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codeName="ThisWorkbook" defaultThemeVersion="124226"/>
  <mc:AlternateContent xmlns:mc="http://schemas.openxmlformats.org/markup-compatibility/2006">
    <mc:Choice Requires="x15">
      <x15ac:absPath xmlns:x15ac="http://schemas.microsoft.com/office/spreadsheetml/2010/11/ac" url="\\192.168.255.102\分析作業用\■■分析係納品フォルダ\202110_大阪府後期高齢者医療広域連合_医療費分析他\07_納品物(清書)\清書チェック依頼\清書チェック依頼⑤-1_ver.1.0.5\"/>
    </mc:Choice>
  </mc:AlternateContent>
  <xr:revisionPtr revIDLastSave="0" documentId="13_ncr:1_{C8CC5A96-8F44-41DB-9A2E-5239C1E7D9B7}" xr6:coauthVersionLast="36" xr6:coauthVersionMax="36" xr10:uidLastSave="{00000000-0000-0000-0000-000000000000}"/>
  <bookViews>
    <workbookView xWindow="0" yWindow="0" windowWidth="14205" windowHeight="11790" tabRatio="868" xr2:uid="{00000000-000D-0000-FFFF-FFFF00000000}"/>
  </bookViews>
  <sheets>
    <sheet name="年齢別受診率" sheetId="161" r:id="rId1"/>
    <sheet name="健診受診率グラフ" sheetId="155" r:id="rId2"/>
    <sheet name="自己負担割合別･年齢階級別健診受診率グラフ" sheetId="130" r:id="rId3"/>
    <sheet name="地区別_健診受診率" sheetId="162" r:id="rId4"/>
    <sheet name="地区別_健診受診率グラフ" sheetId="156" r:id="rId5"/>
    <sheet name="地区別_自己負担割合別健診受診率グラフ" sheetId="132" r:id="rId6"/>
    <sheet name="地区別_医科歯科MAP" sheetId="138" r:id="rId7"/>
    <sheet name="地区別_医科のみMAP" sheetId="133" r:id="rId8"/>
    <sheet name="地区別_歯科のみMAP" sheetId="137" r:id="rId9"/>
    <sheet name="市区町村別_健診受診率" sheetId="164" r:id="rId10"/>
    <sheet name="市町村別_健診受診率グラフ" sheetId="158" r:id="rId11"/>
    <sheet name="市町村別_自己負担割合別健診受診率グラフ" sheetId="160" r:id="rId12"/>
    <sheet name="市区町村別_医科歯科MAP" sheetId="141" r:id="rId13"/>
    <sheet name="市区町村別_医科のみMAP" sheetId="139" r:id="rId14"/>
    <sheet name="市区町村別_歯科のみMAP" sheetId="140" r:id="rId15"/>
    <sheet name="医科健診医療機関受診状況" sheetId="142" r:id="rId16"/>
    <sheet name="地区別_医科健診医療機関受診状況" sheetId="143" r:id="rId17"/>
    <sheet name="地区別_医科健診医療機関受診状況グラフ" sheetId="144" r:id="rId18"/>
    <sheet name="市区町村別_医科健診医療機関受診状況" sheetId="145" r:id="rId19"/>
    <sheet name="市町村別_医科健診医療機関受診状況グラフ" sheetId="146" r:id="rId20"/>
    <sheet name="歯科健診医療機関受診状況" sheetId="148" r:id="rId21"/>
    <sheet name="地区別_歯科健診医療機関受診状況" sheetId="149" r:id="rId22"/>
    <sheet name="地区別_歯科健診医療機関受診状況グラフ" sheetId="150" r:id="rId23"/>
    <sheet name="市区町村別_歯科健診医療機関受診状況" sheetId="154" r:id="rId24"/>
    <sheet name="市町村別_歯科健診医療機関受診状況グラフ" sheetId="153" r:id="rId25"/>
    <sheet name="府内府外別健診受診率" sheetId="165" r:id="rId26"/>
    <sheet name="地区別_府内府外別健診受診率" sheetId="166" r:id="rId27"/>
    <sheet name="地区別_府内府外別健診受診率グラフ" sheetId="167" r:id="rId28"/>
    <sheet name="市区町村別_府内府外別健診受診率" sheetId="168" r:id="rId29"/>
    <sheet name="市町村別_府内府外別健診受診率グラフ" sheetId="169" r:id="rId30"/>
  </sheets>
  <definedNames>
    <definedName name="_xlnm._FilterDatabase" localSheetId="13" hidden="1">市区町村別_医科のみMAP!$A$6:$R$6</definedName>
    <definedName name="_xlnm._FilterDatabase" localSheetId="12" hidden="1">市区町村別_医科歯科MAP!$A$6:$R$6</definedName>
    <definedName name="_xlnm._FilterDatabase" localSheetId="14" hidden="1">市区町村別_歯科のみMAP!$A$6:$R$6</definedName>
    <definedName name="_xlnm._FilterDatabase" localSheetId="28" hidden="1">市区町村別_府内府外別健診受診率!$A$5:$AF$230</definedName>
    <definedName name="_xlnm._FilterDatabase" localSheetId="26" hidden="1">地区別_府内府外別健診受診率!$A$5:$AY$32</definedName>
    <definedName name="_Order1" hidden="1">255</definedName>
    <definedName name="_xlnm.Print_Area" localSheetId="15">医科健診医療機関受診状況!$A$1:$I$52</definedName>
    <definedName name="_xlnm.Print_Area" localSheetId="1">健診受診率グラフ!$A$1:$J$77</definedName>
    <definedName name="_xlnm.Print_Area" localSheetId="13">市区町村別_医科のみMAP!$A$1:$N$78</definedName>
    <definedName name="_xlnm.Print_Area" localSheetId="18">市区町村別_医科健診医療機関受診状況!$A$1:$AR$230</definedName>
    <definedName name="_xlnm.Print_Area" localSheetId="12">市区町村別_医科歯科MAP!$A$1:$N$78</definedName>
    <definedName name="_xlnm.Print_Area" localSheetId="9">市区町村別_健診受診率!$A$1:$BH$306</definedName>
    <definedName name="_xlnm.Print_Area" localSheetId="14">市区町村別_歯科のみMAP!$A$1:$N$78</definedName>
    <definedName name="_xlnm.Print_Area" localSheetId="23">市区町村別_歯科健診医療機関受診状況!$A$1:$AR$230</definedName>
    <definedName name="_xlnm.Print_Area" localSheetId="28">市区町村別_府内府外別健診受診率!$A$1:$AB$230</definedName>
    <definedName name="_xlnm.Print_Area" localSheetId="19">市町村別_医科健診医療機関受診状況グラフ!$A$1:$W$77</definedName>
    <definedName name="_xlnm.Print_Area" localSheetId="10">市町村別_健診受診率グラフ!$A$1:$J$77</definedName>
    <definedName name="_xlnm.Print_Area" localSheetId="24">市町村別_歯科健診医療機関受診状況グラフ!$A$1:$W$77</definedName>
    <definedName name="_xlnm.Print_Area" localSheetId="11">市町村別_自己負担割合別健診受診率グラフ!$A$1:$W$77</definedName>
    <definedName name="_xlnm.Print_Area" localSheetId="29">市町村別_府内府外別健診受診率グラフ!$A$1:$W$77</definedName>
    <definedName name="_xlnm.Print_Area" localSheetId="20">歯科健診医療機関受診状況!$A$1:$I$49</definedName>
    <definedName name="_xlnm.Print_Area" localSheetId="2">自己負担割合別･年齢階級別健診受診率グラフ!$A$1:$J$77</definedName>
    <definedName name="_xlnm.Print_Area" localSheetId="7">地区別_医科のみMAP!$A$1:$N$78</definedName>
    <definedName name="_xlnm.Print_Area" localSheetId="16">地区別_医科健診医療機関受診状況!$A$1:$AR$32</definedName>
    <definedName name="_xlnm.Print_Area" localSheetId="17">地区別_医科健診医療機関受診状況グラフ!$A$1:$J$77</definedName>
    <definedName name="_xlnm.Print_Area" localSheetId="6">地区別_医科歯科MAP!$A$1:$N$78</definedName>
    <definedName name="_xlnm.Print_Area" localSheetId="3">地区別_健診受診率!$A$1:$BH$42</definedName>
    <definedName name="_xlnm.Print_Area" localSheetId="4">地区別_健診受診率グラフ!$A$1:$K$77</definedName>
    <definedName name="_xlnm.Print_Area" localSheetId="8">地区別_歯科のみMAP!$A$1:$N$78</definedName>
    <definedName name="_xlnm.Print_Area" localSheetId="21">地区別_歯科健診医療機関受診状況!$A$1:$AR$32</definedName>
    <definedName name="_xlnm.Print_Area" localSheetId="22">地区別_歯科健診医療機関受診状況グラフ!$A$1:$J$77</definedName>
    <definedName name="_xlnm.Print_Area" localSheetId="5">地区別_自己負担割合別健診受診率グラフ!$A$1:$J$77</definedName>
    <definedName name="_xlnm.Print_Area" localSheetId="26">地区別_府内府外別健診受診率!$A$1:$AB$32</definedName>
    <definedName name="_xlnm.Print_Area" localSheetId="27">地区別_府内府外別健診受診率グラフ!$A$1:$J$77</definedName>
    <definedName name="_xlnm.Print_Area" localSheetId="0">年齢別受診率!$A$1:$J$101</definedName>
    <definedName name="_xlnm.Print_Area" localSheetId="25">府内府外別健診受診率!$A$1:$H$50</definedName>
    <definedName name="_xlnm.Print_Titles" localSheetId="18">市区町村別_医科健診医療機関受診状況!$A:$D,市区町村別_医科健診医療機関受診状況!$1:$5</definedName>
    <definedName name="_xlnm.Print_Titles" localSheetId="9">市区町村別_健診受診率!$A:$D,市区町村別_健診受診率!$1:$6</definedName>
    <definedName name="_xlnm.Print_Titles" localSheetId="23">市区町村別_歯科健診医療機関受診状況!$A:$D,市区町村別_歯科健診医療機関受診状況!$1:$5</definedName>
    <definedName name="_xlnm.Print_Titles" localSheetId="28">市区町村別_府内府外別健診受診率!$A:$D,市区町村別_府内府外別健診受診率!$1:$5</definedName>
    <definedName name="_xlnm.Print_Titles" localSheetId="16">地区別_医科健診医療機関受診状況!$A:$D,地区別_医科健診医療機関受診状況!$1:$5</definedName>
    <definedName name="_xlnm.Print_Titles" localSheetId="3">地区別_健診受診率!$A:$D,地区別_健診受診率!$1:$6</definedName>
    <definedName name="_xlnm.Print_Titles" localSheetId="21">地区別_歯科健診医療機関受診状況!$A:$D,地区別_歯科健診医療機関受診状況!$1:$5</definedName>
    <definedName name="_xlnm.Print_Titles" localSheetId="26">地区別_府内府外別健診受診率!$A:$D,地区別_府内府外別健診受診率!$1:$5</definedName>
    <definedName name="_xlnm.Print_Titles" localSheetId="0">年齢別受診率!$A:$B,年齢別受診率!$1:$5</definedName>
  </definedNames>
  <calcPr calcId="191029"/>
</workbook>
</file>

<file path=xl/calcChain.xml><?xml version="1.0" encoding="utf-8"?>
<calcChain xmlns="http://schemas.openxmlformats.org/spreadsheetml/2006/main">
  <c r="AJ26" i="161" l="1"/>
  <c r="AJ25" i="161"/>
  <c r="AJ24" i="161"/>
  <c r="AJ23" i="161"/>
  <c r="AJ22" i="161"/>
  <c r="AJ21" i="161"/>
  <c r="AJ20" i="161"/>
  <c r="AJ19" i="161"/>
  <c r="AJ18" i="161"/>
  <c r="AJ17" i="161"/>
  <c r="AJ16" i="161"/>
  <c r="AJ15" i="161"/>
  <c r="AJ14" i="161"/>
  <c r="AJ13" i="161"/>
  <c r="AJ12" i="161"/>
  <c r="AJ11" i="161"/>
  <c r="AJ10" i="161"/>
  <c r="AJ9" i="161"/>
  <c r="AJ8" i="161"/>
  <c r="AJ7" i="161"/>
  <c r="AJ6" i="161"/>
  <c r="AH26" i="161"/>
  <c r="AH25" i="161"/>
  <c r="AH24" i="161"/>
  <c r="AH23" i="161"/>
  <c r="AH22" i="161"/>
  <c r="AH21" i="161"/>
  <c r="AH20" i="161"/>
  <c r="AH19" i="161"/>
  <c r="AH18" i="161"/>
  <c r="AH17" i="161"/>
  <c r="AH16" i="161"/>
  <c r="AH15" i="161"/>
  <c r="AH14" i="161"/>
  <c r="AH13" i="161"/>
  <c r="AH12" i="161"/>
  <c r="AH11" i="161"/>
  <c r="AH10" i="161"/>
  <c r="AH9" i="161"/>
  <c r="AH8" i="161"/>
  <c r="AH7" i="161"/>
  <c r="AH6" i="161"/>
  <c r="AF26" i="161"/>
  <c r="AF25" i="161"/>
  <c r="AF24" i="161"/>
  <c r="AF23" i="161"/>
  <c r="AF22" i="161"/>
  <c r="AF21" i="161"/>
  <c r="AF20" i="161"/>
  <c r="AF19" i="161"/>
  <c r="AF18" i="161"/>
  <c r="AF17" i="161"/>
  <c r="AF16" i="161"/>
  <c r="AF15" i="161"/>
  <c r="AF14" i="161"/>
  <c r="AF13" i="161"/>
  <c r="AF12" i="161"/>
  <c r="AF11" i="161"/>
  <c r="AF10" i="161"/>
  <c r="AF9" i="161"/>
  <c r="AF8" i="161"/>
  <c r="AF7" i="161"/>
  <c r="AF6" i="161"/>
  <c r="AE23" i="161"/>
  <c r="AE22" i="161"/>
  <c r="AE21" i="161"/>
  <c r="AE20" i="161"/>
  <c r="AE19" i="161"/>
  <c r="AE18" i="161"/>
  <c r="AE17" i="161"/>
  <c r="AE16" i="161"/>
  <c r="AE15" i="161"/>
  <c r="AE14" i="161"/>
  <c r="AE13" i="161"/>
  <c r="AE12" i="161"/>
  <c r="AE11" i="161"/>
  <c r="AE10" i="161"/>
  <c r="AE9" i="161"/>
  <c r="AE8" i="161"/>
  <c r="AE7" i="161"/>
  <c r="AE6" i="161"/>
  <c r="AE26" i="161"/>
  <c r="AE25" i="161"/>
  <c r="AE24" i="161"/>
  <c r="D10" i="161" l="1"/>
  <c r="AK6" i="145" l="1"/>
  <c r="AK7" i="145"/>
  <c r="AK8" i="145"/>
  <c r="AK9" i="145"/>
  <c r="AK10" i="145"/>
  <c r="AK11" i="145"/>
  <c r="AK12" i="145"/>
  <c r="AK13" i="145"/>
  <c r="AK14" i="145"/>
  <c r="AK15" i="145"/>
  <c r="AK16" i="145"/>
  <c r="AK17" i="145"/>
  <c r="AK18" i="145"/>
  <c r="AK19" i="145"/>
  <c r="AK20" i="145"/>
  <c r="AK21" i="145"/>
  <c r="AK22" i="145"/>
  <c r="AK23" i="145"/>
  <c r="AK24" i="145"/>
  <c r="AK25" i="145"/>
  <c r="AK26" i="145"/>
  <c r="AK27" i="145"/>
  <c r="AK28" i="145"/>
  <c r="AK29" i="145"/>
  <c r="AK30" i="145"/>
  <c r="AK31" i="145"/>
  <c r="AK32" i="145"/>
  <c r="AK33" i="145"/>
  <c r="AK34" i="145"/>
  <c r="AK35" i="145"/>
  <c r="AK36" i="145"/>
  <c r="AK37" i="145"/>
  <c r="AK38" i="145"/>
  <c r="AK39" i="145"/>
  <c r="AK40" i="145"/>
  <c r="AK41" i="145"/>
  <c r="AK42" i="145"/>
  <c r="AK43" i="145"/>
  <c r="AK44" i="145"/>
  <c r="AK45" i="145"/>
  <c r="AK46" i="145"/>
  <c r="AK47" i="145"/>
  <c r="AK48" i="145"/>
  <c r="AK49" i="145"/>
  <c r="AK50" i="145"/>
  <c r="AK51" i="145"/>
  <c r="AK52" i="145"/>
  <c r="AK53" i="145"/>
  <c r="AK54" i="145"/>
  <c r="AK55" i="145"/>
  <c r="AK56" i="145"/>
  <c r="AK57" i="145"/>
  <c r="AK58" i="145"/>
  <c r="AK59" i="145"/>
  <c r="AK60" i="145"/>
  <c r="AK61" i="145"/>
  <c r="AK62" i="145"/>
  <c r="AK63" i="145"/>
  <c r="AK64" i="145"/>
  <c r="AK65" i="145"/>
  <c r="AK66" i="145"/>
  <c r="AK67" i="145"/>
  <c r="AK68" i="145"/>
  <c r="AK69" i="145"/>
  <c r="AK70" i="145"/>
  <c r="AK71" i="145"/>
  <c r="AK72" i="145"/>
  <c r="AK73" i="145"/>
  <c r="AK74" i="145"/>
  <c r="AK75" i="145"/>
  <c r="AK76" i="145"/>
  <c r="AK77" i="145"/>
  <c r="AK78" i="145"/>
  <c r="AK79" i="145"/>
  <c r="AK80" i="145"/>
  <c r="AK81" i="145"/>
  <c r="AK82" i="145"/>
  <c r="AK83" i="145"/>
  <c r="AK84" i="145"/>
  <c r="AK85" i="145"/>
  <c r="AK86" i="145"/>
  <c r="AK87" i="145"/>
  <c r="AK88" i="145"/>
  <c r="AK89" i="145"/>
  <c r="AK90" i="145"/>
  <c r="AK91" i="145"/>
  <c r="AK92" i="145"/>
  <c r="AK93" i="145"/>
  <c r="AK94" i="145"/>
  <c r="AK95" i="145"/>
  <c r="AK96" i="145"/>
  <c r="AK97" i="145"/>
  <c r="AK98" i="145"/>
  <c r="AK99" i="145"/>
  <c r="AK100" i="145"/>
  <c r="AK101" i="145"/>
  <c r="AK102" i="145"/>
  <c r="AK103" i="145"/>
  <c r="AK104" i="145"/>
  <c r="AK105" i="145"/>
  <c r="AK106" i="145"/>
  <c r="AK107" i="145"/>
  <c r="AK108" i="145"/>
  <c r="AK109" i="145"/>
  <c r="AK110" i="145"/>
  <c r="AK111" i="145"/>
  <c r="AK112" i="145"/>
  <c r="AK113" i="145"/>
  <c r="AK114" i="145"/>
  <c r="AK115" i="145"/>
  <c r="AK116" i="145"/>
  <c r="AK117" i="145"/>
  <c r="AK118" i="145"/>
  <c r="AK119" i="145"/>
  <c r="AK120" i="145"/>
  <c r="AK121" i="145"/>
  <c r="AK122" i="145"/>
  <c r="AK123" i="145"/>
  <c r="AK124" i="145"/>
  <c r="AK125" i="145"/>
  <c r="AK126" i="145"/>
  <c r="AK127" i="145"/>
  <c r="AK128" i="145"/>
  <c r="AK129" i="145"/>
  <c r="AK130" i="145"/>
  <c r="AK131" i="145"/>
  <c r="AK132" i="145"/>
  <c r="AK133" i="145"/>
  <c r="AK134" i="145"/>
  <c r="AK135" i="145"/>
  <c r="AK136" i="145"/>
  <c r="AK137" i="145"/>
  <c r="AK138" i="145"/>
  <c r="AK139" i="145"/>
  <c r="AK140" i="145"/>
  <c r="AK141" i="145"/>
  <c r="AK142" i="145"/>
  <c r="AK143" i="145"/>
  <c r="AK144" i="145"/>
  <c r="AK145" i="145"/>
  <c r="AK146" i="145"/>
  <c r="AK147" i="145"/>
  <c r="AK148" i="145"/>
  <c r="AK149" i="145"/>
  <c r="AK150" i="145"/>
  <c r="AK151" i="145"/>
  <c r="AK152" i="145"/>
  <c r="AK153" i="145"/>
  <c r="AK154" i="145"/>
  <c r="AK155" i="145"/>
  <c r="AK156" i="145"/>
  <c r="AK157" i="145"/>
  <c r="AK158" i="145"/>
  <c r="AK159" i="145"/>
  <c r="AK160" i="145"/>
  <c r="AK161" i="145"/>
  <c r="AK162" i="145"/>
  <c r="AK163" i="145"/>
  <c r="AK164" i="145"/>
  <c r="AK165" i="145"/>
  <c r="AK166" i="145"/>
  <c r="AK167" i="145"/>
  <c r="AK168" i="145"/>
  <c r="AK169" i="145"/>
  <c r="AK170" i="145"/>
  <c r="AK171" i="145"/>
  <c r="AK172" i="145"/>
  <c r="AK173" i="145"/>
  <c r="AK174" i="145"/>
  <c r="AK175" i="145"/>
  <c r="AK176" i="145"/>
  <c r="AK177" i="145"/>
  <c r="AK178" i="145"/>
  <c r="AK179" i="145"/>
  <c r="AK180" i="145"/>
  <c r="AK181" i="145"/>
  <c r="AK182" i="145"/>
  <c r="AK183" i="145"/>
  <c r="AK184" i="145"/>
  <c r="AK185" i="145"/>
  <c r="AK186" i="145"/>
  <c r="AK187" i="145"/>
  <c r="AK188" i="145"/>
  <c r="AK189" i="145"/>
  <c r="AK190" i="145"/>
  <c r="AK191" i="145"/>
  <c r="AK192" i="145"/>
  <c r="AK193" i="145"/>
  <c r="AK194" i="145"/>
  <c r="AK195" i="145"/>
  <c r="AK196" i="145"/>
  <c r="AK197" i="145"/>
  <c r="AK198" i="145"/>
  <c r="AK199" i="145"/>
  <c r="AK200" i="145"/>
  <c r="AK201" i="145"/>
  <c r="AK202" i="145"/>
  <c r="AK203" i="145"/>
  <c r="AK204" i="145"/>
  <c r="AK205" i="145"/>
  <c r="AK206" i="145"/>
  <c r="AK207" i="145"/>
  <c r="AK208" i="145"/>
  <c r="AK209" i="145"/>
  <c r="AK210" i="145"/>
  <c r="AK211" i="145"/>
  <c r="AK212" i="145"/>
  <c r="AK213" i="145"/>
  <c r="AK214" i="145"/>
  <c r="AK215" i="145"/>
  <c r="AK216" i="145"/>
  <c r="AK217" i="145"/>
  <c r="AK218" i="145"/>
  <c r="AK219" i="145"/>
  <c r="AK220" i="145"/>
  <c r="AK221" i="145"/>
  <c r="AK222" i="145"/>
  <c r="AK223" i="145"/>
  <c r="AK224" i="145"/>
  <c r="AK225" i="145"/>
  <c r="AK226" i="145"/>
  <c r="AK227" i="145"/>
  <c r="G7" i="162"/>
  <c r="I7" i="162"/>
  <c r="K7" i="162"/>
  <c r="G8" i="162"/>
  <c r="I8" i="162"/>
  <c r="K8" i="162"/>
  <c r="G9" i="162"/>
  <c r="I9" i="162"/>
  <c r="K9" i="162"/>
  <c r="G10" i="162"/>
  <c r="I10" i="162"/>
  <c r="K10" i="162"/>
  <c r="G11" i="162"/>
  <c r="I11" i="162"/>
  <c r="K11" i="162"/>
  <c r="G12" i="162"/>
  <c r="I12" i="162"/>
  <c r="K12" i="162"/>
  <c r="G13" i="162"/>
  <c r="I13" i="162"/>
  <c r="K13" i="162"/>
  <c r="G14" i="162"/>
  <c r="I14" i="162"/>
  <c r="K14" i="162"/>
  <c r="G15" i="162"/>
  <c r="I15" i="162"/>
  <c r="K15" i="162"/>
  <c r="G16" i="162"/>
  <c r="I16" i="162"/>
  <c r="K16" i="162"/>
  <c r="G17" i="162"/>
  <c r="I17" i="162"/>
  <c r="K17" i="162"/>
  <c r="G18" i="162"/>
  <c r="I18" i="162"/>
  <c r="K18" i="162"/>
  <c r="G19" i="162"/>
  <c r="I19" i="162"/>
  <c r="K19" i="162"/>
  <c r="G20" i="162"/>
  <c r="I20" i="162"/>
  <c r="K20" i="162"/>
  <c r="G21" i="162"/>
  <c r="I21" i="162"/>
  <c r="K21" i="162"/>
  <c r="G22" i="162"/>
  <c r="I22" i="162"/>
  <c r="K22" i="162"/>
  <c r="G23" i="162"/>
  <c r="I23" i="162"/>
  <c r="K23" i="162"/>
  <c r="G24" i="162"/>
  <c r="I24" i="162"/>
  <c r="K24" i="162"/>
  <c r="G25" i="162"/>
  <c r="I25" i="162"/>
  <c r="K25" i="162"/>
  <c r="G26" i="162"/>
  <c r="I26" i="162"/>
  <c r="K26" i="162"/>
  <c r="G27" i="162"/>
  <c r="I27" i="162"/>
  <c r="K27" i="162"/>
  <c r="G28" i="162"/>
  <c r="I28" i="162"/>
  <c r="K28" i="162"/>
  <c r="G29" i="162"/>
  <c r="I29" i="162"/>
  <c r="K29" i="162"/>
  <c r="G30" i="162"/>
  <c r="I30" i="162"/>
  <c r="K30" i="162"/>
  <c r="G31" i="162"/>
  <c r="I31" i="162"/>
  <c r="K31" i="162"/>
  <c r="G32" i="162"/>
  <c r="I32" i="162"/>
  <c r="K32" i="162"/>
  <c r="G33" i="162"/>
  <c r="I33" i="162"/>
  <c r="K33" i="162"/>
  <c r="G34" i="162"/>
  <c r="I34" i="162"/>
  <c r="K34" i="162"/>
  <c r="G35" i="162"/>
  <c r="I35" i="162"/>
  <c r="K35" i="162"/>
  <c r="G36" i="162"/>
  <c r="I36" i="162"/>
  <c r="K36" i="162"/>
  <c r="G37" i="162"/>
  <c r="I37" i="162"/>
  <c r="K37" i="162"/>
  <c r="G38" i="162"/>
  <c r="I38" i="162"/>
  <c r="K38" i="162"/>
  <c r="I93" i="161" l="1"/>
  <c r="I92" i="161"/>
  <c r="I91" i="161"/>
  <c r="I90" i="161"/>
  <c r="G93" i="161"/>
  <c r="G92" i="161"/>
  <c r="G91" i="161"/>
  <c r="G90" i="161"/>
  <c r="E93" i="161"/>
  <c r="E92" i="161"/>
  <c r="E91" i="161"/>
  <c r="E90" i="161"/>
  <c r="F90" i="161" s="1"/>
  <c r="D93" i="161"/>
  <c r="D92" i="161"/>
  <c r="D90" i="161"/>
  <c r="D91" i="161"/>
  <c r="F91" i="161" l="1"/>
  <c r="F92" i="161"/>
  <c r="F93" i="161"/>
  <c r="BG301" i="164"/>
  <c r="BE301" i="164"/>
  <c r="BC301" i="164"/>
  <c r="BB301" i="164"/>
  <c r="BA301" i="164"/>
  <c r="AY301" i="164"/>
  <c r="AW301" i="164"/>
  <c r="AT301" i="164"/>
  <c r="AR301" i="164"/>
  <c r="AP301" i="164"/>
  <c r="AM301" i="164"/>
  <c r="AK301" i="164"/>
  <c r="AI301" i="164"/>
  <c r="AF301" i="164"/>
  <c r="AD301" i="164"/>
  <c r="AB301" i="164"/>
  <c r="Y301" i="164"/>
  <c r="W301" i="164"/>
  <c r="U301" i="164"/>
  <c r="R301" i="164"/>
  <c r="P301" i="164"/>
  <c r="N301" i="164"/>
  <c r="K301" i="164"/>
  <c r="I301" i="164"/>
  <c r="G301" i="164"/>
  <c r="BG297" i="164"/>
  <c r="BE297" i="164"/>
  <c r="BC297" i="164"/>
  <c r="BB297" i="164"/>
  <c r="BA297" i="164"/>
  <c r="AY297" i="164"/>
  <c r="AW297" i="164"/>
  <c r="AT297" i="164"/>
  <c r="AR297" i="164"/>
  <c r="AP297" i="164"/>
  <c r="AM297" i="164"/>
  <c r="AK297" i="164"/>
  <c r="AI297" i="164"/>
  <c r="AF297" i="164"/>
  <c r="AD297" i="164"/>
  <c r="AB297" i="164"/>
  <c r="Y297" i="164"/>
  <c r="W297" i="164"/>
  <c r="U297" i="164"/>
  <c r="R297" i="164"/>
  <c r="P297" i="164"/>
  <c r="N297" i="164"/>
  <c r="K297" i="164"/>
  <c r="I297" i="164"/>
  <c r="G297" i="164"/>
  <c r="BG293" i="164"/>
  <c r="BE293" i="164"/>
  <c r="BC293" i="164"/>
  <c r="BB293" i="164"/>
  <c r="BA293" i="164"/>
  <c r="AY293" i="164"/>
  <c r="AW293" i="164"/>
  <c r="AT293" i="164"/>
  <c r="AR293" i="164"/>
  <c r="AP293" i="164"/>
  <c r="AM293" i="164"/>
  <c r="AK293" i="164"/>
  <c r="AI293" i="164"/>
  <c r="AF293" i="164"/>
  <c r="AD293" i="164"/>
  <c r="AB293" i="164"/>
  <c r="Y293" i="164"/>
  <c r="W293" i="164"/>
  <c r="U293" i="164"/>
  <c r="R293" i="164"/>
  <c r="P293" i="164"/>
  <c r="N293" i="164"/>
  <c r="K293" i="164"/>
  <c r="I293" i="164"/>
  <c r="G293" i="164"/>
  <c r="BG289" i="164"/>
  <c r="BE289" i="164"/>
  <c r="BC289" i="164"/>
  <c r="BB289" i="164"/>
  <c r="BA289" i="164"/>
  <c r="AY289" i="164"/>
  <c r="AW289" i="164"/>
  <c r="AT289" i="164"/>
  <c r="AR289" i="164"/>
  <c r="AP289" i="164"/>
  <c r="AM289" i="164"/>
  <c r="AK289" i="164"/>
  <c r="AI289" i="164"/>
  <c r="AF289" i="164"/>
  <c r="AD289" i="164"/>
  <c r="AB289" i="164"/>
  <c r="Y289" i="164"/>
  <c r="W289" i="164"/>
  <c r="U289" i="164"/>
  <c r="R289" i="164"/>
  <c r="P289" i="164"/>
  <c r="N289" i="164"/>
  <c r="K289" i="164"/>
  <c r="I289" i="164"/>
  <c r="G289" i="164"/>
  <c r="BG285" i="164"/>
  <c r="BE285" i="164"/>
  <c r="BC285" i="164"/>
  <c r="BB285" i="164"/>
  <c r="BA285" i="164"/>
  <c r="AY285" i="164"/>
  <c r="AW285" i="164"/>
  <c r="AT285" i="164"/>
  <c r="AR285" i="164"/>
  <c r="AP285" i="164"/>
  <c r="AM285" i="164"/>
  <c r="AK285" i="164"/>
  <c r="AI285" i="164"/>
  <c r="AF285" i="164"/>
  <c r="AD285" i="164"/>
  <c r="AB285" i="164"/>
  <c r="Y285" i="164"/>
  <c r="W285" i="164"/>
  <c r="U285" i="164"/>
  <c r="R285" i="164"/>
  <c r="P285" i="164"/>
  <c r="N285" i="164"/>
  <c r="K285" i="164"/>
  <c r="I285" i="164"/>
  <c r="G285" i="164"/>
  <c r="BG281" i="164"/>
  <c r="BE281" i="164"/>
  <c r="BC281" i="164"/>
  <c r="BB281" i="164"/>
  <c r="BA281" i="164"/>
  <c r="AY281" i="164"/>
  <c r="AW281" i="164"/>
  <c r="AT281" i="164"/>
  <c r="AR281" i="164"/>
  <c r="AP281" i="164"/>
  <c r="AM281" i="164"/>
  <c r="AK281" i="164"/>
  <c r="AI281" i="164"/>
  <c r="AF281" i="164"/>
  <c r="AD281" i="164"/>
  <c r="AB281" i="164"/>
  <c r="Y281" i="164"/>
  <c r="W281" i="164"/>
  <c r="U281" i="164"/>
  <c r="R281" i="164"/>
  <c r="P281" i="164"/>
  <c r="N281" i="164"/>
  <c r="K281" i="164"/>
  <c r="I281" i="164"/>
  <c r="G281" i="164"/>
  <c r="BG277" i="164"/>
  <c r="BH277" i="164" s="1"/>
  <c r="BE277" i="164"/>
  <c r="BC277" i="164"/>
  <c r="BB277" i="164"/>
  <c r="BA277" i="164"/>
  <c r="AY277" i="164"/>
  <c r="AW277" i="164"/>
  <c r="AT277" i="164"/>
  <c r="AR277" i="164"/>
  <c r="AP277" i="164"/>
  <c r="AM277" i="164"/>
  <c r="AK277" i="164"/>
  <c r="AI277" i="164"/>
  <c r="AF277" i="164"/>
  <c r="AD277" i="164"/>
  <c r="AB277" i="164"/>
  <c r="Y277" i="164"/>
  <c r="W277" i="164"/>
  <c r="U277" i="164"/>
  <c r="R277" i="164"/>
  <c r="P277" i="164"/>
  <c r="N277" i="164"/>
  <c r="K277" i="164"/>
  <c r="I277" i="164"/>
  <c r="G277" i="164"/>
  <c r="BG273" i="164"/>
  <c r="BE273" i="164"/>
  <c r="BC273" i="164"/>
  <c r="BB273" i="164"/>
  <c r="BA273" i="164"/>
  <c r="AY273" i="164"/>
  <c r="AW273" i="164"/>
  <c r="AT273" i="164"/>
  <c r="AR273" i="164"/>
  <c r="AP273" i="164"/>
  <c r="AM273" i="164"/>
  <c r="AK273" i="164"/>
  <c r="AI273" i="164"/>
  <c r="AF273" i="164"/>
  <c r="AD273" i="164"/>
  <c r="AB273" i="164"/>
  <c r="Y273" i="164"/>
  <c r="W273" i="164"/>
  <c r="U273" i="164"/>
  <c r="R273" i="164"/>
  <c r="P273" i="164"/>
  <c r="N273" i="164"/>
  <c r="K273" i="164"/>
  <c r="I273" i="164"/>
  <c r="G273" i="164"/>
  <c r="BG269" i="164"/>
  <c r="BE269" i="164"/>
  <c r="BC269" i="164"/>
  <c r="BB269" i="164"/>
  <c r="BA269" i="164"/>
  <c r="AY269" i="164"/>
  <c r="AW269" i="164"/>
  <c r="AT269" i="164"/>
  <c r="AR269" i="164"/>
  <c r="AP269" i="164"/>
  <c r="AM269" i="164"/>
  <c r="AK269" i="164"/>
  <c r="AI269" i="164"/>
  <c r="AF269" i="164"/>
  <c r="AD269" i="164"/>
  <c r="AB269" i="164"/>
  <c r="Y269" i="164"/>
  <c r="W269" i="164"/>
  <c r="U269" i="164"/>
  <c r="R269" i="164"/>
  <c r="P269" i="164"/>
  <c r="N269" i="164"/>
  <c r="K269" i="164"/>
  <c r="I269" i="164"/>
  <c r="G269" i="164"/>
  <c r="BG265" i="164"/>
  <c r="BE265" i="164"/>
  <c r="BC265" i="164"/>
  <c r="BB265" i="164"/>
  <c r="BA265" i="164"/>
  <c r="AY265" i="164"/>
  <c r="AW265" i="164"/>
  <c r="AT265" i="164"/>
  <c r="AR265" i="164"/>
  <c r="AP265" i="164"/>
  <c r="AM265" i="164"/>
  <c r="AK265" i="164"/>
  <c r="AI265" i="164"/>
  <c r="AF265" i="164"/>
  <c r="AD265" i="164"/>
  <c r="AB265" i="164"/>
  <c r="Y265" i="164"/>
  <c r="W265" i="164"/>
  <c r="U265" i="164"/>
  <c r="R265" i="164"/>
  <c r="P265" i="164"/>
  <c r="N265" i="164"/>
  <c r="K265" i="164"/>
  <c r="I265" i="164"/>
  <c r="G265" i="164"/>
  <c r="BG261" i="164"/>
  <c r="BE261" i="164"/>
  <c r="BC261" i="164"/>
  <c r="BB261" i="164"/>
  <c r="BA261" i="164"/>
  <c r="AY261" i="164"/>
  <c r="AW261" i="164"/>
  <c r="AT261" i="164"/>
  <c r="AR261" i="164"/>
  <c r="AP261" i="164"/>
  <c r="AM261" i="164"/>
  <c r="AK261" i="164"/>
  <c r="AI261" i="164"/>
  <c r="AF261" i="164"/>
  <c r="AD261" i="164"/>
  <c r="AB261" i="164"/>
  <c r="Y261" i="164"/>
  <c r="W261" i="164"/>
  <c r="U261" i="164"/>
  <c r="R261" i="164"/>
  <c r="P261" i="164"/>
  <c r="N261" i="164"/>
  <c r="K261" i="164"/>
  <c r="I261" i="164"/>
  <c r="G261" i="164"/>
  <c r="BG257" i="164"/>
  <c r="BE257" i="164"/>
  <c r="BC257" i="164"/>
  <c r="BB257" i="164"/>
  <c r="BA257" i="164"/>
  <c r="AY257" i="164"/>
  <c r="AW257" i="164"/>
  <c r="AT257" i="164"/>
  <c r="AR257" i="164"/>
  <c r="AP257" i="164"/>
  <c r="AM257" i="164"/>
  <c r="AK257" i="164"/>
  <c r="AI257" i="164"/>
  <c r="AF257" i="164"/>
  <c r="AD257" i="164"/>
  <c r="AB257" i="164"/>
  <c r="Y257" i="164"/>
  <c r="W257" i="164"/>
  <c r="U257" i="164"/>
  <c r="R257" i="164"/>
  <c r="P257" i="164"/>
  <c r="N257" i="164"/>
  <c r="K257" i="164"/>
  <c r="I257" i="164"/>
  <c r="G257" i="164"/>
  <c r="BG253" i="164"/>
  <c r="BE253" i="164"/>
  <c r="BC253" i="164"/>
  <c r="BB253" i="164"/>
  <c r="BA253" i="164"/>
  <c r="AY253" i="164"/>
  <c r="AW253" i="164"/>
  <c r="AT253" i="164"/>
  <c r="AR253" i="164"/>
  <c r="AP253" i="164"/>
  <c r="AM253" i="164"/>
  <c r="AK253" i="164"/>
  <c r="AI253" i="164"/>
  <c r="AF253" i="164"/>
  <c r="AD253" i="164"/>
  <c r="AB253" i="164"/>
  <c r="Y253" i="164"/>
  <c r="W253" i="164"/>
  <c r="U253" i="164"/>
  <c r="R253" i="164"/>
  <c r="P253" i="164"/>
  <c r="N253" i="164"/>
  <c r="K253" i="164"/>
  <c r="I253" i="164"/>
  <c r="G253" i="164"/>
  <c r="BG249" i="164"/>
  <c r="BE249" i="164"/>
  <c r="BC249" i="164"/>
  <c r="BB249" i="164"/>
  <c r="BA249" i="164"/>
  <c r="AY249" i="164"/>
  <c r="AW249" i="164"/>
  <c r="AT249" i="164"/>
  <c r="AR249" i="164"/>
  <c r="AP249" i="164"/>
  <c r="AM249" i="164"/>
  <c r="AK249" i="164"/>
  <c r="AI249" i="164"/>
  <c r="AF249" i="164"/>
  <c r="AD249" i="164"/>
  <c r="AB249" i="164"/>
  <c r="Y249" i="164"/>
  <c r="W249" i="164"/>
  <c r="U249" i="164"/>
  <c r="R249" i="164"/>
  <c r="P249" i="164"/>
  <c r="N249" i="164"/>
  <c r="K249" i="164"/>
  <c r="I249" i="164"/>
  <c r="G249" i="164"/>
  <c r="BG245" i="164"/>
  <c r="BE245" i="164"/>
  <c r="BC245" i="164"/>
  <c r="BB245" i="164"/>
  <c r="BA245" i="164"/>
  <c r="AY245" i="164"/>
  <c r="AW245" i="164"/>
  <c r="AT245" i="164"/>
  <c r="AR245" i="164"/>
  <c r="AP245" i="164"/>
  <c r="AM245" i="164"/>
  <c r="AK245" i="164"/>
  <c r="AI245" i="164"/>
  <c r="AF245" i="164"/>
  <c r="AD245" i="164"/>
  <c r="AB245" i="164"/>
  <c r="Y245" i="164"/>
  <c r="W245" i="164"/>
  <c r="U245" i="164"/>
  <c r="R245" i="164"/>
  <c r="P245" i="164"/>
  <c r="N245" i="164"/>
  <c r="K245" i="164"/>
  <c r="I245" i="164"/>
  <c r="G245" i="164"/>
  <c r="BG241" i="164"/>
  <c r="BE241" i="164"/>
  <c r="BC241" i="164"/>
  <c r="BB241" i="164"/>
  <c r="BA241" i="164"/>
  <c r="AY241" i="164"/>
  <c r="AW241" i="164"/>
  <c r="AT241" i="164"/>
  <c r="AR241" i="164"/>
  <c r="AP241" i="164"/>
  <c r="AM241" i="164"/>
  <c r="AK241" i="164"/>
  <c r="AI241" i="164"/>
  <c r="AF241" i="164"/>
  <c r="AD241" i="164"/>
  <c r="AB241" i="164"/>
  <c r="Y241" i="164"/>
  <c r="W241" i="164"/>
  <c r="U241" i="164"/>
  <c r="R241" i="164"/>
  <c r="P241" i="164"/>
  <c r="N241" i="164"/>
  <c r="K241" i="164"/>
  <c r="I241" i="164"/>
  <c r="G241" i="164"/>
  <c r="BG237" i="164"/>
  <c r="BE237" i="164"/>
  <c r="BC237" i="164"/>
  <c r="BB237" i="164"/>
  <c r="BA237" i="164"/>
  <c r="AY237" i="164"/>
  <c r="AW237" i="164"/>
  <c r="AT237" i="164"/>
  <c r="AR237" i="164"/>
  <c r="AP237" i="164"/>
  <c r="AM237" i="164"/>
  <c r="AK237" i="164"/>
  <c r="AI237" i="164"/>
  <c r="AF237" i="164"/>
  <c r="AD237" i="164"/>
  <c r="AB237" i="164"/>
  <c r="Y237" i="164"/>
  <c r="W237" i="164"/>
  <c r="U237" i="164"/>
  <c r="R237" i="164"/>
  <c r="P237" i="164"/>
  <c r="N237" i="164"/>
  <c r="K237" i="164"/>
  <c r="I237" i="164"/>
  <c r="G237" i="164"/>
  <c r="BG233" i="164"/>
  <c r="BE233" i="164"/>
  <c r="BC233" i="164"/>
  <c r="BB233" i="164"/>
  <c r="BA233" i="164"/>
  <c r="AY233" i="164"/>
  <c r="AW233" i="164"/>
  <c r="AT233" i="164"/>
  <c r="AR233" i="164"/>
  <c r="AP233" i="164"/>
  <c r="AM233" i="164"/>
  <c r="AK233" i="164"/>
  <c r="AI233" i="164"/>
  <c r="AF233" i="164"/>
  <c r="AD233" i="164"/>
  <c r="AB233" i="164"/>
  <c r="Y233" i="164"/>
  <c r="W233" i="164"/>
  <c r="U233" i="164"/>
  <c r="R233" i="164"/>
  <c r="P233" i="164"/>
  <c r="N233" i="164"/>
  <c r="K233" i="164"/>
  <c r="I233" i="164"/>
  <c r="G233" i="164"/>
  <c r="BG229" i="164"/>
  <c r="BE229" i="164"/>
  <c r="BC229" i="164"/>
  <c r="BB229" i="164"/>
  <c r="BA229" i="164"/>
  <c r="AY229" i="164"/>
  <c r="AW229" i="164"/>
  <c r="AT229" i="164"/>
  <c r="AR229" i="164"/>
  <c r="AP229" i="164"/>
  <c r="AM229" i="164"/>
  <c r="AK229" i="164"/>
  <c r="AI229" i="164"/>
  <c r="AF229" i="164"/>
  <c r="AD229" i="164"/>
  <c r="AB229" i="164"/>
  <c r="Y229" i="164"/>
  <c r="W229" i="164"/>
  <c r="U229" i="164"/>
  <c r="R229" i="164"/>
  <c r="P229" i="164"/>
  <c r="N229" i="164"/>
  <c r="K229" i="164"/>
  <c r="I229" i="164"/>
  <c r="G229" i="164"/>
  <c r="BG225" i="164"/>
  <c r="BE225" i="164"/>
  <c r="BC225" i="164"/>
  <c r="BB225" i="164"/>
  <c r="BA225" i="164"/>
  <c r="AY225" i="164"/>
  <c r="AW225" i="164"/>
  <c r="AT225" i="164"/>
  <c r="AR225" i="164"/>
  <c r="AP225" i="164"/>
  <c r="AM225" i="164"/>
  <c r="AK225" i="164"/>
  <c r="AI225" i="164"/>
  <c r="AF225" i="164"/>
  <c r="AD225" i="164"/>
  <c r="AB225" i="164"/>
  <c r="Y225" i="164"/>
  <c r="W225" i="164"/>
  <c r="U225" i="164"/>
  <c r="R225" i="164"/>
  <c r="P225" i="164"/>
  <c r="N225" i="164"/>
  <c r="K225" i="164"/>
  <c r="I225" i="164"/>
  <c r="G225" i="164"/>
  <c r="BG221" i="164"/>
  <c r="BE221" i="164"/>
  <c r="BC221" i="164"/>
  <c r="BB221" i="164"/>
  <c r="BA221" i="164"/>
  <c r="AY221" i="164"/>
  <c r="AW221" i="164"/>
  <c r="AT221" i="164"/>
  <c r="AR221" i="164"/>
  <c r="AP221" i="164"/>
  <c r="AM221" i="164"/>
  <c r="AK221" i="164"/>
  <c r="AI221" i="164"/>
  <c r="AF221" i="164"/>
  <c r="AD221" i="164"/>
  <c r="AB221" i="164"/>
  <c r="Y221" i="164"/>
  <c r="W221" i="164"/>
  <c r="U221" i="164"/>
  <c r="R221" i="164"/>
  <c r="P221" i="164"/>
  <c r="N221" i="164"/>
  <c r="K221" i="164"/>
  <c r="I221" i="164"/>
  <c r="G221" i="164"/>
  <c r="BG217" i="164"/>
  <c r="BE217" i="164"/>
  <c r="BC217" i="164"/>
  <c r="BB217" i="164"/>
  <c r="BA217" i="164"/>
  <c r="AY217" i="164"/>
  <c r="AW217" i="164"/>
  <c r="AT217" i="164"/>
  <c r="AR217" i="164"/>
  <c r="AP217" i="164"/>
  <c r="AM217" i="164"/>
  <c r="AK217" i="164"/>
  <c r="AI217" i="164"/>
  <c r="AF217" i="164"/>
  <c r="AD217" i="164"/>
  <c r="AB217" i="164"/>
  <c r="Y217" i="164"/>
  <c r="W217" i="164"/>
  <c r="U217" i="164"/>
  <c r="R217" i="164"/>
  <c r="P217" i="164"/>
  <c r="N217" i="164"/>
  <c r="K217" i="164"/>
  <c r="I217" i="164"/>
  <c r="G217" i="164"/>
  <c r="BG213" i="164"/>
  <c r="BE213" i="164"/>
  <c r="BC213" i="164"/>
  <c r="BB213" i="164"/>
  <c r="BA213" i="164"/>
  <c r="AY213" i="164"/>
  <c r="AW213" i="164"/>
  <c r="AT213" i="164"/>
  <c r="AR213" i="164"/>
  <c r="AP213" i="164"/>
  <c r="AM213" i="164"/>
  <c r="AK213" i="164"/>
  <c r="AI213" i="164"/>
  <c r="AF213" i="164"/>
  <c r="AD213" i="164"/>
  <c r="AB213" i="164"/>
  <c r="Y213" i="164"/>
  <c r="W213" i="164"/>
  <c r="U213" i="164"/>
  <c r="R213" i="164"/>
  <c r="P213" i="164"/>
  <c r="N213" i="164"/>
  <c r="K213" i="164"/>
  <c r="I213" i="164"/>
  <c r="G213" i="164"/>
  <c r="BG209" i="164"/>
  <c r="BE209" i="164"/>
  <c r="BC209" i="164"/>
  <c r="BB209" i="164"/>
  <c r="BA209" i="164"/>
  <c r="AY209" i="164"/>
  <c r="AW209" i="164"/>
  <c r="AT209" i="164"/>
  <c r="AR209" i="164"/>
  <c r="AP209" i="164"/>
  <c r="AM209" i="164"/>
  <c r="AK209" i="164"/>
  <c r="AI209" i="164"/>
  <c r="AF209" i="164"/>
  <c r="AD209" i="164"/>
  <c r="AB209" i="164"/>
  <c r="Y209" i="164"/>
  <c r="W209" i="164"/>
  <c r="U209" i="164"/>
  <c r="R209" i="164"/>
  <c r="P209" i="164"/>
  <c r="N209" i="164"/>
  <c r="K209" i="164"/>
  <c r="I209" i="164"/>
  <c r="G209" i="164"/>
  <c r="BG205" i="164"/>
  <c r="BE205" i="164"/>
  <c r="BC205" i="164"/>
  <c r="BB205" i="164"/>
  <c r="BA205" i="164"/>
  <c r="AY205" i="164"/>
  <c r="AW205" i="164"/>
  <c r="AT205" i="164"/>
  <c r="AR205" i="164"/>
  <c r="AP205" i="164"/>
  <c r="AM205" i="164"/>
  <c r="AK205" i="164"/>
  <c r="AI205" i="164"/>
  <c r="AF205" i="164"/>
  <c r="AD205" i="164"/>
  <c r="AB205" i="164"/>
  <c r="Y205" i="164"/>
  <c r="W205" i="164"/>
  <c r="U205" i="164"/>
  <c r="R205" i="164"/>
  <c r="P205" i="164"/>
  <c r="N205" i="164"/>
  <c r="K205" i="164"/>
  <c r="I205" i="164"/>
  <c r="G205" i="164"/>
  <c r="BG201" i="164"/>
  <c r="BE201" i="164"/>
  <c r="BC201" i="164"/>
  <c r="BB201" i="164"/>
  <c r="BA201" i="164"/>
  <c r="AY201" i="164"/>
  <c r="AW201" i="164"/>
  <c r="AT201" i="164"/>
  <c r="AR201" i="164"/>
  <c r="AP201" i="164"/>
  <c r="AM201" i="164"/>
  <c r="AK201" i="164"/>
  <c r="AI201" i="164"/>
  <c r="AF201" i="164"/>
  <c r="AD201" i="164"/>
  <c r="AB201" i="164"/>
  <c r="Y201" i="164"/>
  <c r="W201" i="164"/>
  <c r="U201" i="164"/>
  <c r="R201" i="164"/>
  <c r="P201" i="164"/>
  <c r="N201" i="164"/>
  <c r="K201" i="164"/>
  <c r="I201" i="164"/>
  <c r="G201" i="164"/>
  <c r="BG197" i="164"/>
  <c r="BE197" i="164"/>
  <c r="BC197" i="164"/>
  <c r="BB197" i="164"/>
  <c r="BA197" i="164"/>
  <c r="AY197" i="164"/>
  <c r="AW197" i="164"/>
  <c r="AT197" i="164"/>
  <c r="AR197" i="164"/>
  <c r="AP197" i="164"/>
  <c r="AM197" i="164"/>
  <c r="AK197" i="164"/>
  <c r="AI197" i="164"/>
  <c r="AF197" i="164"/>
  <c r="AD197" i="164"/>
  <c r="AB197" i="164"/>
  <c r="Y197" i="164"/>
  <c r="W197" i="164"/>
  <c r="U197" i="164"/>
  <c r="R197" i="164"/>
  <c r="P197" i="164"/>
  <c r="N197" i="164"/>
  <c r="K197" i="164"/>
  <c r="I197" i="164"/>
  <c r="G197" i="164"/>
  <c r="BG193" i="164"/>
  <c r="BE193" i="164"/>
  <c r="BC193" i="164"/>
  <c r="BB193" i="164"/>
  <c r="BA193" i="164"/>
  <c r="AY193" i="164"/>
  <c r="AW193" i="164"/>
  <c r="AT193" i="164"/>
  <c r="AR193" i="164"/>
  <c r="AP193" i="164"/>
  <c r="AM193" i="164"/>
  <c r="AK193" i="164"/>
  <c r="AI193" i="164"/>
  <c r="AF193" i="164"/>
  <c r="AD193" i="164"/>
  <c r="AB193" i="164"/>
  <c r="Y193" i="164"/>
  <c r="W193" i="164"/>
  <c r="U193" i="164"/>
  <c r="R193" i="164"/>
  <c r="P193" i="164"/>
  <c r="N193" i="164"/>
  <c r="K193" i="164"/>
  <c r="I193" i="164"/>
  <c r="G193" i="164"/>
  <c r="G194" i="164"/>
  <c r="I194" i="164"/>
  <c r="K194" i="164"/>
  <c r="N194" i="164"/>
  <c r="P194" i="164"/>
  <c r="R194" i="164"/>
  <c r="U194" i="164"/>
  <c r="W194" i="164"/>
  <c r="Y194" i="164"/>
  <c r="AB194" i="164"/>
  <c r="AD194" i="164"/>
  <c r="AF194" i="164"/>
  <c r="AI194" i="164"/>
  <c r="AK194" i="164"/>
  <c r="AM194" i="164"/>
  <c r="AP194" i="164"/>
  <c r="AR194" i="164"/>
  <c r="AT194" i="164"/>
  <c r="AW194" i="164"/>
  <c r="AY194" i="164"/>
  <c r="BA194" i="164"/>
  <c r="BB194" i="164"/>
  <c r="BC194" i="164"/>
  <c r="BE194" i="164"/>
  <c r="BG194" i="164"/>
  <c r="BG189" i="164"/>
  <c r="BE189" i="164"/>
  <c r="BC189" i="164"/>
  <c r="BB189" i="164"/>
  <c r="BA189" i="164"/>
  <c r="AY189" i="164"/>
  <c r="AW189" i="164"/>
  <c r="AT189" i="164"/>
  <c r="AR189" i="164"/>
  <c r="AP189" i="164"/>
  <c r="AM189" i="164"/>
  <c r="AK189" i="164"/>
  <c r="AI189" i="164"/>
  <c r="AF189" i="164"/>
  <c r="AD189" i="164"/>
  <c r="AB189" i="164"/>
  <c r="Y189" i="164"/>
  <c r="W189" i="164"/>
  <c r="U189" i="164"/>
  <c r="R189" i="164"/>
  <c r="P189" i="164"/>
  <c r="N189" i="164"/>
  <c r="K189" i="164"/>
  <c r="I189" i="164"/>
  <c r="G189" i="164"/>
  <c r="BG185" i="164"/>
  <c r="BE185" i="164"/>
  <c r="BC185" i="164"/>
  <c r="BB185" i="164"/>
  <c r="BA185" i="164"/>
  <c r="AY185" i="164"/>
  <c r="AW185" i="164"/>
  <c r="AT185" i="164"/>
  <c r="AR185" i="164"/>
  <c r="AP185" i="164"/>
  <c r="AM185" i="164"/>
  <c r="AK185" i="164"/>
  <c r="AI185" i="164"/>
  <c r="AF185" i="164"/>
  <c r="AD185" i="164"/>
  <c r="AB185" i="164"/>
  <c r="Y185" i="164"/>
  <c r="W185" i="164"/>
  <c r="U185" i="164"/>
  <c r="R185" i="164"/>
  <c r="P185" i="164"/>
  <c r="N185" i="164"/>
  <c r="K185" i="164"/>
  <c r="I185" i="164"/>
  <c r="G185" i="164"/>
  <c r="BG181" i="164"/>
  <c r="BE181" i="164"/>
  <c r="BC181" i="164"/>
  <c r="BB181" i="164"/>
  <c r="BA181" i="164"/>
  <c r="AY181" i="164"/>
  <c r="AW181" i="164"/>
  <c r="AT181" i="164"/>
  <c r="AR181" i="164"/>
  <c r="AP181" i="164"/>
  <c r="AM181" i="164"/>
  <c r="AK181" i="164"/>
  <c r="AI181" i="164"/>
  <c r="AF181" i="164"/>
  <c r="AD181" i="164"/>
  <c r="AB181" i="164"/>
  <c r="Y181" i="164"/>
  <c r="W181" i="164"/>
  <c r="U181" i="164"/>
  <c r="R181" i="164"/>
  <c r="P181" i="164"/>
  <c r="N181" i="164"/>
  <c r="K181" i="164"/>
  <c r="I181" i="164"/>
  <c r="G181" i="164"/>
  <c r="BG177" i="164"/>
  <c r="BE177" i="164"/>
  <c r="BC177" i="164"/>
  <c r="BB177" i="164"/>
  <c r="BA177" i="164"/>
  <c r="AY177" i="164"/>
  <c r="AW177" i="164"/>
  <c r="AT177" i="164"/>
  <c r="AR177" i="164"/>
  <c r="AP177" i="164"/>
  <c r="AM177" i="164"/>
  <c r="AK177" i="164"/>
  <c r="AI177" i="164"/>
  <c r="AF177" i="164"/>
  <c r="AD177" i="164"/>
  <c r="AB177" i="164"/>
  <c r="Y177" i="164"/>
  <c r="W177" i="164"/>
  <c r="U177" i="164"/>
  <c r="R177" i="164"/>
  <c r="P177" i="164"/>
  <c r="N177" i="164"/>
  <c r="K177" i="164"/>
  <c r="I177" i="164"/>
  <c r="G177" i="164"/>
  <c r="BG173" i="164"/>
  <c r="BE173" i="164"/>
  <c r="BC173" i="164"/>
  <c r="BB173" i="164"/>
  <c r="BA173" i="164"/>
  <c r="AY173" i="164"/>
  <c r="AW173" i="164"/>
  <c r="AT173" i="164"/>
  <c r="AR173" i="164"/>
  <c r="AP173" i="164"/>
  <c r="AM173" i="164"/>
  <c r="AK173" i="164"/>
  <c r="AI173" i="164"/>
  <c r="AF173" i="164"/>
  <c r="AD173" i="164"/>
  <c r="AB173" i="164"/>
  <c r="Y173" i="164"/>
  <c r="W173" i="164"/>
  <c r="U173" i="164"/>
  <c r="R173" i="164"/>
  <c r="P173" i="164"/>
  <c r="N173" i="164"/>
  <c r="K173" i="164"/>
  <c r="I173" i="164"/>
  <c r="G173" i="164"/>
  <c r="BG169" i="164"/>
  <c r="BE169" i="164"/>
  <c r="BC169" i="164"/>
  <c r="BB169" i="164"/>
  <c r="BA169" i="164"/>
  <c r="AY169" i="164"/>
  <c r="AW169" i="164"/>
  <c r="AT169" i="164"/>
  <c r="AR169" i="164"/>
  <c r="AP169" i="164"/>
  <c r="AM169" i="164"/>
  <c r="AK169" i="164"/>
  <c r="AI169" i="164"/>
  <c r="AF169" i="164"/>
  <c r="AD169" i="164"/>
  <c r="AB169" i="164"/>
  <c r="Y169" i="164"/>
  <c r="W169" i="164"/>
  <c r="U169" i="164"/>
  <c r="R169" i="164"/>
  <c r="P169" i="164"/>
  <c r="N169" i="164"/>
  <c r="K169" i="164"/>
  <c r="I169" i="164"/>
  <c r="G169" i="164"/>
  <c r="BG165" i="164"/>
  <c r="BE165" i="164"/>
  <c r="BC165" i="164"/>
  <c r="BB165" i="164"/>
  <c r="BA165" i="164"/>
  <c r="AY165" i="164"/>
  <c r="AW165" i="164"/>
  <c r="AT165" i="164"/>
  <c r="AR165" i="164"/>
  <c r="AP165" i="164"/>
  <c r="AM165" i="164"/>
  <c r="AK165" i="164"/>
  <c r="AI165" i="164"/>
  <c r="AF165" i="164"/>
  <c r="AD165" i="164"/>
  <c r="AB165" i="164"/>
  <c r="Y165" i="164"/>
  <c r="W165" i="164"/>
  <c r="U165" i="164"/>
  <c r="R165" i="164"/>
  <c r="P165" i="164"/>
  <c r="N165" i="164"/>
  <c r="K165" i="164"/>
  <c r="I165" i="164"/>
  <c r="G165" i="164"/>
  <c r="BG161" i="164"/>
  <c r="BE161" i="164"/>
  <c r="BC161" i="164"/>
  <c r="BB161" i="164"/>
  <c r="BA161" i="164"/>
  <c r="AY161" i="164"/>
  <c r="AW161" i="164"/>
  <c r="AT161" i="164"/>
  <c r="AR161" i="164"/>
  <c r="AP161" i="164"/>
  <c r="AM161" i="164"/>
  <c r="AK161" i="164"/>
  <c r="AI161" i="164"/>
  <c r="AF161" i="164"/>
  <c r="AD161" i="164"/>
  <c r="AB161" i="164"/>
  <c r="Y161" i="164"/>
  <c r="W161" i="164"/>
  <c r="U161" i="164"/>
  <c r="R161" i="164"/>
  <c r="P161" i="164"/>
  <c r="N161" i="164"/>
  <c r="K161" i="164"/>
  <c r="I161" i="164"/>
  <c r="G161" i="164"/>
  <c r="BG157" i="164"/>
  <c r="BE157" i="164"/>
  <c r="BC157" i="164"/>
  <c r="BB157" i="164"/>
  <c r="BA157" i="164"/>
  <c r="AY157" i="164"/>
  <c r="AW157" i="164"/>
  <c r="AT157" i="164"/>
  <c r="AR157" i="164"/>
  <c r="AP157" i="164"/>
  <c r="AM157" i="164"/>
  <c r="AK157" i="164"/>
  <c r="AI157" i="164"/>
  <c r="AF157" i="164"/>
  <c r="AD157" i="164"/>
  <c r="AB157" i="164"/>
  <c r="Y157" i="164"/>
  <c r="W157" i="164"/>
  <c r="U157" i="164"/>
  <c r="R157" i="164"/>
  <c r="P157" i="164"/>
  <c r="N157" i="164"/>
  <c r="K157" i="164"/>
  <c r="I157" i="164"/>
  <c r="G157" i="164"/>
  <c r="BG153" i="164"/>
  <c r="BE153" i="164"/>
  <c r="BC153" i="164"/>
  <c r="BB153" i="164"/>
  <c r="BA153" i="164"/>
  <c r="AY153" i="164"/>
  <c r="AW153" i="164"/>
  <c r="AT153" i="164"/>
  <c r="AR153" i="164"/>
  <c r="AP153" i="164"/>
  <c r="AM153" i="164"/>
  <c r="AK153" i="164"/>
  <c r="AI153" i="164"/>
  <c r="AF153" i="164"/>
  <c r="AD153" i="164"/>
  <c r="AB153" i="164"/>
  <c r="Y153" i="164"/>
  <c r="W153" i="164"/>
  <c r="U153" i="164"/>
  <c r="R153" i="164"/>
  <c r="P153" i="164"/>
  <c r="N153" i="164"/>
  <c r="K153" i="164"/>
  <c r="I153" i="164"/>
  <c r="G153" i="164"/>
  <c r="BG149" i="164"/>
  <c r="BE149" i="164"/>
  <c r="BC149" i="164"/>
  <c r="BB149" i="164"/>
  <c r="BA149" i="164"/>
  <c r="AY149" i="164"/>
  <c r="AW149" i="164"/>
  <c r="AT149" i="164"/>
  <c r="AR149" i="164"/>
  <c r="AP149" i="164"/>
  <c r="AM149" i="164"/>
  <c r="AK149" i="164"/>
  <c r="AI149" i="164"/>
  <c r="AF149" i="164"/>
  <c r="AD149" i="164"/>
  <c r="AB149" i="164"/>
  <c r="Y149" i="164"/>
  <c r="W149" i="164"/>
  <c r="U149" i="164"/>
  <c r="R149" i="164"/>
  <c r="P149" i="164"/>
  <c r="N149" i="164"/>
  <c r="K149" i="164"/>
  <c r="I149" i="164"/>
  <c r="G149" i="164"/>
  <c r="BG145" i="164"/>
  <c r="BE145" i="164"/>
  <c r="BC145" i="164"/>
  <c r="BB145" i="164"/>
  <c r="BA145" i="164"/>
  <c r="AY145" i="164"/>
  <c r="AW145" i="164"/>
  <c r="AT145" i="164"/>
  <c r="AR145" i="164"/>
  <c r="AP145" i="164"/>
  <c r="AM145" i="164"/>
  <c r="AK145" i="164"/>
  <c r="AI145" i="164"/>
  <c r="AF145" i="164"/>
  <c r="AD145" i="164"/>
  <c r="AB145" i="164"/>
  <c r="Y145" i="164"/>
  <c r="W145" i="164"/>
  <c r="U145" i="164"/>
  <c r="R145" i="164"/>
  <c r="P145" i="164"/>
  <c r="N145" i="164"/>
  <c r="K145" i="164"/>
  <c r="I145" i="164"/>
  <c r="G145" i="164"/>
  <c r="BG141" i="164"/>
  <c r="BE141" i="164"/>
  <c r="BC141" i="164"/>
  <c r="BB141" i="164"/>
  <c r="BA141" i="164"/>
  <c r="AY141" i="164"/>
  <c r="AW141" i="164"/>
  <c r="AT141" i="164"/>
  <c r="AR141" i="164"/>
  <c r="AP141" i="164"/>
  <c r="AM141" i="164"/>
  <c r="AK141" i="164"/>
  <c r="AI141" i="164"/>
  <c r="AF141" i="164"/>
  <c r="AD141" i="164"/>
  <c r="AB141" i="164"/>
  <c r="Y141" i="164"/>
  <c r="W141" i="164"/>
  <c r="U141" i="164"/>
  <c r="R141" i="164"/>
  <c r="P141" i="164"/>
  <c r="N141" i="164"/>
  <c r="K141" i="164"/>
  <c r="I141" i="164"/>
  <c r="G141" i="164"/>
  <c r="BG137" i="164"/>
  <c r="BE137" i="164"/>
  <c r="BC137" i="164"/>
  <c r="BB137" i="164"/>
  <c r="BA137" i="164"/>
  <c r="AY137" i="164"/>
  <c r="AW137" i="164"/>
  <c r="AT137" i="164"/>
  <c r="AR137" i="164"/>
  <c r="AP137" i="164"/>
  <c r="AM137" i="164"/>
  <c r="AK137" i="164"/>
  <c r="AI137" i="164"/>
  <c r="AF137" i="164"/>
  <c r="AD137" i="164"/>
  <c r="AB137" i="164"/>
  <c r="Y137" i="164"/>
  <c r="W137" i="164"/>
  <c r="U137" i="164"/>
  <c r="R137" i="164"/>
  <c r="P137" i="164"/>
  <c r="N137" i="164"/>
  <c r="K137" i="164"/>
  <c r="I137" i="164"/>
  <c r="G137" i="164"/>
  <c r="BG133" i="164"/>
  <c r="BE133" i="164"/>
  <c r="BC133" i="164"/>
  <c r="BB133" i="164"/>
  <c r="BA133" i="164"/>
  <c r="AY133" i="164"/>
  <c r="AW133" i="164"/>
  <c r="AT133" i="164"/>
  <c r="AR133" i="164"/>
  <c r="AP133" i="164"/>
  <c r="AM133" i="164"/>
  <c r="AK133" i="164"/>
  <c r="AI133" i="164"/>
  <c r="AF133" i="164"/>
  <c r="AD133" i="164"/>
  <c r="AB133" i="164"/>
  <c r="Y133" i="164"/>
  <c r="W133" i="164"/>
  <c r="U133" i="164"/>
  <c r="R133" i="164"/>
  <c r="P133" i="164"/>
  <c r="N133" i="164"/>
  <c r="K133" i="164"/>
  <c r="I133" i="164"/>
  <c r="G133" i="164"/>
  <c r="BG129" i="164"/>
  <c r="BE129" i="164"/>
  <c r="BC129" i="164"/>
  <c r="BB129" i="164"/>
  <c r="BA129" i="164"/>
  <c r="AY129" i="164"/>
  <c r="AW129" i="164"/>
  <c r="AT129" i="164"/>
  <c r="AR129" i="164"/>
  <c r="AP129" i="164"/>
  <c r="AM129" i="164"/>
  <c r="AK129" i="164"/>
  <c r="AI129" i="164"/>
  <c r="AF129" i="164"/>
  <c r="AD129" i="164"/>
  <c r="AB129" i="164"/>
  <c r="Y129" i="164"/>
  <c r="W129" i="164"/>
  <c r="U129" i="164"/>
  <c r="R129" i="164"/>
  <c r="P129" i="164"/>
  <c r="N129" i="164"/>
  <c r="K129" i="164"/>
  <c r="I129" i="164"/>
  <c r="G129" i="164"/>
  <c r="BG125" i="164"/>
  <c r="BE125" i="164"/>
  <c r="BC125" i="164"/>
  <c r="BB125" i="164"/>
  <c r="BA125" i="164"/>
  <c r="AY125" i="164"/>
  <c r="AW125" i="164"/>
  <c r="AT125" i="164"/>
  <c r="AR125" i="164"/>
  <c r="AP125" i="164"/>
  <c r="AM125" i="164"/>
  <c r="AK125" i="164"/>
  <c r="AI125" i="164"/>
  <c r="AF125" i="164"/>
  <c r="AD125" i="164"/>
  <c r="AB125" i="164"/>
  <c r="Y125" i="164"/>
  <c r="W125" i="164"/>
  <c r="U125" i="164"/>
  <c r="R125" i="164"/>
  <c r="P125" i="164"/>
  <c r="N125" i="164"/>
  <c r="K125" i="164"/>
  <c r="I125" i="164"/>
  <c r="G125" i="164"/>
  <c r="BG121" i="164"/>
  <c r="BE121" i="164"/>
  <c r="BC121" i="164"/>
  <c r="BB121" i="164"/>
  <c r="BA121" i="164"/>
  <c r="AY121" i="164"/>
  <c r="AW121" i="164"/>
  <c r="AT121" i="164"/>
  <c r="AR121" i="164"/>
  <c r="AP121" i="164"/>
  <c r="AM121" i="164"/>
  <c r="AK121" i="164"/>
  <c r="AI121" i="164"/>
  <c r="AF121" i="164"/>
  <c r="AD121" i="164"/>
  <c r="AB121" i="164"/>
  <c r="Y121" i="164"/>
  <c r="W121" i="164"/>
  <c r="U121" i="164"/>
  <c r="R121" i="164"/>
  <c r="P121" i="164"/>
  <c r="N121" i="164"/>
  <c r="K121" i="164"/>
  <c r="I121" i="164"/>
  <c r="G121" i="164"/>
  <c r="BG117" i="164"/>
  <c r="BE117" i="164"/>
  <c r="BC117" i="164"/>
  <c r="BB117" i="164"/>
  <c r="BA117" i="164"/>
  <c r="AY117" i="164"/>
  <c r="AW117" i="164"/>
  <c r="AT117" i="164"/>
  <c r="AR117" i="164"/>
  <c r="AP117" i="164"/>
  <c r="AM117" i="164"/>
  <c r="AK117" i="164"/>
  <c r="AI117" i="164"/>
  <c r="AF117" i="164"/>
  <c r="AD117" i="164"/>
  <c r="AB117" i="164"/>
  <c r="Y117" i="164"/>
  <c r="W117" i="164"/>
  <c r="U117" i="164"/>
  <c r="R117" i="164"/>
  <c r="P117" i="164"/>
  <c r="N117" i="164"/>
  <c r="K117" i="164"/>
  <c r="I117" i="164"/>
  <c r="G117" i="164"/>
  <c r="BG113" i="164"/>
  <c r="BE113" i="164"/>
  <c r="BC113" i="164"/>
  <c r="BB113" i="164"/>
  <c r="BA113" i="164"/>
  <c r="AY113" i="164"/>
  <c r="AW113" i="164"/>
  <c r="AT113" i="164"/>
  <c r="AR113" i="164"/>
  <c r="AP113" i="164"/>
  <c r="AM113" i="164"/>
  <c r="AK113" i="164"/>
  <c r="AI113" i="164"/>
  <c r="AF113" i="164"/>
  <c r="AD113" i="164"/>
  <c r="AB113" i="164"/>
  <c r="Y113" i="164"/>
  <c r="W113" i="164"/>
  <c r="U113" i="164"/>
  <c r="R113" i="164"/>
  <c r="P113" i="164"/>
  <c r="N113" i="164"/>
  <c r="K113" i="164"/>
  <c r="I113" i="164"/>
  <c r="G113" i="164"/>
  <c r="BG109" i="164"/>
  <c r="BE109" i="164"/>
  <c r="BC109" i="164"/>
  <c r="BB109" i="164"/>
  <c r="BA109" i="164"/>
  <c r="AY109" i="164"/>
  <c r="AW109" i="164"/>
  <c r="AT109" i="164"/>
  <c r="AR109" i="164"/>
  <c r="AP109" i="164"/>
  <c r="AM109" i="164"/>
  <c r="AK109" i="164"/>
  <c r="AI109" i="164"/>
  <c r="AF109" i="164"/>
  <c r="AD109" i="164"/>
  <c r="AB109" i="164"/>
  <c r="Y109" i="164"/>
  <c r="W109" i="164"/>
  <c r="U109" i="164"/>
  <c r="R109" i="164"/>
  <c r="P109" i="164"/>
  <c r="N109" i="164"/>
  <c r="K109" i="164"/>
  <c r="I109" i="164"/>
  <c r="G109" i="164"/>
  <c r="BG105" i="164"/>
  <c r="BE105" i="164"/>
  <c r="BC105" i="164"/>
  <c r="BB105" i="164"/>
  <c r="BA105" i="164"/>
  <c r="AY105" i="164"/>
  <c r="AW105" i="164"/>
  <c r="AT105" i="164"/>
  <c r="AR105" i="164"/>
  <c r="AP105" i="164"/>
  <c r="AM105" i="164"/>
  <c r="AK105" i="164"/>
  <c r="AI105" i="164"/>
  <c r="AF105" i="164"/>
  <c r="AD105" i="164"/>
  <c r="AB105" i="164"/>
  <c r="Y105" i="164"/>
  <c r="W105" i="164"/>
  <c r="U105" i="164"/>
  <c r="R105" i="164"/>
  <c r="P105" i="164"/>
  <c r="N105" i="164"/>
  <c r="K105" i="164"/>
  <c r="I105" i="164"/>
  <c r="G105" i="164"/>
  <c r="BG101" i="164"/>
  <c r="BE101" i="164"/>
  <c r="BC101" i="164"/>
  <c r="BB101" i="164"/>
  <c r="BA101" i="164"/>
  <c r="AY101" i="164"/>
  <c r="AW101" i="164"/>
  <c r="AT101" i="164"/>
  <c r="AR101" i="164"/>
  <c r="AP101" i="164"/>
  <c r="AM101" i="164"/>
  <c r="AK101" i="164"/>
  <c r="AI101" i="164"/>
  <c r="AF101" i="164"/>
  <c r="AD101" i="164"/>
  <c r="AB101" i="164"/>
  <c r="Y101" i="164"/>
  <c r="W101" i="164"/>
  <c r="U101" i="164"/>
  <c r="R101" i="164"/>
  <c r="P101" i="164"/>
  <c r="N101" i="164"/>
  <c r="K101" i="164"/>
  <c r="I101" i="164"/>
  <c r="G101" i="164"/>
  <c r="BG97" i="164"/>
  <c r="BE97" i="164"/>
  <c r="BC97" i="164"/>
  <c r="BB97" i="164"/>
  <c r="BA97" i="164"/>
  <c r="AY97" i="164"/>
  <c r="AW97" i="164"/>
  <c r="AT97" i="164"/>
  <c r="AR97" i="164"/>
  <c r="AP97" i="164"/>
  <c r="AM97" i="164"/>
  <c r="AK97" i="164"/>
  <c r="AI97" i="164"/>
  <c r="AF97" i="164"/>
  <c r="AD97" i="164"/>
  <c r="AB97" i="164"/>
  <c r="Y97" i="164"/>
  <c r="W97" i="164"/>
  <c r="U97" i="164"/>
  <c r="R97" i="164"/>
  <c r="P97" i="164"/>
  <c r="N97" i="164"/>
  <c r="K97" i="164"/>
  <c r="I97" i="164"/>
  <c r="G97" i="164"/>
  <c r="BG93" i="164"/>
  <c r="BE93" i="164"/>
  <c r="BC93" i="164"/>
  <c r="BB93" i="164"/>
  <c r="BA93" i="164"/>
  <c r="AY93" i="164"/>
  <c r="AW93" i="164"/>
  <c r="AT93" i="164"/>
  <c r="AR93" i="164"/>
  <c r="AP93" i="164"/>
  <c r="AM93" i="164"/>
  <c r="AK93" i="164"/>
  <c r="AI93" i="164"/>
  <c r="AF93" i="164"/>
  <c r="AD93" i="164"/>
  <c r="AB93" i="164"/>
  <c r="Y93" i="164"/>
  <c r="W93" i="164"/>
  <c r="U93" i="164"/>
  <c r="R93" i="164"/>
  <c r="P93" i="164"/>
  <c r="N93" i="164"/>
  <c r="K93" i="164"/>
  <c r="I93" i="164"/>
  <c r="G93" i="164"/>
  <c r="BG89" i="164"/>
  <c r="BE89" i="164"/>
  <c r="BC89" i="164"/>
  <c r="BB89" i="164"/>
  <c r="BA89" i="164"/>
  <c r="AY89" i="164"/>
  <c r="AW89" i="164"/>
  <c r="AT89" i="164"/>
  <c r="AR89" i="164"/>
  <c r="AP89" i="164"/>
  <c r="AM89" i="164"/>
  <c r="AK89" i="164"/>
  <c r="AI89" i="164"/>
  <c r="AF89" i="164"/>
  <c r="AD89" i="164"/>
  <c r="AB89" i="164"/>
  <c r="Y89" i="164"/>
  <c r="W89" i="164"/>
  <c r="U89" i="164"/>
  <c r="R89" i="164"/>
  <c r="P89" i="164"/>
  <c r="N89" i="164"/>
  <c r="K89" i="164"/>
  <c r="I89" i="164"/>
  <c r="G89" i="164"/>
  <c r="BG85" i="164"/>
  <c r="BE85" i="164"/>
  <c r="BC85" i="164"/>
  <c r="BB85" i="164"/>
  <c r="BA85" i="164"/>
  <c r="AY85" i="164"/>
  <c r="AW85" i="164"/>
  <c r="AT85" i="164"/>
  <c r="AR85" i="164"/>
  <c r="AP85" i="164"/>
  <c r="AM85" i="164"/>
  <c r="AK85" i="164"/>
  <c r="AI85" i="164"/>
  <c r="AF85" i="164"/>
  <c r="AD85" i="164"/>
  <c r="AB85" i="164"/>
  <c r="Y85" i="164"/>
  <c r="W85" i="164"/>
  <c r="U85" i="164"/>
  <c r="R85" i="164"/>
  <c r="P85" i="164"/>
  <c r="N85" i="164"/>
  <c r="K85" i="164"/>
  <c r="I85" i="164"/>
  <c r="G85" i="164"/>
  <c r="BG81" i="164"/>
  <c r="BE81" i="164"/>
  <c r="BC81" i="164"/>
  <c r="BB81" i="164"/>
  <c r="BA81" i="164"/>
  <c r="AY81" i="164"/>
  <c r="AW81" i="164"/>
  <c r="AT81" i="164"/>
  <c r="AR81" i="164"/>
  <c r="AP81" i="164"/>
  <c r="AM81" i="164"/>
  <c r="AK81" i="164"/>
  <c r="AI81" i="164"/>
  <c r="AF81" i="164"/>
  <c r="AD81" i="164"/>
  <c r="AB81" i="164"/>
  <c r="Y81" i="164"/>
  <c r="W81" i="164"/>
  <c r="U81" i="164"/>
  <c r="R81" i="164"/>
  <c r="P81" i="164"/>
  <c r="N81" i="164"/>
  <c r="K81" i="164"/>
  <c r="I81" i="164"/>
  <c r="G81" i="164"/>
  <c r="BG77" i="164"/>
  <c r="BE77" i="164"/>
  <c r="BC77" i="164"/>
  <c r="BB77" i="164"/>
  <c r="BA77" i="164"/>
  <c r="AY77" i="164"/>
  <c r="AW77" i="164"/>
  <c r="AT77" i="164"/>
  <c r="AR77" i="164"/>
  <c r="AP77" i="164"/>
  <c r="AM77" i="164"/>
  <c r="AK77" i="164"/>
  <c r="AI77" i="164"/>
  <c r="AF77" i="164"/>
  <c r="AD77" i="164"/>
  <c r="AB77" i="164"/>
  <c r="Y77" i="164"/>
  <c r="W77" i="164"/>
  <c r="U77" i="164"/>
  <c r="R77" i="164"/>
  <c r="P77" i="164"/>
  <c r="N77" i="164"/>
  <c r="K77" i="164"/>
  <c r="I77" i="164"/>
  <c r="G77" i="164"/>
  <c r="BG73" i="164"/>
  <c r="BE73" i="164"/>
  <c r="BC73" i="164"/>
  <c r="BB73" i="164"/>
  <c r="BA73" i="164"/>
  <c r="AY73" i="164"/>
  <c r="AW73" i="164"/>
  <c r="AT73" i="164"/>
  <c r="AR73" i="164"/>
  <c r="AP73" i="164"/>
  <c r="AM73" i="164"/>
  <c r="AK73" i="164"/>
  <c r="AI73" i="164"/>
  <c r="AF73" i="164"/>
  <c r="AD73" i="164"/>
  <c r="AB73" i="164"/>
  <c r="Y73" i="164"/>
  <c r="W73" i="164"/>
  <c r="U73" i="164"/>
  <c r="R73" i="164"/>
  <c r="P73" i="164"/>
  <c r="N73" i="164"/>
  <c r="K73" i="164"/>
  <c r="I73" i="164"/>
  <c r="G73" i="164"/>
  <c r="BG69" i="164"/>
  <c r="BE69" i="164"/>
  <c r="BC69" i="164"/>
  <c r="BB69" i="164"/>
  <c r="BA69" i="164"/>
  <c r="AY69" i="164"/>
  <c r="AW69" i="164"/>
  <c r="AT69" i="164"/>
  <c r="AR69" i="164"/>
  <c r="AP69" i="164"/>
  <c r="AM69" i="164"/>
  <c r="AK69" i="164"/>
  <c r="AI69" i="164"/>
  <c r="AF69" i="164"/>
  <c r="AD69" i="164"/>
  <c r="AB69" i="164"/>
  <c r="Y69" i="164"/>
  <c r="W69" i="164"/>
  <c r="U69" i="164"/>
  <c r="R69" i="164"/>
  <c r="P69" i="164"/>
  <c r="N69" i="164"/>
  <c r="K69" i="164"/>
  <c r="I69" i="164"/>
  <c r="G69" i="164"/>
  <c r="BG65" i="164"/>
  <c r="BE65" i="164"/>
  <c r="BC65" i="164"/>
  <c r="BB65" i="164"/>
  <c r="BA65" i="164"/>
  <c r="AY65" i="164"/>
  <c r="AW65" i="164"/>
  <c r="AT65" i="164"/>
  <c r="AR65" i="164"/>
  <c r="AP65" i="164"/>
  <c r="AM65" i="164"/>
  <c r="AK65" i="164"/>
  <c r="AI65" i="164"/>
  <c r="AF65" i="164"/>
  <c r="AD65" i="164"/>
  <c r="AB65" i="164"/>
  <c r="Y65" i="164"/>
  <c r="W65" i="164"/>
  <c r="U65" i="164"/>
  <c r="R65" i="164"/>
  <c r="P65" i="164"/>
  <c r="N65" i="164"/>
  <c r="K65" i="164"/>
  <c r="I65" i="164"/>
  <c r="G65" i="164"/>
  <c r="BG61" i="164"/>
  <c r="BE61" i="164"/>
  <c r="BC61" i="164"/>
  <c r="BB61" i="164"/>
  <c r="BA61" i="164"/>
  <c r="AY61" i="164"/>
  <c r="AW61" i="164"/>
  <c r="AT61" i="164"/>
  <c r="AR61" i="164"/>
  <c r="AP61" i="164"/>
  <c r="AM61" i="164"/>
  <c r="AK61" i="164"/>
  <c r="AI61" i="164"/>
  <c r="AF61" i="164"/>
  <c r="AD61" i="164"/>
  <c r="AB61" i="164"/>
  <c r="Y61" i="164"/>
  <c r="W61" i="164"/>
  <c r="U61" i="164"/>
  <c r="R61" i="164"/>
  <c r="P61" i="164"/>
  <c r="N61" i="164"/>
  <c r="K61" i="164"/>
  <c r="I61" i="164"/>
  <c r="G61" i="164"/>
  <c r="BG57" i="164"/>
  <c r="BE57" i="164"/>
  <c r="BC57" i="164"/>
  <c r="BB57" i="164"/>
  <c r="BA57" i="164"/>
  <c r="AY57" i="164"/>
  <c r="AW57" i="164"/>
  <c r="AT57" i="164"/>
  <c r="AR57" i="164"/>
  <c r="AP57" i="164"/>
  <c r="AM57" i="164"/>
  <c r="AK57" i="164"/>
  <c r="AI57" i="164"/>
  <c r="AF57" i="164"/>
  <c r="AD57" i="164"/>
  <c r="AB57" i="164"/>
  <c r="Y57" i="164"/>
  <c r="W57" i="164"/>
  <c r="U57" i="164"/>
  <c r="R57" i="164"/>
  <c r="P57" i="164"/>
  <c r="N57" i="164"/>
  <c r="K57" i="164"/>
  <c r="I57" i="164"/>
  <c r="G57" i="164"/>
  <c r="BG53" i="164"/>
  <c r="BE53" i="164"/>
  <c r="BC53" i="164"/>
  <c r="BB53" i="164"/>
  <c r="BA53" i="164"/>
  <c r="AY53" i="164"/>
  <c r="AW53" i="164"/>
  <c r="AT53" i="164"/>
  <c r="AR53" i="164"/>
  <c r="AP53" i="164"/>
  <c r="AM53" i="164"/>
  <c r="AK53" i="164"/>
  <c r="AI53" i="164"/>
  <c r="AF53" i="164"/>
  <c r="AD53" i="164"/>
  <c r="AB53" i="164"/>
  <c r="Y53" i="164"/>
  <c r="W53" i="164"/>
  <c r="U53" i="164"/>
  <c r="R53" i="164"/>
  <c r="P53" i="164"/>
  <c r="N53" i="164"/>
  <c r="K53" i="164"/>
  <c r="I53" i="164"/>
  <c r="G53" i="164"/>
  <c r="BG49" i="164"/>
  <c r="BE49" i="164"/>
  <c r="BC49" i="164"/>
  <c r="BB49" i="164"/>
  <c r="BA49" i="164"/>
  <c r="AY49" i="164"/>
  <c r="AW49" i="164"/>
  <c r="AT49" i="164"/>
  <c r="AR49" i="164"/>
  <c r="AP49" i="164"/>
  <c r="AM49" i="164"/>
  <c r="AK49" i="164"/>
  <c r="AI49" i="164"/>
  <c r="AF49" i="164"/>
  <c r="AD49" i="164"/>
  <c r="AB49" i="164"/>
  <c r="Y49" i="164"/>
  <c r="W49" i="164"/>
  <c r="U49" i="164"/>
  <c r="R49" i="164"/>
  <c r="P49" i="164"/>
  <c r="N49" i="164"/>
  <c r="K49" i="164"/>
  <c r="I49" i="164"/>
  <c r="G49" i="164"/>
  <c r="BG45" i="164"/>
  <c r="BE45" i="164"/>
  <c r="BC45" i="164"/>
  <c r="BB45" i="164"/>
  <c r="BA45" i="164"/>
  <c r="AY45" i="164"/>
  <c r="AW45" i="164"/>
  <c r="AT45" i="164"/>
  <c r="AR45" i="164"/>
  <c r="AP45" i="164"/>
  <c r="AM45" i="164"/>
  <c r="AK45" i="164"/>
  <c r="AI45" i="164"/>
  <c r="AF45" i="164"/>
  <c r="AD45" i="164"/>
  <c r="AB45" i="164"/>
  <c r="Y45" i="164"/>
  <c r="W45" i="164"/>
  <c r="U45" i="164"/>
  <c r="R45" i="164"/>
  <c r="P45" i="164"/>
  <c r="N45" i="164"/>
  <c r="K45" i="164"/>
  <c r="I45" i="164"/>
  <c r="G45" i="164"/>
  <c r="BG41" i="164"/>
  <c r="BE41" i="164"/>
  <c r="BC41" i="164"/>
  <c r="BB41" i="164"/>
  <c r="BA41" i="164"/>
  <c r="AY41" i="164"/>
  <c r="AW41" i="164"/>
  <c r="AT41" i="164"/>
  <c r="AR41" i="164"/>
  <c r="AP41" i="164"/>
  <c r="AM41" i="164"/>
  <c r="AK41" i="164"/>
  <c r="AI41" i="164"/>
  <c r="AF41" i="164"/>
  <c r="AD41" i="164"/>
  <c r="AB41" i="164"/>
  <c r="Y41" i="164"/>
  <c r="W41" i="164"/>
  <c r="U41" i="164"/>
  <c r="R41" i="164"/>
  <c r="P41" i="164"/>
  <c r="N41" i="164"/>
  <c r="K41" i="164"/>
  <c r="I41" i="164"/>
  <c r="G41" i="164"/>
  <c r="BG37" i="164"/>
  <c r="BE37" i="164"/>
  <c r="BC37" i="164"/>
  <c r="BB37" i="164"/>
  <c r="BA37" i="164"/>
  <c r="AY37" i="164"/>
  <c r="AW37" i="164"/>
  <c r="AT37" i="164"/>
  <c r="AR37" i="164"/>
  <c r="AP37" i="164"/>
  <c r="AM37" i="164"/>
  <c r="AK37" i="164"/>
  <c r="AI37" i="164"/>
  <c r="AF37" i="164"/>
  <c r="AD37" i="164"/>
  <c r="AB37" i="164"/>
  <c r="Y37" i="164"/>
  <c r="W37" i="164"/>
  <c r="U37" i="164"/>
  <c r="R37" i="164"/>
  <c r="P37" i="164"/>
  <c r="N37" i="164"/>
  <c r="K37" i="164"/>
  <c r="I37" i="164"/>
  <c r="G37" i="164"/>
  <c r="BG33" i="164"/>
  <c r="BE33" i="164"/>
  <c r="BC33" i="164"/>
  <c r="BB33" i="164"/>
  <c r="BA33" i="164"/>
  <c r="AY33" i="164"/>
  <c r="AW33" i="164"/>
  <c r="AT33" i="164"/>
  <c r="AR33" i="164"/>
  <c r="AP33" i="164"/>
  <c r="AM33" i="164"/>
  <c r="AK33" i="164"/>
  <c r="AI33" i="164"/>
  <c r="AF33" i="164"/>
  <c r="AD33" i="164"/>
  <c r="AB33" i="164"/>
  <c r="Y33" i="164"/>
  <c r="W33" i="164"/>
  <c r="U33" i="164"/>
  <c r="R33" i="164"/>
  <c r="P33" i="164"/>
  <c r="N33" i="164"/>
  <c r="K33" i="164"/>
  <c r="I33" i="164"/>
  <c r="G33" i="164"/>
  <c r="BG29" i="164"/>
  <c r="BE29" i="164"/>
  <c r="BC29" i="164"/>
  <c r="BB29" i="164"/>
  <c r="BA29" i="164"/>
  <c r="AY29" i="164"/>
  <c r="AW29" i="164"/>
  <c r="AT29" i="164"/>
  <c r="AR29" i="164"/>
  <c r="AP29" i="164"/>
  <c r="AM29" i="164"/>
  <c r="AK29" i="164"/>
  <c r="AI29" i="164"/>
  <c r="AF29" i="164"/>
  <c r="AD29" i="164"/>
  <c r="AB29" i="164"/>
  <c r="Y29" i="164"/>
  <c r="W29" i="164"/>
  <c r="U29" i="164"/>
  <c r="R29" i="164"/>
  <c r="P29" i="164"/>
  <c r="N29" i="164"/>
  <c r="K29" i="164"/>
  <c r="I29" i="164"/>
  <c r="G29" i="164"/>
  <c r="BG25" i="164"/>
  <c r="BE25" i="164"/>
  <c r="BC25" i="164"/>
  <c r="BB25" i="164"/>
  <c r="BA25" i="164"/>
  <c r="AY25" i="164"/>
  <c r="AW25" i="164"/>
  <c r="AT25" i="164"/>
  <c r="AR25" i="164"/>
  <c r="AP25" i="164"/>
  <c r="AM25" i="164"/>
  <c r="AK25" i="164"/>
  <c r="AI25" i="164"/>
  <c r="AF25" i="164"/>
  <c r="AD25" i="164"/>
  <c r="AB25" i="164"/>
  <c r="Y25" i="164"/>
  <c r="W25" i="164"/>
  <c r="U25" i="164"/>
  <c r="R25" i="164"/>
  <c r="P25" i="164"/>
  <c r="N25" i="164"/>
  <c r="K25" i="164"/>
  <c r="I25" i="164"/>
  <c r="G25" i="164"/>
  <c r="BG21" i="164"/>
  <c r="BE21" i="164"/>
  <c r="BC21" i="164"/>
  <c r="BB21" i="164"/>
  <c r="BA21" i="164"/>
  <c r="AY21" i="164"/>
  <c r="AW21" i="164"/>
  <c r="AT21" i="164"/>
  <c r="AR21" i="164"/>
  <c r="AP21" i="164"/>
  <c r="AM21" i="164"/>
  <c r="AK21" i="164"/>
  <c r="AI21" i="164"/>
  <c r="AF21" i="164"/>
  <c r="AD21" i="164"/>
  <c r="AB21" i="164"/>
  <c r="Y21" i="164"/>
  <c r="W21" i="164"/>
  <c r="U21" i="164"/>
  <c r="R21" i="164"/>
  <c r="P21" i="164"/>
  <c r="N21" i="164"/>
  <c r="K21" i="164"/>
  <c r="I21" i="164"/>
  <c r="G21" i="164"/>
  <c r="BG17" i="164"/>
  <c r="BE17" i="164"/>
  <c r="BC17" i="164"/>
  <c r="BB17" i="164"/>
  <c r="BA17" i="164"/>
  <c r="AY17" i="164"/>
  <c r="AW17" i="164"/>
  <c r="AT17" i="164"/>
  <c r="AR17" i="164"/>
  <c r="AP17" i="164"/>
  <c r="AM17" i="164"/>
  <c r="AK17" i="164"/>
  <c r="AI17" i="164"/>
  <c r="AF17" i="164"/>
  <c r="AD17" i="164"/>
  <c r="AB17" i="164"/>
  <c r="Y17" i="164"/>
  <c r="W17" i="164"/>
  <c r="U17" i="164"/>
  <c r="R17" i="164"/>
  <c r="P17" i="164"/>
  <c r="N17" i="164"/>
  <c r="K17" i="164"/>
  <c r="I17" i="164"/>
  <c r="G17" i="164"/>
  <c r="BG13" i="164"/>
  <c r="BE13" i="164"/>
  <c r="BC13" i="164"/>
  <c r="BB13" i="164"/>
  <c r="BA13" i="164"/>
  <c r="AY13" i="164"/>
  <c r="AW13" i="164"/>
  <c r="AT13" i="164"/>
  <c r="AR13" i="164"/>
  <c r="AP13" i="164"/>
  <c r="AM13" i="164"/>
  <c r="AK13" i="164"/>
  <c r="AI13" i="164"/>
  <c r="AF13" i="164"/>
  <c r="AD13" i="164"/>
  <c r="AB13" i="164"/>
  <c r="Y13" i="164"/>
  <c r="W13" i="164"/>
  <c r="U13" i="164"/>
  <c r="R13" i="164"/>
  <c r="P13" i="164"/>
  <c r="N13" i="164"/>
  <c r="K13" i="164"/>
  <c r="I13" i="164"/>
  <c r="G13" i="164"/>
  <c r="BG9" i="164"/>
  <c r="BE9" i="164"/>
  <c r="BC9" i="164"/>
  <c r="BB9" i="164"/>
  <c r="BA9" i="164"/>
  <c r="AY9" i="164"/>
  <c r="AW9" i="164"/>
  <c r="AT9" i="164"/>
  <c r="AR9" i="164"/>
  <c r="AP9" i="164"/>
  <c r="AM9" i="164"/>
  <c r="AK9" i="164"/>
  <c r="AI9" i="164"/>
  <c r="AF9" i="164"/>
  <c r="AD9" i="164"/>
  <c r="AB9" i="164"/>
  <c r="Y9" i="164"/>
  <c r="W9" i="164"/>
  <c r="U9" i="164"/>
  <c r="R9" i="164"/>
  <c r="P9" i="164"/>
  <c r="N9" i="164"/>
  <c r="K9" i="164"/>
  <c r="I9" i="164"/>
  <c r="G9" i="164"/>
  <c r="AZ41" i="162"/>
  <c r="S41" i="162"/>
  <c r="E42" i="162"/>
  <c r="E41" i="162"/>
  <c r="E39" i="162"/>
  <c r="BF277" i="164" l="1"/>
  <c r="BF185" i="164"/>
  <c r="BD281" i="164"/>
  <c r="BD301" i="164"/>
  <c r="BF301" i="164"/>
  <c r="BH301" i="164"/>
  <c r="BD293" i="164"/>
  <c r="BF281" i="164"/>
  <c r="BD277" i="164"/>
  <c r="BD269" i="164"/>
  <c r="BF265" i="164"/>
  <c r="BH265" i="164"/>
  <c r="BD253" i="164"/>
  <c r="BD241" i="164"/>
  <c r="BD233" i="164"/>
  <c r="BF233" i="164"/>
  <c r="BH233" i="164"/>
  <c r="BD225" i="164"/>
  <c r="BH225" i="164"/>
  <c r="BF221" i="164"/>
  <c r="BF217" i="164"/>
  <c r="BH213" i="164"/>
  <c r="BH209" i="164"/>
  <c r="BD209" i="164"/>
  <c r="BH205" i="164"/>
  <c r="BF205" i="164"/>
  <c r="BD201" i="164"/>
  <c r="BH201" i="164"/>
  <c r="BF194" i="164"/>
  <c r="BP53" i="164" s="1"/>
  <c r="BD193" i="164"/>
  <c r="BF193" i="164"/>
  <c r="BH193" i="164"/>
  <c r="BD177" i="164"/>
  <c r="BH177" i="164"/>
  <c r="BD169" i="164"/>
  <c r="BH169" i="164"/>
  <c r="BD165" i="164"/>
  <c r="BD161" i="164"/>
  <c r="BF153" i="164"/>
  <c r="BH153" i="164"/>
  <c r="BD153" i="164"/>
  <c r="BF149" i="164"/>
  <c r="BD145" i="164"/>
  <c r="BH145" i="164"/>
  <c r="BD137" i="164"/>
  <c r="BF137" i="164"/>
  <c r="BH137" i="164"/>
  <c r="BD129" i="164"/>
  <c r="BH129" i="164"/>
  <c r="BF121" i="164"/>
  <c r="BH121" i="164"/>
  <c r="BD121" i="164"/>
  <c r="BH117" i="164"/>
  <c r="BF117" i="164"/>
  <c r="BD113" i="164"/>
  <c r="BH113" i="164"/>
  <c r="BD101" i="164"/>
  <c r="BH101" i="164"/>
  <c r="BF93" i="164"/>
  <c r="BH89" i="164"/>
  <c r="BF85" i="164"/>
  <c r="BF65" i="164"/>
  <c r="BH65" i="164"/>
  <c r="BD61" i="164"/>
  <c r="BF57" i="164"/>
  <c r="BD57" i="164"/>
  <c r="BF53" i="164"/>
  <c r="BH49" i="164"/>
  <c r="BD41" i="164"/>
  <c r="BD33" i="164"/>
  <c r="BH33" i="164"/>
  <c r="BF25" i="164"/>
  <c r="BH25" i="164"/>
  <c r="BD25" i="164"/>
  <c r="BF21" i="164"/>
  <c r="BH17" i="164"/>
  <c r="BD9" i="164"/>
  <c r="BF9" i="164"/>
  <c r="BH9" i="164"/>
  <c r="AZ305" i="164"/>
  <c r="S305" i="164"/>
  <c r="E305" i="164"/>
  <c r="BF77" i="164"/>
  <c r="BF97" i="164"/>
  <c r="BD194" i="164"/>
  <c r="BO53" i="164" s="1"/>
  <c r="BH81" i="164"/>
  <c r="BF41" i="164"/>
  <c r="BD89" i="164"/>
  <c r="BF173" i="164"/>
  <c r="BF189" i="164"/>
  <c r="BH253" i="164"/>
  <c r="BF293" i="164"/>
  <c r="BD17" i="164"/>
  <c r="BH41" i="164"/>
  <c r="BD49" i="164"/>
  <c r="BH57" i="164"/>
  <c r="BD65" i="164"/>
  <c r="BD81" i="164"/>
  <c r="BF89" i="164"/>
  <c r="BF133" i="164"/>
  <c r="BH161" i="164"/>
  <c r="BF177" i="164"/>
  <c r="BF261" i="164"/>
  <c r="BD265" i="164"/>
  <c r="BH293" i="164"/>
  <c r="BH61" i="164"/>
  <c r="BF81" i="164"/>
  <c r="BF105" i="164"/>
  <c r="BF237" i="164"/>
  <c r="BH249" i="164"/>
  <c r="BH269" i="164"/>
  <c r="BH297" i="164"/>
  <c r="BF37" i="164"/>
  <c r="BH165" i="164"/>
  <c r="BF209" i="164"/>
  <c r="BH273" i="164"/>
  <c r="BH289" i="164"/>
  <c r="BD13" i="164"/>
  <c r="BH21" i="164"/>
  <c r="BD29" i="164"/>
  <c r="BH37" i="164"/>
  <c r="BD45" i="164"/>
  <c r="BH53" i="164"/>
  <c r="BD69" i="164"/>
  <c r="BH73" i="164"/>
  <c r="BH77" i="164"/>
  <c r="BH85" i="164"/>
  <c r="BH93" i="164"/>
  <c r="BD109" i="164"/>
  <c r="BD125" i="164"/>
  <c r="BH133" i="164"/>
  <c r="BD141" i="164"/>
  <c r="BH149" i="164"/>
  <c r="BD157" i="164"/>
  <c r="BF165" i="164"/>
  <c r="BH173" i="164"/>
  <c r="BD181" i="164"/>
  <c r="BH185" i="164"/>
  <c r="BH189" i="164"/>
  <c r="BD197" i="164"/>
  <c r="BH217" i="164"/>
  <c r="BH221" i="164"/>
  <c r="BF225" i="164"/>
  <c r="BD229" i="164"/>
  <c r="BH237" i="164"/>
  <c r="BF241" i="164"/>
  <c r="BD245" i="164"/>
  <c r="BF253" i="164"/>
  <c r="BH257" i="164"/>
  <c r="BH261" i="164"/>
  <c r="BF269" i="164"/>
  <c r="BD285" i="164"/>
  <c r="BH241" i="164"/>
  <c r="BF245" i="164"/>
  <c r="BD249" i="164"/>
  <c r="BD273" i="164"/>
  <c r="BH281" i="164"/>
  <c r="BF285" i="164"/>
  <c r="BD289" i="164"/>
  <c r="BD297" i="164"/>
  <c r="BF13" i="164"/>
  <c r="BF29" i="164"/>
  <c r="BF45" i="164"/>
  <c r="BF69" i="164"/>
  <c r="BF109" i="164"/>
  <c r="BF125" i="164"/>
  <c r="BF141" i="164"/>
  <c r="BF157" i="164"/>
  <c r="BF181" i="164"/>
  <c r="BH194" i="164"/>
  <c r="BQ53" i="164" s="1"/>
  <c r="BF197" i="164"/>
  <c r="BF213" i="164"/>
  <c r="BF229" i="164"/>
  <c r="BH13" i="164"/>
  <c r="BF17" i="164"/>
  <c r="BD21" i="164"/>
  <c r="BH29" i="164"/>
  <c r="BF33" i="164"/>
  <c r="BD37" i="164"/>
  <c r="BH45" i="164"/>
  <c r="BF49" i="164"/>
  <c r="BD53" i="164"/>
  <c r="BF61" i="164"/>
  <c r="BH69" i="164"/>
  <c r="BF73" i="164"/>
  <c r="BD77" i="164"/>
  <c r="BD85" i="164"/>
  <c r="BD93" i="164"/>
  <c r="BH97" i="164"/>
  <c r="BF101" i="164"/>
  <c r="BH105" i="164"/>
  <c r="BH109" i="164"/>
  <c r="BF113" i="164"/>
  <c r="BH125" i="164"/>
  <c r="BF129" i="164"/>
  <c r="BD133" i="164"/>
  <c r="BH141" i="164"/>
  <c r="BF145" i="164"/>
  <c r="BD149" i="164"/>
  <c r="BH157" i="164"/>
  <c r="BF161" i="164"/>
  <c r="BF169" i="164"/>
  <c r="BD173" i="164"/>
  <c r="BH181" i="164"/>
  <c r="BD189" i="164"/>
  <c r="BH197" i="164"/>
  <c r="BF201" i="164"/>
  <c r="BD221" i="164"/>
  <c r="BH229" i="164"/>
  <c r="BD237" i="164"/>
  <c r="BH245" i="164"/>
  <c r="BF249" i="164"/>
  <c r="BF257" i="164"/>
  <c r="BD261" i="164"/>
  <c r="BF273" i="164"/>
  <c r="BH285" i="164"/>
  <c r="BF289" i="164"/>
  <c r="BF297" i="164"/>
  <c r="BD257" i="164"/>
  <c r="BD217" i="164"/>
  <c r="BD213" i="164"/>
  <c r="BD205" i="164"/>
  <c r="BD185" i="164"/>
  <c r="BD117" i="164"/>
  <c r="BD105" i="164"/>
  <c r="BD97" i="164"/>
  <c r="BD73" i="164"/>
  <c r="AX41" i="162"/>
  <c r="AV41" i="162"/>
  <c r="AU41" i="162"/>
  <c r="AS41" i="162"/>
  <c r="AQ41" i="162"/>
  <c r="AO41" i="162"/>
  <c r="AN41" i="162"/>
  <c r="AL41" i="162"/>
  <c r="AJ41" i="162"/>
  <c r="AH41" i="162"/>
  <c r="AG41" i="162"/>
  <c r="AE41" i="162"/>
  <c r="AC41" i="162"/>
  <c r="AA41" i="162"/>
  <c r="Z41" i="162"/>
  <c r="X41" i="162"/>
  <c r="V41" i="162"/>
  <c r="T41" i="162"/>
  <c r="Q41" i="162"/>
  <c r="O41" i="162"/>
  <c r="M41" i="162"/>
  <c r="L41" i="162"/>
  <c r="J41" i="162"/>
  <c r="H41" i="162"/>
  <c r="F41" i="162"/>
  <c r="AX305" i="164" l="1"/>
  <c r="AV305" i="164"/>
  <c r="AU305" i="164"/>
  <c r="AW41" i="162"/>
  <c r="AY41" i="162"/>
  <c r="BA41" i="162"/>
  <c r="AS305" i="164"/>
  <c r="AQ305" i="164"/>
  <c r="AO305" i="164"/>
  <c r="AT41" i="162"/>
  <c r="AR41" i="162"/>
  <c r="AN305" i="164"/>
  <c r="AP41" i="162"/>
  <c r="AL305" i="164"/>
  <c r="AJ305" i="164"/>
  <c r="AH305" i="164"/>
  <c r="AG305" i="164"/>
  <c r="AI41" i="162"/>
  <c r="AM41" i="162"/>
  <c r="AK41" i="162"/>
  <c r="AE305" i="164"/>
  <c r="AC305" i="164"/>
  <c r="AB41" i="162"/>
  <c r="AA305" i="164"/>
  <c r="AF41" i="162"/>
  <c r="BB41" i="162"/>
  <c r="Z305" i="164"/>
  <c r="AD41" i="162"/>
  <c r="Y41" i="162"/>
  <c r="X305" i="164"/>
  <c r="W41" i="162"/>
  <c r="V305" i="164"/>
  <c r="U41" i="162"/>
  <c r="T305" i="164"/>
  <c r="Q305" i="164"/>
  <c r="O305" i="164"/>
  <c r="M305" i="164"/>
  <c r="R41" i="162"/>
  <c r="P41" i="162"/>
  <c r="L305" i="164"/>
  <c r="N41" i="162"/>
  <c r="BG41" i="162"/>
  <c r="J305" i="164"/>
  <c r="K41" i="162"/>
  <c r="K305" i="164" s="1"/>
  <c r="BE41" i="162"/>
  <c r="H305" i="164"/>
  <c r="BC41" i="162"/>
  <c r="F305" i="164"/>
  <c r="I41" i="162"/>
  <c r="G41" i="162"/>
  <c r="BA38" i="162"/>
  <c r="R37" i="162"/>
  <c r="R36" i="162"/>
  <c r="U37" i="162"/>
  <c r="U38" i="162"/>
  <c r="N29" i="162"/>
  <c r="BG37" i="162"/>
  <c r="BE37" i="162"/>
  <c r="BC37" i="162"/>
  <c r="BB37" i="162"/>
  <c r="BA37" i="162"/>
  <c r="AY37" i="162"/>
  <c r="AW37" i="162"/>
  <c r="AT37" i="162"/>
  <c r="AR37" i="162"/>
  <c r="AP37" i="162"/>
  <c r="AM37" i="162"/>
  <c r="AK37" i="162"/>
  <c r="AI37" i="162"/>
  <c r="AF37" i="162"/>
  <c r="AD37" i="162"/>
  <c r="AB37" i="162"/>
  <c r="Y37" i="162"/>
  <c r="W37" i="162"/>
  <c r="P37" i="162"/>
  <c r="N37" i="162"/>
  <c r="BG33" i="162"/>
  <c r="BE33" i="162"/>
  <c r="BC33" i="162"/>
  <c r="BD33" i="162" s="1"/>
  <c r="BB33" i="162"/>
  <c r="BA33" i="162"/>
  <c r="AY33" i="162"/>
  <c r="AW33" i="162"/>
  <c r="AT33" i="162"/>
  <c r="AR33" i="162"/>
  <c r="AP33" i="162"/>
  <c r="AM33" i="162"/>
  <c r="AK33" i="162"/>
  <c r="AI33" i="162"/>
  <c r="AF33" i="162"/>
  <c r="AD33" i="162"/>
  <c r="AB33" i="162"/>
  <c r="Y33" i="162"/>
  <c r="W33" i="162"/>
  <c r="U33" i="162"/>
  <c r="R33" i="162"/>
  <c r="P33" i="162"/>
  <c r="N33" i="162"/>
  <c r="BG29" i="162"/>
  <c r="BE29" i="162"/>
  <c r="BC29" i="162"/>
  <c r="BB29" i="162"/>
  <c r="BA29" i="162"/>
  <c r="AY29" i="162"/>
  <c r="AW29" i="162"/>
  <c r="AT29" i="162"/>
  <c r="AR29" i="162"/>
  <c r="AP29" i="162"/>
  <c r="AM29" i="162"/>
  <c r="AK29" i="162"/>
  <c r="AI29" i="162"/>
  <c r="AF29" i="162"/>
  <c r="AD29" i="162"/>
  <c r="AB29" i="162"/>
  <c r="Y29" i="162"/>
  <c r="W29" i="162"/>
  <c r="U29" i="162"/>
  <c r="R29" i="162"/>
  <c r="P29" i="162"/>
  <c r="BG25" i="162"/>
  <c r="BE25" i="162"/>
  <c r="BC25" i="162"/>
  <c r="BB25" i="162"/>
  <c r="BA25" i="162"/>
  <c r="AY25" i="162"/>
  <c r="AW25" i="162"/>
  <c r="AT25" i="162"/>
  <c r="AR25" i="162"/>
  <c r="AP25" i="162"/>
  <c r="AM25" i="162"/>
  <c r="AK25" i="162"/>
  <c r="AI25" i="162"/>
  <c r="AF25" i="162"/>
  <c r="AD25" i="162"/>
  <c r="AB25" i="162"/>
  <c r="Y25" i="162"/>
  <c r="W25" i="162"/>
  <c r="U25" i="162"/>
  <c r="R25" i="162"/>
  <c r="P25" i="162"/>
  <c r="N25" i="162"/>
  <c r="BG21" i="162"/>
  <c r="BE21" i="162"/>
  <c r="BC21" i="162"/>
  <c r="BB21" i="162"/>
  <c r="BA21" i="162"/>
  <c r="AY21" i="162"/>
  <c r="AW21" i="162"/>
  <c r="AT21" i="162"/>
  <c r="AR21" i="162"/>
  <c r="AP21" i="162"/>
  <c r="AM21" i="162"/>
  <c r="AK21" i="162"/>
  <c r="AI21" i="162"/>
  <c r="AF21" i="162"/>
  <c r="AD21" i="162"/>
  <c r="AB21" i="162"/>
  <c r="Y21" i="162"/>
  <c r="W21" i="162"/>
  <c r="U21" i="162"/>
  <c r="R21" i="162"/>
  <c r="P21" i="162"/>
  <c r="N21" i="162"/>
  <c r="BG17" i="162"/>
  <c r="BE17" i="162"/>
  <c r="BC17" i="162"/>
  <c r="BB17" i="162"/>
  <c r="BA17" i="162"/>
  <c r="AY17" i="162"/>
  <c r="AW17" i="162"/>
  <c r="AT17" i="162"/>
  <c r="AR17" i="162"/>
  <c r="AP17" i="162"/>
  <c r="AM17" i="162"/>
  <c r="AK17" i="162"/>
  <c r="AI17" i="162"/>
  <c r="AF17" i="162"/>
  <c r="AD17" i="162"/>
  <c r="AB17" i="162"/>
  <c r="Y17" i="162"/>
  <c r="W17" i="162"/>
  <c r="U17" i="162"/>
  <c r="R17" i="162"/>
  <c r="P17" i="162"/>
  <c r="N17" i="162"/>
  <c r="BG13" i="162"/>
  <c r="BE13" i="162"/>
  <c r="BC13" i="162"/>
  <c r="BB13" i="162"/>
  <c r="BA13" i="162"/>
  <c r="AY13" i="162"/>
  <c r="AW13" i="162"/>
  <c r="AT13" i="162"/>
  <c r="AR13" i="162"/>
  <c r="AP13" i="162"/>
  <c r="AM13" i="162"/>
  <c r="AK13" i="162"/>
  <c r="AI13" i="162"/>
  <c r="AF13" i="162"/>
  <c r="AD13" i="162"/>
  <c r="AB13" i="162"/>
  <c r="Y13" i="162"/>
  <c r="W13" i="162"/>
  <c r="U13" i="162"/>
  <c r="R13" i="162"/>
  <c r="P13" i="162"/>
  <c r="N13" i="162"/>
  <c r="BG9" i="162"/>
  <c r="BE9" i="162"/>
  <c r="BC9" i="162"/>
  <c r="BB9" i="162"/>
  <c r="BA9" i="162"/>
  <c r="AY9" i="162"/>
  <c r="AW9" i="162"/>
  <c r="AT9" i="162"/>
  <c r="AR9" i="162"/>
  <c r="AP9" i="162"/>
  <c r="AM9" i="162"/>
  <c r="AK9" i="162"/>
  <c r="AI9" i="162"/>
  <c r="AF9" i="162"/>
  <c r="AD9" i="162"/>
  <c r="AB9" i="162"/>
  <c r="Y9" i="162"/>
  <c r="W9" i="162"/>
  <c r="U9" i="162"/>
  <c r="R9" i="162"/>
  <c r="P9" i="162"/>
  <c r="N9" i="162"/>
  <c r="AT8" i="162"/>
  <c r="D15" i="161"/>
  <c r="E15" i="161"/>
  <c r="G15" i="161"/>
  <c r="I15" i="161"/>
  <c r="D16" i="161"/>
  <c r="E16" i="161"/>
  <c r="G16" i="161"/>
  <c r="I16" i="161"/>
  <c r="D17" i="161"/>
  <c r="E17" i="161"/>
  <c r="G17" i="161"/>
  <c r="I17" i="161"/>
  <c r="D18" i="161"/>
  <c r="E18" i="161"/>
  <c r="G18" i="161"/>
  <c r="I18" i="161"/>
  <c r="D19" i="161"/>
  <c r="E19" i="161"/>
  <c r="G19" i="161"/>
  <c r="I19" i="161"/>
  <c r="D20" i="161"/>
  <c r="E20" i="161"/>
  <c r="G20" i="161"/>
  <c r="I20" i="161"/>
  <c r="D21" i="161"/>
  <c r="E21" i="161"/>
  <c r="G21" i="161"/>
  <c r="I21" i="161"/>
  <c r="D22" i="161"/>
  <c r="E22" i="161"/>
  <c r="G22" i="161"/>
  <c r="I22" i="161"/>
  <c r="D23" i="161"/>
  <c r="E23" i="161"/>
  <c r="G23" i="161"/>
  <c r="I23" i="161"/>
  <c r="D24" i="161"/>
  <c r="E24" i="161"/>
  <c r="G24" i="161"/>
  <c r="I24" i="161"/>
  <c r="D25" i="161"/>
  <c r="E25" i="161"/>
  <c r="G25" i="161"/>
  <c r="I25" i="161"/>
  <c r="D26" i="161"/>
  <c r="E26" i="161"/>
  <c r="G26" i="161"/>
  <c r="I26" i="161"/>
  <c r="D27" i="161"/>
  <c r="E27" i="161"/>
  <c r="G27" i="161"/>
  <c r="I27" i="161"/>
  <c r="D28" i="161"/>
  <c r="E28" i="161"/>
  <c r="G28" i="161"/>
  <c r="I28" i="161"/>
  <c r="D29" i="161"/>
  <c r="E29" i="161"/>
  <c r="G29" i="161"/>
  <c r="I29" i="161"/>
  <c r="D30" i="161"/>
  <c r="E30" i="161"/>
  <c r="G30" i="161"/>
  <c r="I30" i="161"/>
  <c r="D31" i="161"/>
  <c r="E31" i="161"/>
  <c r="G31" i="161"/>
  <c r="I31" i="161"/>
  <c r="D32" i="161"/>
  <c r="E32" i="161"/>
  <c r="G32" i="161"/>
  <c r="I32" i="161"/>
  <c r="D33" i="161"/>
  <c r="E33" i="161"/>
  <c r="G33" i="161"/>
  <c r="I33" i="161"/>
  <c r="D34" i="161"/>
  <c r="E34" i="161"/>
  <c r="G34" i="161"/>
  <c r="I34" i="161"/>
  <c r="D35" i="161"/>
  <c r="E35" i="161"/>
  <c r="G35" i="161"/>
  <c r="I35" i="161"/>
  <c r="D36" i="161"/>
  <c r="E36" i="161"/>
  <c r="G36" i="161"/>
  <c r="I36" i="161"/>
  <c r="D37" i="161"/>
  <c r="E37" i="161"/>
  <c r="G37" i="161"/>
  <c r="I37" i="161"/>
  <c r="D38" i="161"/>
  <c r="E38" i="161"/>
  <c r="G38" i="161"/>
  <c r="I38" i="161"/>
  <c r="D39" i="161"/>
  <c r="E39" i="161"/>
  <c r="G39" i="161"/>
  <c r="I39" i="161"/>
  <c r="D40" i="161"/>
  <c r="E40" i="161"/>
  <c r="G40" i="161"/>
  <c r="I40" i="161"/>
  <c r="D41" i="161"/>
  <c r="E41" i="161"/>
  <c r="G41" i="161"/>
  <c r="I41" i="161"/>
  <c r="D42" i="161"/>
  <c r="E42" i="161"/>
  <c r="G42" i="161"/>
  <c r="I42" i="161"/>
  <c r="D43" i="161"/>
  <c r="E43" i="161"/>
  <c r="G43" i="161"/>
  <c r="I43" i="161"/>
  <c r="D44" i="161"/>
  <c r="E44" i="161"/>
  <c r="G44" i="161"/>
  <c r="I44" i="161"/>
  <c r="D45" i="161"/>
  <c r="E45" i="161"/>
  <c r="G45" i="161"/>
  <c r="I45" i="161"/>
  <c r="D46" i="161"/>
  <c r="E46" i="161"/>
  <c r="G46" i="161"/>
  <c r="I46" i="161"/>
  <c r="D47" i="161"/>
  <c r="E47" i="161"/>
  <c r="G47" i="161"/>
  <c r="I47" i="161"/>
  <c r="D48" i="161"/>
  <c r="E48" i="161"/>
  <c r="G48" i="161"/>
  <c r="I48" i="161"/>
  <c r="D49" i="161"/>
  <c r="E49" i="161"/>
  <c r="G49" i="161"/>
  <c r="I49" i="161"/>
  <c r="D50" i="161"/>
  <c r="E50" i="161"/>
  <c r="G50" i="161"/>
  <c r="I50" i="161"/>
  <c r="D51" i="161"/>
  <c r="E51" i="161"/>
  <c r="G51" i="161"/>
  <c r="I51" i="161"/>
  <c r="D52" i="161"/>
  <c r="E52" i="161"/>
  <c r="G52" i="161"/>
  <c r="I52" i="161"/>
  <c r="D53" i="161"/>
  <c r="E53" i="161"/>
  <c r="G53" i="161"/>
  <c r="I53" i="161"/>
  <c r="D54" i="161"/>
  <c r="E54" i="161"/>
  <c r="G54" i="161"/>
  <c r="I54" i="161"/>
  <c r="D55" i="161"/>
  <c r="E55" i="161"/>
  <c r="G55" i="161"/>
  <c r="I55" i="161"/>
  <c r="D56" i="161"/>
  <c r="E56" i="161"/>
  <c r="G56" i="161"/>
  <c r="I56" i="161"/>
  <c r="D57" i="161"/>
  <c r="E57" i="161"/>
  <c r="G57" i="161"/>
  <c r="I57" i="161"/>
  <c r="D58" i="161"/>
  <c r="E58" i="161"/>
  <c r="G58" i="161"/>
  <c r="I58" i="161"/>
  <c r="D59" i="161"/>
  <c r="E59" i="161"/>
  <c r="G59" i="161"/>
  <c r="I59" i="161"/>
  <c r="D60" i="161"/>
  <c r="E60" i="161"/>
  <c r="G60" i="161"/>
  <c r="I60" i="161"/>
  <c r="D61" i="161"/>
  <c r="E61" i="161"/>
  <c r="G61" i="161"/>
  <c r="I61" i="161"/>
  <c r="D62" i="161"/>
  <c r="E62" i="161"/>
  <c r="G62" i="161"/>
  <c r="I62" i="161"/>
  <c r="D63" i="161"/>
  <c r="E63" i="161"/>
  <c r="G63" i="161"/>
  <c r="I63" i="161"/>
  <c r="D64" i="161"/>
  <c r="E64" i="161"/>
  <c r="G64" i="161"/>
  <c r="I64" i="161"/>
  <c r="D65" i="161"/>
  <c r="E65" i="161"/>
  <c r="G65" i="161"/>
  <c r="I65" i="161"/>
  <c r="D66" i="161"/>
  <c r="E66" i="161"/>
  <c r="G66" i="161"/>
  <c r="I66" i="161"/>
  <c r="D67" i="161"/>
  <c r="E67" i="161"/>
  <c r="G67" i="161"/>
  <c r="I67" i="161"/>
  <c r="D68" i="161"/>
  <c r="E68" i="161"/>
  <c r="G68" i="161"/>
  <c r="I68" i="161"/>
  <c r="D69" i="161"/>
  <c r="E69" i="161"/>
  <c r="G69" i="161"/>
  <c r="I69" i="161"/>
  <c r="D70" i="161"/>
  <c r="E70" i="161"/>
  <c r="G70" i="161"/>
  <c r="I70" i="161"/>
  <c r="D71" i="161"/>
  <c r="E71" i="161"/>
  <c r="G71" i="161"/>
  <c r="I71" i="161"/>
  <c r="D72" i="161"/>
  <c r="E72" i="161"/>
  <c r="G72" i="161"/>
  <c r="I72" i="161"/>
  <c r="D73" i="161"/>
  <c r="E73" i="161"/>
  <c r="G73" i="161"/>
  <c r="I73" i="161"/>
  <c r="D74" i="161"/>
  <c r="E74" i="161"/>
  <c r="G74" i="161"/>
  <c r="I74" i="161"/>
  <c r="D75" i="161"/>
  <c r="E75" i="161"/>
  <c r="G75" i="161"/>
  <c r="I75" i="161"/>
  <c r="D76" i="161"/>
  <c r="E76" i="161"/>
  <c r="G76" i="161"/>
  <c r="I76" i="161"/>
  <c r="D77" i="161"/>
  <c r="E77" i="161"/>
  <c r="G77" i="161"/>
  <c r="I77" i="161"/>
  <c r="D78" i="161"/>
  <c r="E78" i="161"/>
  <c r="G78" i="161"/>
  <c r="I78" i="161"/>
  <c r="D79" i="161"/>
  <c r="E79" i="161"/>
  <c r="G79" i="161"/>
  <c r="I79" i="161"/>
  <c r="D80" i="161"/>
  <c r="E80" i="161"/>
  <c r="G80" i="161"/>
  <c r="I80" i="161"/>
  <c r="D81" i="161"/>
  <c r="E81" i="161"/>
  <c r="G81" i="161"/>
  <c r="I81" i="161"/>
  <c r="D82" i="161"/>
  <c r="E82" i="161"/>
  <c r="G82" i="161"/>
  <c r="I82" i="161"/>
  <c r="D83" i="161"/>
  <c r="E83" i="161"/>
  <c r="G83" i="161"/>
  <c r="I83" i="161"/>
  <c r="D84" i="161"/>
  <c r="E84" i="161"/>
  <c r="G84" i="161"/>
  <c r="I84" i="161"/>
  <c r="D85" i="161"/>
  <c r="E85" i="161"/>
  <c r="G85" i="161"/>
  <c r="I85" i="161"/>
  <c r="D86" i="161"/>
  <c r="E86" i="161"/>
  <c r="G86" i="161"/>
  <c r="I86" i="161"/>
  <c r="D87" i="161"/>
  <c r="E87" i="161"/>
  <c r="G87" i="161"/>
  <c r="I87" i="161"/>
  <c r="D88" i="161"/>
  <c r="E88" i="161"/>
  <c r="G88" i="161"/>
  <c r="I88" i="161"/>
  <c r="D89" i="161"/>
  <c r="E89" i="161"/>
  <c r="G89" i="161"/>
  <c r="I89" i="161"/>
  <c r="I12" i="161"/>
  <c r="G12" i="161"/>
  <c r="E12" i="161"/>
  <c r="D12" i="161"/>
  <c r="D11" i="161"/>
  <c r="I9" i="161"/>
  <c r="I13" i="161"/>
  <c r="G8" i="161"/>
  <c r="I8" i="161"/>
  <c r="E8" i="161"/>
  <c r="E7" i="161"/>
  <c r="D8" i="161"/>
  <c r="D7" i="161"/>
  <c r="BD21" i="162" l="1"/>
  <c r="W305" i="164"/>
  <c r="AB305" i="164"/>
  <c r="U305" i="164"/>
  <c r="BD37" i="162"/>
  <c r="BF37" i="162"/>
  <c r="BH37" i="162"/>
  <c r="BF33" i="162"/>
  <c r="BH33" i="162"/>
  <c r="BD29" i="162"/>
  <c r="BF29" i="162"/>
  <c r="BH29" i="162"/>
  <c r="BD25" i="162"/>
  <c r="BF25" i="162"/>
  <c r="BH25" i="162"/>
  <c r="BH21" i="162"/>
  <c r="BF21" i="162"/>
  <c r="BD17" i="162"/>
  <c r="BF17" i="162"/>
  <c r="BH17" i="162"/>
  <c r="Y305" i="164"/>
  <c r="BD13" i="162"/>
  <c r="BF13" i="162"/>
  <c r="BH13" i="162"/>
  <c r="BA305" i="164"/>
  <c r="AY305" i="164"/>
  <c r="AW305" i="164"/>
  <c r="AP305" i="164"/>
  <c r="AR305" i="164"/>
  <c r="AT305" i="164"/>
  <c r="AK305" i="164"/>
  <c r="AM305" i="164"/>
  <c r="AI305" i="164"/>
  <c r="D96" i="161"/>
  <c r="BF41" i="162"/>
  <c r="BB305" i="164"/>
  <c r="AD305" i="164"/>
  <c r="AF305" i="164"/>
  <c r="BH41" i="162"/>
  <c r="BD41" i="162"/>
  <c r="N305" i="164"/>
  <c r="P305" i="164"/>
  <c r="R305" i="164"/>
  <c r="BH9" i="162"/>
  <c r="I96" i="161"/>
  <c r="BG305" i="164"/>
  <c r="G96" i="161"/>
  <c r="BE305" i="164"/>
  <c r="E96" i="161"/>
  <c r="BC305" i="164"/>
  <c r="BD9" i="162"/>
  <c r="BF9" i="162"/>
  <c r="G305" i="164"/>
  <c r="I305" i="164"/>
  <c r="H18" i="161"/>
  <c r="J8" i="161"/>
  <c r="H8" i="161"/>
  <c r="J86" i="161"/>
  <c r="H88" i="161"/>
  <c r="H85" i="161"/>
  <c r="Y25" i="161" s="1"/>
  <c r="H84" i="161"/>
  <c r="H83" i="161"/>
  <c r="H82" i="161"/>
  <c r="H81" i="161"/>
  <c r="Y24" i="161" s="1"/>
  <c r="H80" i="161"/>
  <c r="H79" i="161"/>
  <c r="H78" i="161"/>
  <c r="H77" i="161"/>
  <c r="Y23" i="161" s="1"/>
  <c r="H76" i="161"/>
  <c r="H75" i="161"/>
  <c r="H74" i="161"/>
  <c r="H73" i="161"/>
  <c r="Y22" i="161" s="1"/>
  <c r="H72" i="161"/>
  <c r="H71" i="161"/>
  <c r="H70" i="161"/>
  <c r="H69" i="161"/>
  <c r="Y21" i="161" s="1"/>
  <c r="H68" i="161"/>
  <c r="H67" i="161"/>
  <c r="H66" i="161"/>
  <c r="H65" i="161"/>
  <c r="Y20" i="161" s="1"/>
  <c r="H64" i="161"/>
  <c r="H63" i="161"/>
  <c r="H62" i="161"/>
  <c r="H61" i="161"/>
  <c r="Y19" i="161" s="1"/>
  <c r="H60" i="161"/>
  <c r="H59" i="161"/>
  <c r="H58" i="161"/>
  <c r="H57" i="161"/>
  <c r="Y18" i="161" s="1"/>
  <c r="H56" i="161"/>
  <c r="H55" i="161"/>
  <c r="H54" i="161"/>
  <c r="H53" i="161"/>
  <c r="Y17" i="161" s="1"/>
  <c r="H52" i="161"/>
  <c r="H51" i="161"/>
  <c r="H50" i="161"/>
  <c r="H49" i="161"/>
  <c r="Y16" i="161" s="1"/>
  <c r="H48" i="161"/>
  <c r="H47" i="161"/>
  <c r="H46" i="161"/>
  <c r="H45" i="161"/>
  <c r="Y15" i="161" s="1"/>
  <c r="H44" i="161"/>
  <c r="H43" i="161"/>
  <c r="H42" i="161"/>
  <c r="H41" i="161"/>
  <c r="Y14" i="161" s="1"/>
  <c r="H40" i="161"/>
  <c r="H39" i="161"/>
  <c r="H38" i="161"/>
  <c r="H37" i="161"/>
  <c r="Y13" i="161" s="1"/>
  <c r="H36" i="161"/>
  <c r="H35" i="161"/>
  <c r="H34" i="161"/>
  <c r="H32" i="161"/>
  <c r="H31" i="161"/>
  <c r="H30" i="161"/>
  <c r="H28" i="161"/>
  <c r="H27" i="161"/>
  <c r="H26" i="161"/>
  <c r="H22" i="161"/>
  <c r="F87" i="161"/>
  <c r="F7" i="161"/>
  <c r="H20" i="161"/>
  <c r="J87" i="161"/>
  <c r="F80" i="161"/>
  <c r="F76" i="161"/>
  <c r="F72" i="161"/>
  <c r="F68" i="161"/>
  <c r="F64" i="161"/>
  <c r="F60" i="161"/>
  <c r="F56" i="161"/>
  <c r="F52" i="161"/>
  <c r="F48" i="161"/>
  <c r="F44" i="161"/>
  <c r="F40" i="161"/>
  <c r="F36" i="161"/>
  <c r="F32" i="161"/>
  <c r="F28" i="161"/>
  <c r="F8" i="161"/>
  <c r="J12" i="161"/>
  <c r="F86" i="161"/>
  <c r="F85" i="161"/>
  <c r="X25" i="161" s="1"/>
  <c r="F82" i="161"/>
  <c r="F81" i="161"/>
  <c r="X24" i="161" s="1"/>
  <c r="F78" i="161"/>
  <c r="F77" i="161"/>
  <c r="X23" i="161" s="1"/>
  <c r="F74" i="161"/>
  <c r="F73" i="161"/>
  <c r="X22" i="161" s="1"/>
  <c r="F70" i="161"/>
  <c r="F69" i="161"/>
  <c r="X21" i="161" s="1"/>
  <c r="F66" i="161"/>
  <c r="F65" i="161"/>
  <c r="X20" i="161" s="1"/>
  <c r="F62" i="161"/>
  <c r="F61" i="161"/>
  <c r="X19" i="161" s="1"/>
  <c r="F58" i="161"/>
  <c r="F57" i="161"/>
  <c r="X18" i="161" s="1"/>
  <c r="F54" i="161"/>
  <c r="F53" i="161"/>
  <c r="X17" i="161" s="1"/>
  <c r="F50" i="161"/>
  <c r="F49" i="161"/>
  <c r="X16" i="161" s="1"/>
  <c r="F46" i="161"/>
  <c r="F45" i="161"/>
  <c r="X15" i="161" s="1"/>
  <c r="F42" i="161"/>
  <c r="F41" i="161"/>
  <c r="X14" i="161" s="1"/>
  <c r="F38" i="161"/>
  <c r="F37" i="161"/>
  <c r="X13" i="161" s="1"/>
  <c r="F34" i="161"/>
  <c r="F33" i="161"/>
  <c r="X12" i="161" s="1"/>
  <c r="F30" i="161"/>
  <c r="F29" i="161"/>
  <c r="X11" i="161" s="1"/>
  <c r="F26" i="161"/>
  <c r="F25" i="161"/>
  <c r="X10" i="161" s="1"/>
  <c r="F23" i="161"/>
  <c r="J19" i="161"/>
  <c r="F18" i="161"/>
  <c r="F16" i="161"/>
  <c r="H89" i="161"/>
  <c r="Y26" i="161" s="1"/>
  <c r="H87" i="161"/>
  <c r="J85" i="161"/>
  <c r="Z25" i="161" s="1"/>
  <c r="J82" i="161"/>
  <c r="J81" i="161"/>
  <c r="Z24" i="161" s="1"/>
  <c r="J78" i="161"/>
  <c r="J77" i="161"/>
  <c r="Z23" i="161" s="1"/>
  <c r="J74" i="161"/>
  <c r="J73" i="161"/>
  <c r="Z22" i="161" s="1"/>
  <c r="J70" i="161"/>
  <c r="J69" i="161"/>
  <c r="Z21" i="161" s="1"/>
  <c r="J66" i="161"/>
  <c r="J65" i="161"/>
  <c r="Z20" i="161" s="1"/>
  <c r="J62" i="161"/>
  <c r="J61" i="161"/>
  <c r="Z19" i="161" s="1"/>
  <c r="J58" i="161"/>
  <c r="J57" i="161"/>
  <c r="Z18" i="161" s="1"/>
  <c r="J54" i="161"/>
  <c r="J53" i="161"/>
  <c r="Z17" i="161" s="1"/>
  <c r="J50" i="161"/>
  <c r="J49" i="161"/>
  <c r="Z16" i="161" s="1"/>
  <c r="J46" i="161"/>
  <c r="J45" i="161"/>
  <c r="Z15" i="161" s="1"/>
  <c r="J42" i="161"/>
  <c r="J41" i="161"/>
  <c r="Z14" i="161" s="1"/>
  <c r="J38" i="161"/>
  <c r="J37" i="161"/>
  <c r="Z13" i="161" s="1"/>
  <c r="J34" i="161"/>
  <c r="J33" i="161"/>
  <c r="Z12" i="161" s="1"/>
  <c r="J30" i="161"/>
  <c r="J29" i="161"/>
  <c r="Z11" i="161" s="1"/>
  <c r="J26" i="161"/>
  <c r="J25" i="161"/>
  <c r="Z10" i="161" s="1"/>
  <c r="J23" i="161"/>
  <c r="F22" i="161"/>
  <c r="F19" i="161"/>
  <c r="H12" i="161"/>
  <c r="F89" i="161"/>
  <c r="X26" i="161" s="1"/>
  <c r="H86" i="161"/>
  <c r="F83" i="161"/>
  <c r="F79" i="161"/>
  <c r="F75" i="161"/>
  <c r="F71" i="161"/>
  <c r="F67" i="161"/>
  <c r="F63" i="161"/>
  <c r="F59" i="161"/>
  <c r="F55" i="161"/>
  <c r="F51" i="161"/>
  <c r="F47" i="161"/>
  <c r="F43" i="161"/>
  <c r="F39" i="161"/>
  <c r="F35" i="161"/>
  <c r="F31" i="161"/>
  <c r="F27" i="161"/>
  <c r="F24" i="161"/>
  <c r="J21" i="161"/>
  <c r="Z9" i="161" s="1"/>
  <c r="F20" i="161"/>
  <c r="J17" i="161"/>
  <c r="Z8" i="161" s="1"/>
  <c r="J15" i="161"/>
  <c r="H92" i="161"/>
  <c r="F12" i="161"/>
  <c r="J84" i="161"/>
  <c r="J22" i="161"/>
  <c r="H21" i="161"/>
  <c r="Y9" i="161" s="1"/>
  <c r="J18" i="161"/>
  <c r="H17" i="161"/>
  <c r="Y8" i="161" s="1"/>
  <c r="H15" i="161"/>
  <c r="J92" i="161"/>
  <c r="J89" i="161"/>
  <c r="Z26" i="161" s="1"/>
  <c r="F88" i="161"/>
  <c r="J83" i="161"/>
  <c r="J79" i="161"/>
  <c r="J75" i="161"/>
  <c r="J71" i="161"/>
  <c r="J67" i="161"/>
  <c r="J63" i="161"/>
  <c r="J59" i="161"/>
  <c r="J55" i="161"/>
  <c r="J51" i="161"/>
  <c r="J47" i="161"/>
  <c r="J43" i="161"/>
  <c r="J39" i="161"/>
  <c r="J35" i="161"/>
  <c r="H33" i="161"/>
  <c r="Y12" i="161" s="1"/>
  <c r="J31" i="161"/>
  <c r="H29" i="161"/>
  <c r="Y11" i="161" s="1"/>
  <c r="J27" i="161"/>
  <c r="H25" i="161"/>
  <c r="Y10" i="161" s="1"/>
  <c r="H23" i="161"/>
  <c r="F21" i="161"/>
  <c r="X9" i="161" s="1"/>
  <c r="H19" i="161"/>
  <c r="F17" i="161"/>
  <c r="X8" i="161" s="1"/>
  <c r="F15" i="161"/>
  <c r="H24" i="161"/>
  <c r="H16" i="161"/>
  <c r="J88" i="161"/>
  <c r="F84" i="161"/>
  <c r="J80" i="161"/>
  <c r="J76" i="161"/>
  <c r="J72" i="161"/>
  <c r="J68" i="161"/>
  <c r="J64" i="161"/>
  <c r="J60" i="161"/>
  <c r="J56" i="161"/>
  <c r="J52" i="161"/>
  <c r="J48" i="161"/>
  <c r="J44" i="161"/>
  <c r="J40" i="161"/>
  <c r="J36" i="161"/>
  <c r="J32" i="161"/>
  <c r="J28" i="161"/>
  <c r="J24" i="161"/>
  <c r="J20" i="161"/>
  <c r="J16" i="161"/>
  <c r="BH305" i="164" l="1"/>
  <c r="J96" i="161"/>
  <c r="H96" i="161"/>
  <c r="BF305" i="164"/>
  <c r="BD305" i="164"/>
  <c r="F96" i="161"/>
  <c r="D6" i="161"/>
  <c r="G7" i="161" l="1"/>
  <c r="H7" i="161" l="1"/>
  <c r="H42" i="162"/>
  <c r="AZ42" i="162" l="1"/>
  <c r="AX42" i="162"/>
  <c r="AV42" i="162"/>
  <c r="AS42" i="162" l="1"/>
  <c r="AQ42" i="162"/>
  <c r="AO42" i="162"/>
  <c r="AL42" i="162"/>
  <c r="AJ42" i="162"/>
  <c r="AH42" i="162"/>
  <c r="AE42" i="162"/>
  <c r="AC42" i="162"/>
  <c r="AA42" i="162"/>
  <c r="X42" i="162"/>
  <c r="V42" i="162" l="1"/>
  <c r="T42" i="162"/>
  <c r="Q42" i="162"/>
  <c r="O42" i="162"/>
  <c r="M42" i="162"/>
  <c r="J42" i="162"/>
  <c r="F42" i="162"/>
  <c r="W32" i="166"/>
  <c r="T32" i="166"/>
  <c r="Q32" i="166"/>
  <c r="N32" i="166"/>
  <c r="K32" i="166"/>
  <c r="H32" i="166"/>
  <c r="E32" i="166"/>
  <c r="AI32" i="149"/>
  <c r="AD32" i="149"/>
  <c r="Y32" i="149"/>
  <c r="T32" i="149"/>
  <c r="O32" i="149"/>
  <c r="J32" i="149"/>
  <c r="E32" i="149"/>
  <c r="AI32" i="143" l="1"/>
  <c r="AD32" i="143"/>
  <c r="AB32" i="143"/>
  <c r="Y32" i="143" l="1"/>
  <c r="T32" i="143"/>
  <c r="O32" i="143"/>
  <c r="J32" i="143"/>
  <c r="E32" i="143"/>
  <c r="K230" i="168" l="1"/>
  <c r="J227" i="168"/>
  <c r="J226" i="168"/>
  <c r="J225" i="168"/>
  <c r="J224" i="168"/>
  <c r="J223" i="168"/>
  <c r="J222" i="168"/>
  <c r="J221" i="168"/>
  <c r="J220" i="168"/>
  <c r="J219" i="168"/>
  <c r="J218" i="168"/>
  <c r="J217" i="168"/>
  <c r="J216" i="168"/>
  <c r="J215" i="168"/>
  <c r="J214" i="168"/>
  <c r="J213" i="168"/>
  <c r="J212" i="168"/>
  <c r="J211" i="168"/>
  <c r="J210" i="168"/>
  <c r="J209" i="168"/>
  <c r="J208" i="168"/>
  <c r="J207" i="168"/>
  <c r="J206" i="168"/>
  <c r="J205" i="168"/>
  <c r="J204" i="168"/>
  <c r="J203" i="168"/>
  <c r="J202" i="168"/>
  <c r="J201" i="168"/>
  <c r="J200" i="168"/>
  <c r="J199" i="168"/>
  <c r="J198" i="168"/>
  <c r="W31" i="166" l="1"/>
  <c r="W30" i="166"/>
  <c r="T31" i="166"/>
  <c r="T30" i="166"/>
  <c r="Q31" i="166"/>
  <c r="Q30" i="166"/>
  <c r="N31" i="166"/>
  <c r="N30" i="166"/>
  <c r="K31" i="166"/>
  <c r="K229" i="168" s="1"/>
  <c r="K30" i="166"/>
  <c r="K228" i="168" s="1"/>
  <c r="H31" i="166"/>
  <c r="H30" i="166"/>
  <c r="E31" i="166"/>
  <c r="E30" i="166"/>
  <c r="AL31" i="149"/>
  <c r="AL30" i="149"/>
  <c r="AJ31" i="149"/>
  <c r="AJ30" i="149"/>
  <c r="AI31" i="149"/>
  <c r="AI30" i="149"/>
  <c r="AG31" i="149"/>
  <c r="AG30" i="149"/>
  <c r="AE31" i="149"/>
  <c r="AE30" i="149"/>
  <c r="AD31" i="149"/>
  <c r="AD30" i="149"/>
  <c r="AB31" i="149"/>
  <c r="AB30" i="149"/>
  <c r="Z31" i="149"/>
  <c r="Z30" i="149"/>
  <c r="Y31" i="149"/>
  <c r="Y30" i="149"/>
  <c r="W31" i="149"/>
  <c r="W30" i="149"/>
  <c r="U31" i="149"/>
  <c r="U30" i="149"/>
  <c r="T31" i="149"/>
  <c r="T30" i="149"/>
  <c r="R31" i="149"/>
  <c r="R30" i="149"/>
  <c r="P31" i="149"/>
  <c r="P30" i="149"/>
  <c r="O31" i="149"/>
  <c r="O30" i="149"/>
  <c r="M31" i="149"/>
  <c r="M30" i="149"/>
  <c r="K31" i="149"/>
  <c r="K30" i="149"/>
  <c r="J31" i="149"/>
  <c r="J30" i="149"/>
  <c r="H31" i="149"/>
  <c r="H30" i="149"/>
  <c r="F31" i="149"/>
  <c r="F30" i="149"/>
  <c r="E31" i="149"/>
  <c r="E30" i="149"/>
  <c r="AI31" i="143"/>
  <c r="AI30" i="143"/>
  <c r="AD30" i="143"/>
  <c r="AD31" i="143"/>
  <c r="AB31" i="143"/>
  <c r="AB30" i="143"/>
  <c r="Y31" i="143"/>
  <c r="Y30" i="143"/>
  <c r="T31" i="143"/>
  <c r="T30" i="143"/>
  <c r="O31" i="143"/>
  <c r="O30" i="143"/>
  <c r="J31" i="143"/>
  <c r="J30" i="143"/>
  <c r="E31" i="143"/>
  <c r="E30" i="143"/>
  <c r="H93" i="161" l="1"/>
  <c r="Y27" i="161" s="1"/>
  <c r="G9" i="161"/>
  <c r="E9" i="161"/>
  <c r="D9" i="161"/>
  <c r="U71" i="161" l="1"/>
  <c r="AA27" i="161" s="1"/>
  <c r="J9" i="161"/>
  <c r="Z6" i="161" s="1"/>
  <c r="U8" i="161"/>
  <c r="AA6" i="161" s="1"/>
  <c r="I14" i="161"/>
  <c r="I11" i="161"/>
  <c r="I10" i="161"/>
  <c r="G14" i="161"/>
  <c r="G13" i="161"/>
  <c r="G11" i="161"/>
  <c r="G10" i="161"/>
  <c r="E14" i="161"/>
  <c r="E13" i="161"/>
  <c r="E11" i="161"/>
  <c r="E10" i="161"/>
  <c r="D14" i="161"/>
  <c r="D13" i="161"/>
  <c r="W229" i="168" l="1"/>
  <c r="T229" i="168"/>
  <c r="Q229" i="168"/>
  <c r="N229" i="168"/>
  <c r="H229" i="168"/>
  <c r="E229" i="168"/>
  <c r="W228" i="168"/>
  <c r="T228" i="168"/>
  <c r="Q228" i="168"/>
  <c r="N228" i="168"/>
  <c r="H228" i="168"/>
  <c r="E228" i="168"/>
  <c r="Y227" i="168"/>
  <c r="V227" i="168"/>
  <c r="AA227" i="168"/>
  <c r="P227" i="168"/>
  <c r="M227" i="168"/>
  <c r="Z227" i="168"/>
  <c r="G227" i="168"/>
  <c r="AA226" i="168"/>
  <c r="Z226" i="168"/>
  <c r="Y226" i="168"/>
  <c r="V226" i="168"/>
  <c r="S226" i="168"/>
  <c r="P226" i="168"/>
  <c r="M226" i="168"/>
  <c r="G226" i="168"/>
  <c r="AA225" i="168"/>
  <c r="Z225" i="168"/>
  <c r="Y225" i="168"/>
  <c r="V225" i="168"/>
  <c r="S225" i="168"/>
  <c r="P225" i="168"/>
  <c r="M225" i="168"/>
  <c r="G225" i="168"/>
  <c r="Y224" i="168"/>
  <c r="V224" i="168"/>
  <c r="S224" i="168"/>
  <c r="P224" i="168"/>
  <c r="M224" i="168"/>
  <c r="G224" i="168"/>
  <c r="Z224" i="168"/>
  <c r="AA223" i="168"/>
  <c r="Z223" i="168"/>
  <c r="Y223" i="168"/>
  <c r="V223" i="168"/>
  <c r="S223" i="168"/>
  <c r="P223" i="168"/>
  <c r="M223" i="168"/>
  <c r="G223" i="168"/>
  <c r="AA222" i="168"/>
  <c r="Z222" i="168"/>
  <c r="Y222" i="168"/>
  <c r="V222" i="168"/>
  <c r="S222" i="168"/>
  <c r="P222" i="168"/>
  <c r="M222" i="168"/>
  <c r="G222" i="168"/>
  <c r="Z221" i="168"/>
  <c r="Y221" i="168"/>
  <c r="V221" i="168"/>
  <c r="AA221" i="168"/>
  <c r="P221" i="168"/>
  <c r="M221" i="168"/>
  <c r="G221" i="168"/>
  <c r="AA220" i="168"/>
  <c r="Z220" i="168"/>
  <c r="Y220" i="168"/>
  <c r="V220" i="168"/>
  <c r="S220" i="168"/>
  <c r="P220" i="168"/>
  <c r="M220" i="168"/>
  <c r="G220" i="168"/>
  <c r="AA219" i="168"/>
  <c r="Z219" i="168"/>
  <c r="Y219" i="168"/>
  <c r="V219" i="168"/>
  <c r="S219" i="168"/>
  <c r="P219" i="168"/>
  <c r="M219" i="168"/>
  <c r="G219" i="168"/>
  <c r="Y218" i="168"/>
  <c r="V218" i="168"/>
  <c r="S218" i="168"/>
  <c r="P218" i="168"/>
  <c r="M218" i="168"/>
  <c r="G218" i="168"/>
  <c r="Z218" i="168"/>
  <c r="AA217" i="168"/>
  <c r="Z217" i="168"/>
  <c r="Y217" i="168"/>
  <c r="V217" i="168"/>
  <c r="S217" i="168"/>
  <c r="P217" i="168"/>
  <c r="M217" i="168"/>
  <c r="G217" i="168"/>
  <c r="AA216" i="168"/>
  <c r="Z216" i="168"/>
  <c r="Y216" i="168"/>
  <c r="V216" i="168"/>
  <c r="S216" i="168"/>
  <c r="P216" i="168"/>
  <c r="M216" i="168"/>
  <c r="G216" i="168"/>
  <c r="Z215" i="168"/>
  <c r="Y215" i="168"/>
  <c r="V215" i="168"/>
  <c r="S215" i="168"/>
  <c r="P215" i="168"/>
  <c r="M215" i="168"/>
  <c r="AA215" i="168"/>
  <c r="AA214" i="168"/>
  <c r="Z214" i="168"/>
  <c r="Y214" i="168"/>
  <c r="V214" i="168"/>
  <c r="S214" i="168"/>
  <c r="P214" i="168"/>
  <c r="M214" i="168"/>
  <c r="G214" i="168"/>
  <c r="AA213" i="168"/>
  <c r="Z213" i="168"/>
  <c r="Y213" i="168"/>
  <c r="V213" i="168"/>
  <c r="S213" i="168"/>
  <c r="P213" i="168"/>
  <c r="M213" i="168"/>
  <c r="G213" i="168"/>
  <c r="Y212" i="168"/>
  <c r="V212" i="168"/>
  <c r="S212" i="168"/>
  <c r="P212" i="168"/>
  <c r="Z212" i="168"/>
  <c r="M212" i="168"/>
  <c r="G212" i="168"/>
  <c r="AA211" i="168"/>
  <c r="Z211" i="168"/>
  <c r="Y211" i="168"/>
  <c r="V211" i="168"/>
  <c r="S211" i="168"/>
  <c r="P211" i="168"/>
  <c r="M211" i="168"/>
  <c r="G211" i="168"/>
  <c r="AA210" i="168"/>
  <c r="Z210" i="168"/>
  <c r="Y210" i="168"/>
  <c r="V210" i="168"/>
  <c r="S210" i="168"/>
  <c r="P210" i="168"/>
  <c r="M210" i="168"/>
  <c r="G210" i="168"/>
  <c r="Z209" i="168"/>
  <c r="Y209" i="168"/>
  <c r="V209" i="168"/>
  <c r="S209" i="168"/>
  <c r="P209" i="168"/>
  <c r="M209" i="168"/>
  <c r="AA209" i="168"/>
  <c r="AA208" i="168"/>
  <c r="Z208" i="168"/>
  <c r="Y208" i="168"/>
  <c r="V208" i="168"/>
  <c r="S208" i="168"/>
  <c r="P208" i="168"/>
  <c r="M208" i="168"/>
  <c r="G208" i="168"/>
  <c r="AA207" i="168"/>
  <c r="Z207" i="168"/>
  <c r="Y207" i="168"/>
  <c r="V207" i="168"/>
  <c r="S207" i="168"/>
  <c r="P207" i="168"/>
  <c r="M207" i="168"/>
  <c r="G207" i="168"/>
  <c r="Y206" i="168"/>
  <c r="V206" i="168"/>
  <c r="S206" i="168"/>
  <c r="P206" i="168"/>
  <c r="Z206" i="168"/>
  <c r="M206" i="168"/>
  <c r="G206" i="168"/>
  <c r="AA205" i="168"/>
  <c r="Z205" i="168"/>
  <c r="Y205" i="168"/>
  <c r="V205" i="168"/>
  <c r="S205" i="168"/>
  <c r="P205" i="168"/>
  <c r="M205" i="168"/>
  <c r="G205" i="168"/>
  <c r="AA204" i="168"/>
  <c r="Z204" i="168"/>
  <c r="Y204" i="168"/>
  <c r="V204" i="168"/>
  <c r="S204" i="168"/>
  <c r="P204" i="168"/>
  <c r="M204" i="168"/>
  <c r="G204" i="168"/>
  <c r="Z203" i="168"/>
  <c r="Y203" i="168"/>
  <c r="V203" i="168"/>
  <c r="S203" i="168"/>
  <c r="P203" i="168"/>
  <c r="M203" i="168"/>
  <c r="AA203" i="168"/>
  <c r="AA202" i="168"/>
  <c r="Z202" i="168"/>
  <c r="Y202" i="168"/>
  <c r="V202" i="168"/>
  <c r="S202" i="168"/>
  <c r="P202" i="168"/>
  <c r="M202" i="168"/>
  <c r="G202" i="168"/>
  <c r="AA201" i="168"/>
  <c r="Z201" i="168"/>
  <c r="Y201" i="168"/>
  <c r="V201" i="168"/>
  <c r="S201" i="168"/>
  <c r="P201" i="168"/>
  <c r="M201" i="168"/>
  <c r="G201" i="168"/>
  <c r="Y200" i="168"/>
  <c r="V200" i="168"/>
  <c r="S200" i="168"/>
  <c r="P200" i="168"/>
  <c r="Z200" i="168"/>
  <c r="M200" i="168"/>
  <c r="G200" i="168"/>
  <c r="AA199" i="168"/>
  <c r="Z199" i="168"/>
  <c r="Y199" i="168"/>
  <c r="V199" i="168"/>
  <c r="S199" i="168"/>
  <c r="P199" i="168"/>
  <c r="M199" i="168"/>
  <c r="G199" i="168"/>
  <c r="AA198" i="168"/>
  <c r="Z198" i="168"/>
  <c r="Y198" i="168"/>
  <c r="V198" i="168"/>
  <c r="S198" i="168"/>
  <c r="P198" i="168"/>
  <c r="M198" i="168"/>
  <c r="G198" i="168"/>
  <c r="Z197" i="168"/>
  <c r="Y197" i="168"/>
  <c r="V197" i="168"/>
  <c r="S197" i="168"/>
  <c r="P197" i="168"/>
  <c r="M197" i="168"/>
  <c r="J197" i="168"/>
  <c r="AA197" i="168"/>
  <c r="AA196" i="168"/>
  <c r="Z196" i="168"/>
  <c r="Y196" i="168"/>
  <c r="V196" i="168"/>
  <c r="S196" i="168"/>
  <c r="P196" i="168"/>
  <c r="M196" i="168"/>
  <c r="J196" i="168"/>
  <c r="G196" i="168"/>
  <c r="AA195" i="168"/>
  <c r="Z195" i="168"/>
  <c r="Y195" i="168"/>
  <c r="V195" i="168"/>
  <c r="S195" i="168"/>
  <c r="P195" i="168"/>
  <c r="M195" i="168"/>
  <c r="J195" i="168"/>
  <c r="G195" i="168"/>
  <c r="Y194" i="168"/>
  <c r="V194" i="168"/>
  <c r="S194" i="168"/>
  <c r="P194" i="168"/>
  <c r="Z194" i="168"/>
  <c r="M194" i="168"/>
  <c r="J194" i="168"/>
  <c r="G194" i="168"/>
  <c r="AA193" i="168"/>
  <c r="Z193" i="168"/>
  <c r="Y193" i="168"/>
  <c r="V193" i="168"/>
  <c r="S193" i="168"/>
  <c r="P193" i="168"/>
  <c r="M193" i="168"/>
  <c r="J193" i="168"/>
  <c r="G193" i="168"/>
  <c r="AA192" i="168"/>
  <c r="Z192" i="168"/>
  <c r="Y192" i="168"/>
  <c r="V192" i="168"/>
  <c r="S192" i="168"/>
  <c r="P192" i="168"/>
  <c r="M192" i="168"/>
  <c r="J192" i="168"/>
  <c r="G192" i="168"/>
  <c r="Z191" i="168"/>
  <c r="Y191" i="168"/>
  <c r="V191" i="168"/>
  <c r="S191" i="168"/>
  <c r="P191" i="168"/>
  <c r="M191" i="168"/>
  <c r="J191" i="168"/>
  <c r="AA191" i="168"/>
  <c r="AA190" i="168"/>
  <c r="Z190" i="168"/>
  <c r="Y190" i="168"/>
  <c r="V190" i="168"/>
  <c r="S190" i="168"/>
  <c r="P190" i="168"/>
  <c r="M190" i="168"/>
  <c r="J190" i="168"/>
  <c r="G190" i="168"/>
  <c r="AA189" i="168"/>
  <c r="Z189" i="168"/>
  <c r="Y189" i="168"/>
  <c r="V189" i="168"/>
  <c r="S189" i="168"/>
  <c r="P189" i="168"/>
  <c r="M189" i="168"/>
  <c r="J189" i="168"/>
  <c r="G189" i="168"/>
  <c r="Y188" i="168"/>
  <c r="V188" i="168"/>
  <c r="S188" i="168"/>
  <c r="P188" i="168"/>
  <c r="Z188" i="168"/>
  <c r="M188" i="168"/>
  <c r="J188" i="168"/>
  <c r="G188" i="168"/>
  <c r="AA187" i="168"/>
  <c r="Z187" i="168"/>
  <c r="Y187" i="168"/>
  <c r="V187" i="168"/>
  <c r="S187" i="168"/>
  <c r="P187" i="168"/>
  <c r="M187" i="168"/>
  <c r="J187" i="168"/>
  <c r="G187" i="168"/>
  <c r="AA186" i="168"/>
  <c r="Z186" i="168"/>
  <c r="Y186" i="168"/>
  <c r="V186" i="168"/>
  <c r="S186" i="168"/>
  <c r="P186" i="168"/>
  <c r="M186" i="168"/>
  <c r="J186" i="168"/>
  <c r="G186" i="168"/>
  <c r="Y185" i="168"/>
  <c r="V185" i="168"/>
  <c r="S185" i="168"/>
  <c r="P185" i="168"/>
  <c r="Z185" i="168"/>
  <c r="M185" i="168"/>
  <c r="J185" i="168"/>
  <c r="AA185" i="168"/>
  <c r="AA184" i="168"/>
  <c r="Z184" i="168"/>
  <c r="Y184" i="168"/>
  <c r="V184" i="168"/>
  <c r="S184" i="168"/>
  <c r="P184" i="168"/>
  <c r="M184" i="168"/>
  <c r="J184" i="168"/>
  <c r="G184" i="168"/>
  <c r="AA183" i="168"/>
  <c r="Z183" i="168"/>
  <c r="Y183" i="168"/>
  <c r="V183" i="168"/>
  <c r="S183" i="168"/>
  <c r="P183" i="168"/>
  <c r="M183" i="168"/>
  <c r="J183" i="168"/>
  <c r="G183" i="168"/>
  <c r="Y182" i="168"/>
  <c r="V182" i="168"/>
  <c r="S182" i="168"/>
  <c r="P182" i="168"/>
  <c r="Z182" i="168"/>
  <c r="M182" i="168"/>
  <c r="J182" i="168"/>
  <c r="G182" i="168"/>
  <c r="AA181" i="168"/>
  <c r="Z181" i="168"/>
  <c r="Y181" i="168"/>
  <c r="V181" i="168"/>
  <c r="S181" i="168"/>
  <c r="P181" i="168"/>
  <c r="M181" i="168"/>
  <c r="J181" i="168"/>
  <c r="G181" i="168"/>
  <c r="AA180" i="168"/>
  <c r="Z180" i="168"/>
  <c r="Y180" i="168"/>
  <c r="V180" i="168"/>
  <c r="S180" i="168"/>
  <c r="P180" i="168"/>
  <c r="M180" i="168"/>
  <c r="J180" i="168"/>
  <c r="G180" i="168"/>
  <c r="Y179" i="168"/>
  <c r="V179" i="168"/>
  <c r="S179" i="168"/>
  <c r="P179" i="168"/>
  <c r="Z179" i="168"/>
  <c r="M179" i="168"/>
  <c r="J179" i="168"/>
  <c r="AA179" i="168"/>
  <c r="AA178" i="168"/>
  <c r="Z178" i="168"/>
  <c r="Y178" i="168"/>
  <c r="V178" i="168"/>
  <c r="S178" i="168"/>
  <c r="P178" i="168"/>
  <c r="M178" i="168"/>
  <c r="J178" i="168"/>
  <c r="G178" i="168"/>
  <c r="AA177" i="168"/>
  <c r="Z177" i="168"/>
  <c r="Y177" i="168"/>
  <c r="V177" i="168"/>
  <c r="S177" i="168"/>
  <c r="P177" i="168"/>
  <c r="M177" i="168"/>
  <c r="J177" i="168"/>
  <c r="G177" i="168"/>
  <c r="Y176" i="168"/>
  <c r="V176" i="168"/>
  <c r="S176" i="168"/>
  <c r="P176" i="168"/>
  <c r="Z176" i="168"/>
  <c r="M176" i="168"/>
  <c r="J176" i="168"/>
  <c r="G176" i="168"/>
  <c r="AA175" i="168"/>
  <c r="Z175" i="168"/>
  <c r="Y175" i="168"/>
  <c r="V175" i="168"/>
  <c r="S175" i="168"/>
  <c r="P175" i="168"/>
  <c r="M175" i="168"/>
  <c r="J175" i="168"/>
  <c r="G175" i="168"/>
  <c r="AA174" i="168"/>
  <c r="Z174" i="168"/>
  <c r="Y174" i="168"/>
  <c r="V174" i="168"/>
  <c r="S174" i="168"/>
  <c r="P174" i="168"/>
  <c r="M174" i="168"/>
  <c r="J174" i="168"/>
  <c r="G174" i="168"/>
  <c r="Y173" i="168"/>
  <c r="V173" i="168"/>
  <c r="S173" i="168"/>
  <c r="P173" i="168"/>
  <c r="Z173" i="168"/>
  <c r="M173" i="168"/>
  <c r="J173" i="168"/>
  <c r="AA173" i="168"/>
  <c r="AA172" i="168"/>
  <c r="Z172" i="168"/>
  <c r="Y172" i="168"/>
  <c r="V172" i="168"/>
  <c r="S172" i="168"/>
  <c r="P172" i="168"/>
  <c r="M172" i="168"/>
  <c r="J172" i="168"/>
  <c r="G172" i="168"/>
  <c r="AA171" i="168"/>
  <c r="Z171" i="168"/>
  <c r="Y171" i="168"/>
  <c r="V171" i="168"/>
  <c r="S171" i="168"/>
  <c r="P171" i="168"/>
  <c r="M171" i="168"/>
  <c r="J171" i="168"/>
  <c r="G171" i="168"/>
  <c r="Y170" i="168"/>
  <c r="V170" i="168"/>
  <c r="S170" i="168"/>
  <c r="P170" i="168"/>
  <c r="Z170" i="168"/>
  <c r="M170" i="168"/>
  <c r="J170" i="168"/>
  <c r="G170" i="168"/>
  <c r="AA169" i="168"/>
  <c r="Z169" i="168"/>
  <c r="Y169" i="168"/>
  <c r="V169" i="168"/>
  <c r="S169" i="168"/>
  <c r="P169" i="168"/>
  <c r="M169" i="168"/>
  <c r="J169" i="168"/>
  <c r="G169" i="168"/>
  <c r="AA168" i="168"/>
  <c r="Z168" i="168"/>
  <c r="Y168" i="168"/>
  <c r="V168" i="168"/>
  <c r="S168" i="168"/>
  <c r="P168" i="168"/>
  <c r="M168" i="168"/>
  <c r="J168" i="168"/>
  <c r="G168" i="168"/>
  <c r="Y167" i="168"/>
  <c r="V167" i="168"/>
  <c r="S167" i="168"/>
  <c r="P167" i="168"/>
  <c r="Z167" i="168"/>
  <c r="M167" i="168"/>
  <c r="J167" i="168"/>
  <c r="AA167" i="168"/>
  <c r="AA166" i="168"/>
  <c r="Z166" i="168"/>
  <c r="Y166" i="168"/>
  <c r="V166" i="168"/>
  <c r="S166" i="168"/>
  <c r="P166" i="168"/>
  <c r="M166" i="168"/>
  <c r="J166" i="168"/>
  <c r="G166" i="168"/>
  <c r="AA165" i="168"/>
  <c r="Z165" i="168"/>
  <c r="Y165" i="168"/>
  <c r="V165" i="168"/>
  <c r="S165" i="168"/>
  <c r="P165" i="168"/>
  <c r="M165" i="168"/>
  <c r="J165" i="168"/>
  <c r="G165" i="168"/>
  <c r="Y164" i="168"/>
  <c r="V164" i="168"/>
  <c r="S164" i="168"/>
  <c r="P164" i="168"/>
  <c r="Z164" i="168"/>
  <c r="M164" i="168"/>
  <c r="J164" i="168"/>
  <c r="G164" i="168"/>
  <c r="AA163" i="168"/>
  <c r="Z163" i="168"/>
  <c r="Y163" i="168"/>
  <c r="V163" i="168"/>
  <c r="S163" i="168"/>
  <c r="P163" i="168"/>
  <c r="M163" i="168"/>
  <c r="J163" i="168"/>
  <c r="G163" i="168"/>
  <c r="AA162" i="168"/>
  <c r="Z162" i="168"/>
  <c r="Y162" i="168"/>
  <c r="V162" i="168"/>
  <c r="S162" i="168"/>
  <c r="P162" i="168"/>
  <c r="M162" i="168"/>
  <c r="J162" i="168"/>
  <c r="G162" i="168"/>
  <c r="Y161" i="168"/>
  <c r="V161" i="168"/>
  <c r="S161" i="168"/>
  <c r="P161" i="168"/>
  <c r="Z161" i="168"/>
  <c r="M161" i="168"/>
  <c r="J161" i="168"/>
  <c r="AA161" i="168"/>
  <c r="AA160" i="168"/>
  <c r="Z160" i="168"/>
  <c r="Y160" i="168"/>
  <c r="V160" i="168"/>
  <c r="S160" i="168"/>
  <c r="P160" i="168"/>
  <c r="M160" i="168"/>
  <c r="J160" i="168"/>
  <c r="G160" i="168"/>
  <c r="AA159" i="168"/>
  <c r="Z159" i="168"/>
  <c r="Y159" i="168"/>
  <c r="V159" i="168"/>
  <c r="S159" i="168"/>
  <c r="P159" i="168"/>
  <c r="M159" i="168"/>
  <c r="J159" i="168"/>
  <c r="G159" i="168"/>
  <c r="Y158" i="168"/>
  <c r="V158" i="168"/>
  <c r="S158" i="168"/>
  <c r="P158" i="168"/>
  <c r="Z158" i="168"/>
  <c r="M158" i="168"/>
  <c r="J158" i="168"/>
  <c r="G158" i="168"/>
  <c r="AA157" i="168"/>
  <c r="Z157" i="168"/>
  <c r="Y157" i="168"/>
  <c r="V157" i="168"/>
  <c r="S157" i="168"/>
  <c r="P157" i="168"/>
  <c r="M157" i="168"/>
  <c r="J157" i="168"/>
  <c r="G157" i="168"/>
  <c r="AA156" i="168"/>
  <c r="Z156" i="168"/>
  <c r="Y156" i="168"/>
  <c r="V156" i="168"/>
  <c r="S156" i="168"/>
  <c r="P156" i="168"/>
  <c r="M156" i="168"/>
  <c r="J156" i="168"/>
  <c r="G156" i="168"/>
  <c r="Y155" i="168"/>
  <c r="V155" i="168"/>
  <c r="S155" i="168"/>
  <c r="P155" i="168"/>
  <c r="Z155" i="168"/>
  <c r="M155" i="168"/>
  <c r="J155" i="168"/>
  <c r="AA155" i="168"/>
  <c r="AA154" i="168"/>
  <c r="Z154" i="168"/>
  <c r="Y154" i="168"/>
  <c r="V154" i="168"/>
  <c r="S154" i="168"/>
  <c r="P154" i="168"/>
  <c r="M154" i="168"/>
  <c r="J154" i="168"/>
  <c r="G154" i="168"/>
  <c r="AA153" i="168"/>
  <c r="Z153" i="168"/>
  <c r="Y153" i="168"/>
  <c r="V153" i="168"/>
  <c r="S153" i="168"/>
  <c r="P153" i="168"/>
  <c r="M153" i="168"/>
  <c r="J153" i="168"/>
  <c r="G153" i="168"/>
  <c r="Y152" i="168"/>
  <c r="V152" i="168"/>
  <c r="S152" i="168"/>
  <c r="P152" i="168"/>
  <c r="Z152" i="168"/>
  <c r="M152" i="168"/>
  <c r="J152" i="168"/>
  <c r="G152" i="168"/>
  <c r="AA151" i="168"/>
  <c r="Z151" i="168"/>
  <c r="Y151" i="168"/>
  <c r="V151" i="168"/>
  <c r="S151" i="168"/>
  <c r="P151" i="168"/>
  <c r="M151" i="168"/>
  <c r="J151" i="168"/>
  <c r="G151" i="168"/>
  <c r="AA150" i="168"/>
  <c r="Z150" i="168"/>
  <c r="Y150" i="168"/>
  <c r="V150" i="168"/>
  <c r="S150" i="168"/>
  <c r="P150" i="168"/>
  <c r="M150" i="168"/>
  <c r="J150" i="168"/>
  <c r="G150" i="168"/>
  <c r="Y149" i="168"/>
  <c r="V149" i="168"/>
  <c r="S149" i="168"/>
  <c r="P149" i="168"/>
  <c r="Z149" i="168"/>
  <c r="M149" i="168"/>
  <c r="J149" i="168"/>
  <c r="AA149" i="168"/>
  <c r="AA148" i="168"/>
  <c r="Z148" i="168"/>
  <c r="Y148" i="168"/>
  <c r="V148" i="168"/>
  <c r="S148" i="168"/>
  <c r="P148" i="168"/>
  <c r="M148" i="168"/>
  <c r="J148" i="168"/>
  <c r="G148" i="168"/>
  <c r="AA147" i="168"/>
  <c r="Z147" i="168"/>
  <c r="Y147" i="168"/>
  <c r="V147" i="168"/>
  <c r="S147" i="168"/>
  <c r="P147" i="168"/>
  <c r="M147" i="168"/>
  <c r="J147" i="168"/>
  <c r="G147" i="168"/>
  <c r="Y146" i="168"/>
  <c r="V146" i="168"/>
  <c r="S146" i="168"/>
  <c r="P146" i="168"/>
  <c r="Z146" i="168"/>
  <c r="M146" i="168"/>
  <c r="J146" i="168"/>
  <c r="G146" i="168"/>
  <c r="AA145" i="168"/>
  <c r="Z145" i="168"/>
  <c r="Y145" i="168"/>
  <c r="V145" i="168"/>
  <c r="S145" i="168"/>
  <c r="P145" i="168"/>
  <c r="M145" i="168"/>
  <c r="J145" i="168"/>
  <c r="G145" i="168"/>
  <c r="AA144" i="168"/>
  <c r="Z144" i="168"/>
  <c r="Y144" i="168"/>
  <c r="V144" i="168"/>
  <c r="S144" i="168"/>
  <c r="P144" i="168"/>
  <c r="M144" i="168"/>
  <c r="J144" i="168"/>
  <c r="G144" i="168"/>
  <c r="Y143" i="168"/>
  <c r="V143" i="168"/>
  <c r="S143" i="168"/>
  <c r="P143" i="168"/>
  <c r="Z143" i="168"/>
  <c r="M143" i="168"/>
  <c r="J143" i="168"/>
  <c r="AA143" i="168"/>
  <c r="AA142" i="168"/>
  <c r="Z142" i="168"/>
  <c r="Y142" i="168"/>
  <c r="V142" i="168"/>
  <c r="S142" i="168"/>
  <c r="P142" i="168"/>
  <c r="M142" i="168"/>
  <c r="J142" i="168"/>
  <c r="G142" i="168"/>
  <c r="AA141" i="168"/>
  <c r="Z141" i="168"/>
  <c r="Y141" i="168"/>
  <c r="V141" i="168"/>
  <c r="S141" i="168"/>
  <c r="P141" i="168"/>
  <c r="M141" i="168"/>
  <c r="J141" i="168"/>
  <c r="G141" i="168"/>
  <c r="Y140" i="168"/>
  <c r="V140" i="168"/>
  <c r="S140" i="168"/>
  <c r="P140" i="168"/>
  <c r="Z140" i="168"/>
  <c r="M140" i="168"/>
  <c r="J140" i="168"/>
  <c r="G140" i="168"/>
  <c r="AA139" i="168"/>
  <c r="Z139" i="168"/>
  <c r="Y139" i="168"/>
  <c r="V139" i="168"/>
  <c r="S139" i="168"/>
  <c r="P139" i="168"/>
  <c r="M139" i="168"/>
  <c r="J139" i="168"/>
  <c r="G139" i="168"/>
  <c r="AA138" i="168"/>
  <c r="Z138" i="168"/>
  <c r="Y138" i="168"/>
  <c r="V138" i="168"/>
  <c r="S138" i="168"/>
  <c r="P138" i="168"/>
  <c r="M138" i="168"/>
  <c r="J138" i="168"/>
  <c r="G138" i="168"/>
  <c r="Y137" i="168"/>
  <c r="V137" i="168"/>
  <c r="S137" i="168"/>
  <c r="P137" i="168"/>
  <c r="Z137" i="168"/>
  <c r="M137" i="168"/>
  <c r="J137" i="168"/>
  <c r="AA137" i="168"/>
  <c r="AA136" i="168"/>
  <c r="Z136" i="168"/>
  <c r="Y136" i="168"/>
  <c r="V136" i="168"/>
  <c r="S136" i="168"/>
  <c r="P136" i="168"/>
  <c r="M136" i="168"/>
  <c r="J136" i="168"/>
  <c r="G136" i="168"/>
  <c r="AA135" i="168"/>
  <c r="Z135" i="168"/>
  <c r="Y135" i="168"/>
  <c r="V135" i="168"/>
  <c r="S135" i="168"/>
  <c r="P135" i="168"/>
  <c r="M135" i="168"/>
  <c r="J135" i="168"/>
  <c r="G135" i="168"/>
  <c r="Y134" i="168"/>
  <c r="V134" i="168"/>
  <c r="S134" i="168"/>
  <c r="P134" i="168"/>
  <c r="Z134" i="168"/>
  <c r="M134" i="168"/>
  <c r="J134" i="168"/>
  <c r="G134" i="168"/>
  <c r="AA133" i="168"/>
  <c r="Z133" i="168"/>
  <c r="Y133" i="168"/>
  <c r="V133" i="168"/>
  <c r="S133" i="168"/>
  <c r="P133" i="168"/>
  <c r="M133" i="168"/>
  <c r="J133" i="168"/>
  <c r="G133" i="168"/>
  <c r="AA132" i="168"/>
  <c r="Z132" i="168"/>
  <c r="Y132" i="168"/>
  <c r="V132" i="168"/>
  <c r="S132" i="168"/>
  <c r="P132" i="168"/>
  <c r="M132" i="168"/>
  <c r="J132" i="168"/>
  <c r="G132" i="168"/>
  <c r="Y131" i="168"/>
  <c r="V131" i="168"/>
  <c r="S131" i="168"/>
  <c r="P131" i="168"/>
  <c r="Z131" i="168"/>
  <c r="M131" i="168"/>
  <c r="J131" i="168"/>
  <c r="AA131" i="168"/>
  <c r="AA130" i="168"/>
  <c r="Z130" i="168"/>
  <c r="Y130" i="168"/>
  <c r="V130" i="168"/>
  <c r="S130" i="168"/>
  <c r="P130" i="168"/>
  <c r="M130" i="168"/>
  <c r="J130" i="168"/>
  <c r="G130" i="168"/>
  <c r="AA129" i="168"/>
  <c r="Z129" i="168"/>
  <c r="Y129" i="168"/>
  <c r="V129" i="168"/>
  <c r="S129" i="168"/>
  <c r="P129" i="168"/>
  <c r="M129" i="168"/>
  <c r="J129" i="168"/>
  <c r="G129" i="168"/>
  <c r="Y128" i="168"/>
  <c r="V128" i="168"/>
  <c r="S128" i="168"/>
  <c r="P128" i="168"/>
  <c r="Z128" i="168"/>
  <c r="M128" i="168"/>
  <c r="J128" i="168"/>
  <c r="G128" i="168"/>
  <c r="AA127" i="168"/>
  <c r="Z127" i="168"/>
  <c r="Y127" i="168"/>
  <c r="V127" i="168"/>
  <c r="S127" i="168"/>
  <c r="P127" i="168"/>
  <c r="M127" i="168"/>
  <c r="J127" i="168"/>
  <c r="G127" i="168"/>
  <c r="AA126" i="168"/>
  <c r="Z126" i="168"/>
  <c r="Y126" i="168"/>
  <c r="V126" i="168"/>
  <c r="S126" i="168"/>
  <c r="P126" i="168"/>
  <c r="M126" i="168"/>
  <c r="J126" i="168"/>
  <c r="G126" i="168"/>
  <c r="Y125" i="168"/>
  <c r="V125" i="168"/>
  <c r="S125" i="168"/>
  <c r="P125" i="168"/>
  <c r="Z125" i="168"/>
  <c r="M125" i="168"/>
  <c r="J125" i="168"/>
  <c r="AA125" i="168"/>
  <c r="AA124" i="168"/>
  <c r="Z124" i="168"/>
  <c r="Y124" i="168"/>
  <c r="V124" i="168"/>
  <c r="S124" i="168"/>
  <c r="P124" i="168"/>
  <c r="M124" i="168"/>
  <c r="J124" i="168"/>
  <c r="G124" i="168"/>
  <c r="AA123" i="168"/>
  <c r="Z123" i="168"/>
  <c r="Y123" i="168"/>
  <c r="V123" i="168"/>
  <c r="S123" i="168"/>
  <c r="P123" i="168"/>
  <c r="M123" i="168"/>
  <c r="J123" i="168"/>
  <c r="G123" i="168"/>
  <c r="Y122" i="168"/>
  <c r="V122" i="168"/>
  <c r="S122" i="168"/>
  <c r="P122" i="168"/>
  <c r="Z122" i="168"/>
  <c r="M122" i="168"/>
  <c r="J122" i="168"/>
  <c r="G122" i="168"/>
  <c r="AA121" i="168"/>
  <c r="Z121" i="168"/>
  <c r="Y121" i="168"/>
  <c r="V121" i="168"/>
  <c r="S121" i="168"/>
  <c r="P121" i="168"/>
  <c r="M121" i="168"/>
  <c r="J121" i="168"/>
  <c r="G121" i="168"/>
  <c r="AA120" i="168"/>
  <c r="Z120" i="168"/>
  <c r="Y120" i="168"/>
  <c r="V120" i="168"/>
  <c r="S120" i="168"/>
  <c r="P120" i="168"/>
  <c r="M120" i="168"/>
  <c r="J120" i="168"/>
  <c r="G120" i="168"/>
  <c r="Y119" i="168"/>
  <c r="V119" i="168"/>
  <c r="S119" i="168"/>
  <c r="P119" i="168"/>
  <c r="Z119" i="168"/>
  <c r="M119" i="168"/>
  <c r="J119" i="168"/>
  <c r="AA119" i="168"/>
  <c r="AA118" i="168"/>
  <c r="Z118" i="168"/>
  <c r="Y118" i="168"/>
  <c r="V118" i="168"/>
  <c r="S118" i="168"/>
  <c r="P118" i="168"/>
  <c r="M118" i="168"/>
  <c r="J118" i="168"/>
  <c r="G118" i="168"/>
  <c r="AA117" i="168"/>
  <c r="Z117" i="168"/>
  <c r="Y117" i="168"/>
  <c r="V117" i="168"/>
  <c r="S117" i="168"/>
  <c r="P117" i="168"/>
  <c r="M117" i="168"/>
  <c r="J117" i="168"/>
  <c r="G117" i="168"/>
  <c r="Y116" i="168"/>
  <c r="V116" i="168"/>
  <c r="S116" i="168"/>
  <c r="P116" i="168"/>
  <c r="Z116" i="168"/>
  <c r="M116" i="168"/>
  <c r="J116" i="168"/>
  <c r="G116" i="168"/>
  <c r="AA115" i="168"/>
  <c r="Z115" i="168"/>
  <c r="Y115" i="168"/>
  <c r="V115" i="168"/>
  <c r="S115" i="168"/>
  <c r="P115" i="168"/>
  <c r="M115" i="168"/>
  <c r="J115" i="168"/>
  <c r="G115" i="168"/>
  <c r="AA114" i="168"/>
  <c r="Z114" i="168"/>
  <c r="Y114" i="168"/>
  <c r="V114" i="168"/>
  <c r="S114" i="168"/>
  <c r="P114" i="168"/>
  <c r="M114" i="168"/>
  <c r="J114" i="168"/>
  <c r="G114" i="168"/>
  <c r="Y113" i="168"/>
  <c r="V113" i="168"/>
  <c r="S113" i="168"/>
  <c r="P113" i="168"/>
  <c r="Z113" i="168"/>
  <c r="M113" i="168"/>
  <c r="J113" i="168"/>
  <c r="AA113" i="168"/>
  <c r="AA112" i="168"/>
  <c r="Z112" i="168"/>
  <c r="Y112" i="168"/>
  <c r="V112" i="168"/>
  <c r="S112" i="168"/>
  <c r="P112" i="168"/>
  <c r="M112" i="168"/>
  <c r="J112" i="168"/>
  <c r="G112" i="168"/>
  <c r="AA111" i="168"/>
  <c r="Z111" i="168"/>
  <c r="Y111" i="168"/>
  <c r="V111" i="168"/>
  <c r="S111" i="168"/>
  <c r="P111" i="168"/>
  <c r="M111" i="168"/>
  <c r="J111" i="168"/>
  <c r="G111" i="168"/>
  <c r="Y110" i="168"/>
  <c r="V110" i="168"/>
  <c r="S110" i="168"/>
  <c r="P110" i="168"/>
  <c r="Z110" i="168"/>
  <c r="M110" i="168"/>
  <c r="J110" i="168"/>
  <c r="G110" i="168"/>
  <c r="AA109" i="168"/>
  <c r="Z109" i="168"/>
  <c r="Y109" i="168"/>
  <c r="V109" i="168"/>
  <c r="S109" i="168"/>
  <c r="P109" i="168"/>
  <c r="M109" i="168"/>
  <c r="J109" i="168"/>
  <c r="G109" i="168"/>
  <c r="AA108" i="168"/>
  <c r="Z108" i="168"/>
  <c r="Y108" i="168"/>
  <c r="V108" i="168"/>
  <c r="S108" i="168"/>
  <c r="P108" i="168"/>
  <c r="M108" i="168"/>
  <c r="J108" i="168"/>
  <c r="G108" i="168"/>
  <c r="Y107" i="168"/>
  <c r="V107" i="168"/>
  <c r="S107" i="168"/>
  <c r="P107" i="168"/>
  <c r="Z107" i="168"/>
  <c r="M107" i="168"/>
  <c r="J107" i="168"/>
  <c r="AA107" i="168"/>
  <c r="AA106" i="168"/>
  <c r="Z106" i="168"/>
  <c r="Y106" i="168"/>
  <c r="V106" i="168"/>
  <c r="S106" i="168"/>
  <c r="P106" i="168"/>
  <c r="M106" i="168"/>
  <c r="J106" i="168"/>
  <c r="G106" i="168"/>
  <c r="AA105" i="168"/>
  <c r="Z105" i="168"/>
  <c r="Y105" i="168"/>
  <c r="V105" i="168"/>
  <c r="S105" i="168"/>
  <c r="P105" i="168"/>
  <c r="M105" i="168"/>
  <c r="J105" i="168"/>
  <c r="G105" i="168"/>
  <c r="Y104" i="168"/>
  <c r="V104" i="168"/>
  <c r="S104" i="168"/>
  <c r="P104" i="168"/>
  <c r="Z104" i="168"/>
  <c r="M104" i="168"/>
  <c r="J104" i="168"/>
  <c r="G104" i="168"/>
  <c r="AA103" i="168"/>
  <c r="Z103" i="168"/>
  <c r="Y103" i="168"/>
  <c r="V103" i="168"/>
  <c r="S103" i="168"/>
  <c r="P103" i="168"/>
  <c r="M103" i="168"/>
  <c r="J103" i="168"/>
  <c r="G103" i="168"/>
  <c r="AA102" i="168"/>
  <c r="Z102" i="168"/>
  <c r="Y102" i="168"/>
  <c r="V102" i="168"/>
  <c r="S102" i="168"/>
  <c r="P102" i="168"/>
  <c r="M102" i="168"/>
  <c r="J102" i="168"/>
  <c r="G102" i="168"/>
  <c r="Y101" i="168"/>
  <c r="V101" i="168"/>
  <c r="S101" i="168"/>
  <c r="P101" i="168"/>
  <c r="Z101" i="168"/>
  <c r="M101" i="168"/>
  <c r="J101" i="168"/>
  <c r="AA101" i="168"/>
  <c r="AA100" i="168"/>
  <c r="Z100" i="168"/>
  <c r="Y100" i="168"/>
  <c r="V100" i="168"/>
  <c r="S100" i="168"/>
  <c r="P100" i="168"/>
  <c r="M100" i="168"/>
  <c r="J100" i="168"/>
  <c r="G100" i="168"/>
  <c r="AA99" i="168"/>
  <c r="Z99" i="168"/>
  <c r="Y99" i="168"/>
  <c r="V99" i="168"/>
  <c r="S99" i="168"/>
  <c r="P99" i="168"/>
  <c r="M99" i="168"/>
  <c r="J99" i="168"/>
  <c r="G99" i="168"/>
  <c r="Y98" i="168"/>
  <c r="V98" i="168"/>
  <c r="S98" i="168"/>
  <c r="P98" i="168"/>
  <c r="Z98" i="168"/>
  <c r="M98" i="168"/>
  <c r="J98" i="168"/>
  <c r="G98" i="168"/>
  <c r="AA97" i="168"/>
  <c r="Z97" i="168"/>
  <c r="Y97" i="168"/>
  <c r="V97" i="168"/>
  <c r="S97" i="168"/>
  <c r="P97" i="168"/>
  <c r="M97" i="168"/>
  <c r="J97" i="168"/>
  <c r="G97" i="168"/>
  <c r="AA96" i="168"/>
  <c r="Z96" i="168"/>
  <c r="Y96" i="168"/>
  <c r="V96" i="168"/>
  <c r="S96" i="168"/>
  <c r="P96" i="168"/>
  <c r="M96" i="168"/>
  <c r="J96" i="168"/>
  <c r="G96" i="168"/>
  <c r="Y95" i="168"/>
  <c r="V95" i="168"/>
  <c r="S95" i="168"/>
  <c r="P95" i="168"/>
  <c r="Z95" i="168"/>
  <c r="M95" i="168"/>
  <c r="J95" i="168"/>
  <c r="AA95" i="168"/>
  <c r="AA94" i="168"/>
  <c r="Z94" i="168"/>
  <c r="Y94" i="168"/>
  <c r="V94" i="168"/>
  <c r="S94" i="168"/>
  <c r="P94" i="168"/>
  <c r="M94" i="168"/>
  <c r="J94" i="168"/>
  <c r="G94" i="168"/>
  <c r="AA93" i="168"/>
  <c r="Z93" i="168"/>
  <c r="Y93" i="168"/>
  <c r="V93" i="168"/>
  <c r="S93" i="168"/>
  <c r="P93" i="168"/>
  <c r="M93" i="168"/>
  <c r="J93" i="168"/>
  <c r="G93" i="168"/>
  <c r="Y92" i="168"/>
  <c r="V92" i="168"/>
  <c r="S92" i="168"/>
  <c r="P92" i="168"/>
  <c r="Z92" i="168"/>
  <c r="M92" i="168"/>
  <c r="J92" i="168"/>
  <c r="G92" i="168"/>
  <c r="AA91" i="168"/>
  <c r="Z91" i="168"/>
  <c r="Y91" i="168"/>
  <c r="V91" i="168"/>
  <c r="S91" i="168"/>
  <c r="P91" i="168"/>
  <c r="M91" i="168"/>
  <c r="J91" i="168"/>
  <c r="G91" i="168"/>
  <c r="AA90" i="168"/>
  <c r="Z90" i="168"/>
  <c r="Y90" i="168"/>
  <c r="V90" i="168"/>
  <c r="S90" i="168"/>
  <c r="P90" i="168"/>
  <c r="M90" i="168"/>
  <c r="J90" i="168"/>
  <c r="G90" i="168"/>
  <c r="Y89" i="168"/>
  <c r="V89" i="168"/>
  <c r="S89" i="168"/>
  <c r="P89" i="168"/>
  <c r="Z89" i="168"/>
  <c r="M89" i="168"/>
  <c r="J89" i="168"/>
  <c r="AA89" i="168"/>
  <c r="AA88" i="168"/>
  <c r="Z88" i="168"/>
  <c r="Y88" i="168"/>
  <c r="V88" i="168"/>
  <c r="S88" i="168"/>
  <c r="P88" i="168"/>
  <c r="M88" i="168"/>
  <c r="J88" i="168"/>
  <c r="G88" i="168"/>
  <c r="AA87" i="168"/>
  <c r="Z87" i="168"/>
  <c r="Y87" i="168"/>
  <c r="V87" i="168"/>
  <c r="S87" i="168"/>
  <c r="P87" i="168"/>
  <c r="M87" i="168"/>
  <c r="J87" i="168"/>
  <c r="G87" i="168"/>
  <c r="Y86" i="168"/>
  <c r="V86" i="168"/>
  <c r="S86" i="168"/>
  <c r="P86" i="168"/>
  <c r="Z86" i="168"/>
  <c r="M86" i="168"/>
  <c r="J86" i="168"/>
  <c r="AA85" i="168"/>
  <c r="Z85" i="168"/>
  <c r="Y85" i="168"/>
  <c r="V85" i="168"/>
  <c r="S85" i="168"/>
  <c r="P85" i="168"/>
  <c r="M85" i="168"/>
  <c r="J85" i="168"/>
  <c r="G85" i="168"/>
  <c r="AA84" i="168"/>
  <c r="Z84" i="168"/>
  <c r="Y84" i="168"/>
  <c r="V84" i="168"/>
  <c r="S84" i="168"/>
  <c r="P84" i="168"/>
  <c r="M84" i="168"/>
  <c r="J84" i="168"/>
  <c r="G84" i="168"/>
  <c r="Z83" i="168"/>
  <c r="Y83" i="168"/>
  <c r="V83" i="168"/>
  <c r="S83" i="168"/>
  <c r="P83" i="168"/>
  <c r="M83" i="168"/>
  <c r="J83" i="168"/>
  <c r="AA82" i="168"/>
  <c r="Z82" i="168"/>
  <c r="Y82" i="168"/>
  <c r="V82" i="168"/>
  <c r="S82" i="168"/>
  <c r="P82" i="168"/>
  <c r="M82" i="168"/>
  <c r="J82" i="168"/>
  <c r="G82" i="168"/>
  <c r="AA81" i="168"/>
  <c r="Z81" i="168"/>
  <c r="Y81" i="168"/>
  <c r="V81" i="168"/>
  <c r="S81" i="168"/>
  <c r="P81" i="168"/>
  <c r="M81" i="168"/>
  <c r="J81" i="168"/>
  <c r="G81" i="168"/>
  <c r="Z80" i="168"/>
  <c r="Y80" i="168"/>
  <c r="V80" i="168"/>
  <c r="S80" i="168"/>
  <c r="M80" i="168"/>
  <c r="J80" i="168"/>
  <c r="AA79" i="168"/>
  <c r="Z79" i="168"/>
  <c r="Y79" i="168"/>
  <c r="V79" i="168"/>
  <c r="S79" i="168"/>
  <c r="P79" i="168"/>
  <c r="M79" i="168"/>
  <c r="J79" i="168"/>
  <c r="G79" i="168"/>
  <c r="AA78" i="168"/>
  <c r="Z78" i="168"/>
  <c r="Y78" i="168"/>
  <c r="V78" i="168"/>
  <c r="S78" i="168"/>
  <c r="P78" i="168"/>
  <c r="M78" i="168"/>
  <c r="J78" i="168"/>
  <c r="G78" i="168"/>
  <c r="Y77" i="168"/>
  <c r="V77" i="168"/>
  <c r="S77" i="168"/>
  <c r="P77" i="168"/>
  <c r="J77" i="168"/>
  <c r="AA76" i="168"/>
  <c r="Z76" i="168"/>
  <c r="Y76" i="168"/>
  <c r="V76" i="168"/>
  <c r="S76" i="168"/>
  <c r="P76" i="168"/>
  <c r="M76" i="168"/>
  <c r="J76" i="168"/>
  <c r="G76" i="168"/>
  <c r="AA75" i="168"/>
  <c r="Z75" i="168"/>
  <c r="Y75" i="168"/>
  <c r="V75" i="168"/>
  <c r="S75" i="168"/>
  <c r="P75" i="168"/>
  <c r="M75" i="168"/>
  <c r="J75" i="168"/>
  <c r="G75" i="168"/>
  <c r="Y74" i="168"/>
  <c r="V74" i="168"/>
  <c r="S74" i="168"/>
  <c r="P74" i="168"/>
  <c r="M74" i="168"/>
  <c r="AA74" i="168"/>
  <c r="J74" i="168"/>
  <c r="G74" i="168"/>
  <c r="AA73" i="168"/>
  <c r="Z73" i="168"/>
  <c r="Y73" i="168"/>
  <c r="V73" i="168"/>
  <c r="S73" i="168"/>
  <c r="P73" i="168"/>
  <c r="M73" i="168"/>
  <c r="J73" i="168"/>
  <c r="G73" i="168"/>
  <c r="AA72" i="168"/>
  <c r="Z72" i="168"/>
  <c r="Y72" i="168"/>
  <c r="V72" i="168"/>
  <c r="S72" i="168"/>
  <c r="P72" i="168"/>
  <c r="M72" i="168"/>
  <c r="J72" i="168"/>
  <c r="G72" i="168"/>
  <c r="Y71" i="168"/>
  <c r="V71" i="168"/>
  <c r="S71" i="168"/>
  <c r="P71" i="168"/>
  <c r="M71" i="168"/>
  <c r="J71" i="168"/>
  <c r="AA71" i="168"/>
  <c r="Z71" i="168"/>
  <c r="AA70" i="168"/>
  <c r="Z70" i="168"/>
  <c r="Y70" i="168"/>
  <c r="V70" i="168"/>
  <c r="S70" i="168"/>
  <c r="P70" i="168"/>
  <c r="M70" i="168"/>
  <c r="J70" i="168"/>
  <c r="G70" i="168"/>
  <c r="AA69" i="168"/>
  <c r="Z69" i="168"/>
  <c r="Y69" i="168"/>
  <c r="V69" i="168"/>
  <c r="S69" i="168"/>
  <c r="P69" i="168"/>
  <c r="M69" i="168"/>
  <c r="J69" i="168"/>
  <c r="G69" i="168"/>
  <c r="Y68" i="168"/>
  <c r="V68" i="168"/>
  <c r="S68" i="168"/>
  <c r="P68" i="168"/>
  <c r="M68" i="168"/>
  <c r="J68" i="168"/>
  <c r="G68" i="168"/>
  <c r="AA68" i="168"/>
  <c r="Z68" i="168"/>
  <c r="AA67" i="168"/>
  <c r="Z67" i="168"/>
  <c r="Y67" i="168"/>
  <c r="V67" i="168"/>
  <c r="S67" i="168"/>
  <c r="P67" i="168"/>
  <c r="M67" i="168"/>
  <c r="J67" i="168"/>
  <c r="G67" i="168"/>
  <c r="AA66" i="168"/>
  <c r="Z66" i="168"/>
  <c r="Y66" i="168"/>
  <c r="V66" i="168"/>
  <c r="S66" i="168"/>
  <c r="P66" i="168"/>
  <c r="M66" i="168"/>
  <c r="J66" i="168"/>
  <c r="G66" i="168"/>
  <c r="Y65" i="168"/>
  <c r="V65" i="168"/>
  <c r="S65" i="168"/>
  <c r="P65" i="168"/>
  <c r="M65" i="168"/>
  <c r="AA65" i="168"/>
  <c r="G65" i="168"/>
  <c r="AA64" i="168"/>
  <c r="Z64" i="168"/>
  <c r="Y64" i="168"/>
  <c r="V64" i="168"/>
  <c r="S64" i="168"/>
  <c r="P64" i="168"/>
  <c r="M64" i="168"/>
  <c r="J64" i="168"/>
  <c r="G64" i="168"/>
  <c r="AA63" i="168"/>
  <c r="Z63" i="168"/>
  <c r="Y63" i="168"/>
  <c r="V63" i="168"/>
  <c r="S63" i="168"/>
  <c r="P63" i="168"/>
  <c r="M63" i="168"/>
  <c r="J63" i="168"/>
  <c r="G63" i="168"/>
  <c r="AA62" i="168"/>
  <c r="Y62" i="168"/>
  <c r="V62" i="168"/>
  <c r="S62" i="168"/>
  <c r="P62" i="168"/>
  <c r="M62" i="168"/>
  <c r="J62" i="168"/>
  <c r="G62" i="168"/>
  <c r="AA61" i="168"/>
  <c r="Z61" i="168"/>
  <c r="Y61" i="168"/>
  <c r="V61" i="168"/>
  <c r="S61" i="168"/>
  <c r="P61" i="168"/>
  <c r="M61" i="168"/>
  <c r="J61" i="168"/>
  <c r="G61" i="168"/>
  <c r="AA60" i="168"/>
  <c r="Z60" i="168"/>
  <c r="Y60" i="168"/>
  <c r="V60" i="168"/>
  <c r="S60" i="168"/>
  <c r="P60" i="168"/>
  <c r="M60" i="168"/>
  <c r="J60" i="168"/>
  <c r="G60" i="168"/>
  <c r="Y59" i="168"/>
  <c r="V59" i="168"/>
  <c r="S59" i="168"/>
  <c r="P59" i="168"/>
  <c r="M59" i="168"/>
  <c r="J59" i="168"/>
  <c r="AA59" i="168"/>
  <c r="Z59" i="168"/>
  <c r="AA58" i="168"/>
  <c r="Z58" i="168"/>
  <c r="Y58" i="168"/>
  <c r="V58" i="168"/>
  <c r="S58" i="168"/>
  <c r="P58" i="168"/>
  <c r="M58" i="168"/>
  <c r="J58" i="168"/>
  <c r="G58" i="168"/>
  <c r="AA57" i="168"/>
  <c r="Z57" i="168"/>
  <c r="Y57" i="168"/>
  <c r="V57" i="168"/>
  <c r="S57" i="168"/>
  <c r="P57" i="168"/>
  <c r="M57" i="168"/>
  <c r="J57" i="168"/>
  <c r="G57" i="168"/>
  <c r="Y56" i="168"/>
  <c r="V56" i="168"/>
  <c r="S56" i="168"/>
  <c r="P56" i="168"/>
  <c r="M56" i="168"/>
  <c r="J56" i="168"/>
  <c r="Z56" i="168"/>
  <c r="G56" i="168"/>
  <c r="AA56" i="168"/>
  <c r="AA55" i="168"/>
  <c r="Z55" i="168"/>
  <c r="Y55" i="168"/>
  <c r="V55" i="168"/>
  <c r="S55" i="168"/>
  <c r="P55" i="168"/>
  <c r="M55" i="168"/>
  <c r="J55" i="168"/>
  <c r="G55" i="168"/>
  <c r="AA54" i="168"/>
  <c r="Z54" i="168"/>
  <c r="Y54" i="168"/>
  <c r="V54" i="168"/>
  <c r="S54" i="168"/>
  <c r="P54" i="168"/>
  <c r="M54" i="168"/>
  <c r="J54" i="168"/>
  <c r="G54" i="168"/>
  <c r="Y53" i="168"/>
  <c r="V53" i="168"/>
  <c r="S53" i="168"/>
  <c r="P53" i="168"/>
  <c r="M53" i="168"/>
  <c r="AA53" i="168"/>
  <c r="Z53" i="168"/>
  <c r="G53" i="168"/>
  <c r="AA52" i="168"/>
  <c r="Z52" i="168"/>
  <c r="Y52" i="168"/>
  <c r="V52" i="168"/>
  <c r="S52" i="168"/>
  <c r="P52" i="168"/>
  <c r="M52" i="168"/>
  <c r="J52" i="168"/>
  <c r="G52" i="168"/>
  <c r="AA51" i="168"/>
  <c r="Z51" i="168"/>
  <c r="Y51" i="168"/>
  <c r="V51" i="168"/>
  <c r="S51" i="168"/>
  <c r="P51" i="168"/>
  <c r="M51" i="168"/>
  <c r="J51" i="168"/>
  <c r="G51" i="168"/>
  <c r="AA50" i="168"/>
  <c r="Y50" i="168"/>
  <c r="V50" i="168"/>
  <c r="S50" i="168"/>
  <c r="P50" i="168"/>
  <c r="M50" i="168"/>
  <c r="J50" i="168"/>
  <c r="G50" i="168"/>
  <c r="AA49" i="168"/>
  <c r="Z49" i="168"/>
  <c r="Y49" i="168"/>
  <c r="V49" i="168"/>
  <c r="S49" i="168"/>
  <c r="P49" i="168"/>
  <c r="M49" i="168"/>
  <c r="J49" i="168"/>
  <c r="G49" i="168"/>
  <c r="AA48" i="168"/>
  <c r="Z48" i="168"/>
  <c r="Y48" i="168"/>
  <c r="V48" i="168"/>
  <c r="S48" i="168"/>
  <c r="P48" i="168"/>
  <c r="M48" i="168"/>
  <c r="J48" i="168"/>
  <c r="G48" i="168"/>
  <c r="Y47" i="168"/>
  <c r="V47" i="168"/>
  <c r="S47" i="168"/>
  <c r="P47" i="168"/>
  <c r="M47" i="168"/>
  <c r="J47" i="168"/>
  <c r="G47" i="168"/>
  <c r="AA47" i="168"/>
  <c r="Z47" i="168"/>
  <c r="AA46" i="168"/>
  <c r="Z46" i="168"/>
  <c r="Y46" i="168"/>
  <c r="V46" i="168"/>
  <c r="S46" i="168"/>
  <c r="P46" i="168"/>
  <c r="M46" i="168"/>
  <c r="J46" i="168"/>
  <c r="G46" i="168"/>
  <c r="AA45" i="168"/>
  <c r="Z45" i="168"/>
  <c r="Y45" i="168"/>
  <c r="V45" i="168"/>
  <c r="S45" i="168"/>
  <c r="P45" i="168"/>
  <c r="M45" i="168"/>
  <c r="J45" i="168"/>
  <c r="G45" i="168"/>
  <c r="Y44" i="168"/>
  <c r="V44" i="168"/>
  <c r="S44" i="168"/>
  <c r="P44" i="168"/>
  <c r="M44" i="168"/>
  <c r="G44" i="168"/>
  <c r="Z44" i="168"/>
  <c r="AA43" i="168"/>
  <c r="Z43" i="168"/>
  <c r="Y43" i="168"/>
  <c r="V43" i="168"/>
  <c r="S43" i="168"/>
  <c r="P43" i="168"/>
  <c r="M43" i="168"/>
  <c r="J43" i="168"/>
  <c r="G43" i="168"/>
  <c r="AA42" i="168"/>
  <c r="Z42" i="168"/>
  <c r="Y42" i="168"/>
  <c r="V42" i="168"/>
  <c r="S42" i="168"/>
  <c r="P42" i="168"/>
  <c r="M42" i="168"/>
  <c r="J42" i="168"/>
  <c r="G42" i="168"/>
  <c r="Y41" i="168"/>
  <c r="V41" i="168"/>
  <c r="S41" i="168"/>
  <c r="P41" i="168"/>
  <c r="M41" i="168"/>
  <c r="G41" i="168"/>
  <c r="AA40" i="168"/>
  <c r="Z40" i="168"/>
  <c r="Y40" i="168"/>
  <c r="V40" i="168"/>
  <c r="S40" i="168"/>
  <c r="P40" i="168"/>
  <c r="M40" i="168"/>
  <c r="J40" i="168"/>
  <c r="G40" i="168"/>
  <c r="AA39" i="168"/>
  <c r="Z39" i="168"/>
  <c r="Y39" i="168"/>
  <c r="V39" i="168"/>
  <c r="S39" i="168"/>
  <c r="P39" i="168"/>
  <c r="M39" i="168"/>
  <c r="J39" i="168"/>
  <c r="G39" i="168"/>
  <c r="Y38" i="168"/>
  <c r="V38" i="168"/>
  <c r="S38" i="168"/>
  <c r="P38" i="168"/>
  <c r="M38" i="168"/>
  <c r="J38" i="168"/>
  <c r="G38" i="168"/>
  <c r="AA37" i="168"/>
  <c r="Z37" i="168"/>
  <c r="Y37" i="168"/>
  <c r="V37" i="168"/>
  <c r="S37" i="168"/>
  <c r="P37" i="168"/>
  <c r="M37" i="168"/>
  <c r="J37" i="168"/>
  <c r="G37" i="168"/>
  <c r="AA36" i="168"/>
  <c r="Z36" i="168"/>
  <c r="Y36" i="168"/>
  <c r="V36" i="168"/>
  <c r="S36" i="168"/>
  <c r="P36" i="168"/>
  <c r="M36" i="168"/>
  <c r="J36" i="168"/>
  <c r="G36" i="168"/>
  <c r="Y35" i="168"/>
  <c r="V35" i="168"/>
  <c r="S35" i="168"/>
  <c r="P35" i="168"/>
  <c r="M35" i="168"/>
  <c r="J35" i="168"/>
  <c r="G35" i="168"/>
  <c r="AA34" i="168"/>
  <c r="Z34" i="168"/>
  <c r="Y34" i="168"/>
  <c r="V34" i="168"/>
  <c r="S34" i="168"/>
  <c r="P34" i="168"/>
  <c r="M34" i="168"/>
  <c r="J34" i="168"/>
  <c r="G34" i="168"/>
  <c r="AA33" i="168"/>
  <c r="Z33" i="168"/>
  <c r="Y33" i="168"/>
  <c r="V33" i="168"/>
  <c r="S33" i="168"/>
  <c r="P33" i="168"/>
  <c r="M33" i="168"/>
  <c r="J33" i="168"/>
  <c r="G33" i="168"/>
  <c r="Y32" i="168"/>
  <c r="V32" i="168"/>
  <c r="S32" i="168"/>
  <c r="P32" i="168"/>
  <c r="M32" i="168"/>
  <c r="J32" i="168"/>
  <c r="AA31" i="168"/>
  <c r="Z31" i="168"/>
  <c r="Y31" i="168"/>
  <c r="V31" i="168"/>
  <c r="S31" i="168"/>
  <c r="P31" i="168"/>
  <c r="M31" i="168"/>
  <c r="J31" i="168"/>
  <c r="G31" i="168"/>
  <c r="AA30" i="168"/>
  <c r="Z30" i="168"/>
  <c r="Y30" i="168"/>
  <c r="V30" i="168"/>
  <c r="S30" i="168"/>
  <c r="P30" i="168"/>
  <c r="M30" i="168"/>
  <c r="J30" i="168"/>
  <c r="G30" i="168"/>
  <c r="Y29" i="168"/>
  <c r="V29" i="168"/>
  <c r="S29" i="168"/>
  <c r="P29" i="168"/>
  <c r="M29" i="168"/>
  <c r="J29" i="168"/>
  <c r="Z29" i="168"/>
  <c r="AA28" i="168"/>
  <c r="Z28" i="168"/>
  <c r="Y28" i="168"/>
  <c r="V28" i="168"/>
  <c r="S28" i="168"/>
  <c r="P28" i="168"/>
  <c r="M28" i="168"/>
  <c r="J28" i="168"/>
  <c r="G28" i="168"/>
  <c r="AA27" i="168"/>
  <c r="Z27" i="168"/>
  <c r="Y27" i="168"/>
  <c r="V27" i="168"/>
  <c r="S27" i="168"/>
  <c r="P27" i="168"/>
  <c r="M27" i="168"/>
  <c r="J27" i="168"/>
  <c r="G27" i="168"/>
  <c r="Y26" i="168"/>
  <c r="V26" i="168"/>
  <c r="S26" i="168"/>
  <c r="P26" i="168"/>
  <c r="M26" i="168"/>
  <c r="J26" i="168"/>
  <c r="AA25" i="168"/>
  <c r="Z25" i="168"/>
  <c r="Y25" i="168"/>
  <c r="V25" i="168"/>
  <c r="S25" i="168"/>
  <c r="P25" i="168"/>
  <c r="M25" i="168"/>
  <c r="J25" i="168"/>
  <c r="G25" i="168"/>
  <c r="AA24" i="168"/>
  <c r="Z24" i="168"/>
  <c r="Y24" i="168"/>
  <c r="V24" i="168"/>
  <c r="S24" i="168"/>
  <c r="P24" i="168"/>
  <c r="M24" i="168"/>
  <c r="J24" i="168"/>
  <c r="G24" i="168"/>
  <c r="Y23" i="168"/>
  <c r="V23" i="168"/>
  <c r="S23" i="168"/>
  <c r="P23" i="168"/>
  <c r="M23" i="168"/>
  <c r="J23" i="168"/>
  <c r="AA22" i="168"/>
  <c r="Z22" i="168"/>
  <c r="Y22" i="168"/>
  <c r="V22" i="168"/>
  <c r="S22" i="168"/>
  <c r="P22" i="168"/>
  <c r="M22" i="168"/>
  <c r="J22" i="168"/>
  <c r="G22" i="168"/>
  <c r="AA21" i="168"/>
  <c r="Z21" i="168"/>
  <c r="Y21" i="168"/>
  <c r="V21" i="168"/>
  <c r="S21" i="168"/>
  <c r="P21" i="168"/>
  <c r="M21" i="168"/>
  <c r="J21" i="168"/>
  <c r="G21" i="168"/>
  <c r="Y20" i="168"/>
  <c r="V20" i="168"/>
  <c r="S20" i="168"/>
  <c r="P20" i="168"/>
  <c r="M20" i="168"/>
  <c r="J20" i="168"/>
  <c r="Z20" i="168"/>
  <c r="AA19" i="168"/>
  <c r="Z19" i="168"/>
  <c r="Y19" i="168"/>
  <c r="V19" i="168"/>
  <c r="S19" i="168"/>
  <c r="P19" i="168"/>
  <c r="M19" i="168"/>
  <c r="J19" i="168"/>
  <c r="G19" i="168"/>
  <c r="AA18" i="168"/>
  <c r="Z18" i="168"/>
  <c r="Y18" i="168"/>
  <c r="V18" i="168"/>
  <c r="S18" i="168"/>
  <c r="P18" i="168"/>
  <c r="M18" i="168"/>
  <c r="J18" i="168"/>
  <c r="G18" i="168"/>
  <c r="Y17" i="168"/>
  <c r="V17" i="168"/>
  <c r="S17" i="168"/>
  <c r="P17" i="168"/>
  <c r="M17" i="168"/>
  <c r="J17" i="168"/>
  <c r="AA16" i="168"/>
  <c r="Z16" i="168"/>
  <c r="Y16" i="168"/>
  <c r="V16" i="168"/>
  <c r="S16" i="168"/>
  <c r="P16" i="168"/>
  <c r="M16" i="168"/>
  <c r="J16" i="168"/>
  <c r="G16" i="168"/>
  <c r="AA15" i="168"/>
  <c r="Z15" i="168"/>
  <c r="Y15" i="168"/>
  <c r="V15" i="168"/>
  <c r="S15" i="168"/>
  <c r="P15" i="168"/>
  <c r="M15" i="168"/>
  <c r="J15" i="168"/>
  <c r="G15" i="168"/>
  <c r="Y14" i="168"/>
  <c r="V14" i="168"/>
  <c r="S14" i="168"/>
  <c r="P14" i="168"/>
  <c r="M14" i="168"/>
  <c r="J14" i="168"/>
  <c r="AA13" i="168"/>
  <c r="Z13" i="168"/>
  <c r="Y13" i="168"/>
  <c r="V13" i="168"/>
  <c r="S13" i="168"/>
  <c r="P13" i="168"/>
  <c r="M13" i="168"/>
  <c r="J13" i="168"/>
  <c r="G13" i="168"/>
  <c r="AA12" i="168"/>
  <c r="Z12" i="168"/>
  <c r="Y12" i="168"/>
  <c r="V12" i="168"/>
  <c r="S12" i="168"/>
  <c r="P12" i="168"/>
  <c r="M12" i="168"/>
  <c r="J12" i="168"/>
  <c r="G12" i="168"/>
  <c r="Y11" i="168"/>
  <c r="V11" i="168"/>
  <c r="S11" i="168"/>
  <c r="P11" i="168"/>
  <c r="M11" i="168"/>
  <c r="J11" i="168"/>
  <c r="G11" i="168"/>
  <c r="AA10" i="168"/>
  <c r="Z10" i="168"/>
  <c r="Y10" i="168"/>
  <c r="V10" i="168"/>
  <c r="S10" i="168"/>
  <c r="P10" i="168"/>
  <c r="M10" i="168"/>
  <c r="J10" i="168"/>
  <c r="G10" i="168"/>
  <c r="AA9" i="168"/>
  <c r="Z9" i="168"/>
  <c r="Y9" i="168"/>
  <c r="V9" i="168"/>
  <c r="S9" i="168"/>
  <c r="P9" i="168"/>
  <c r="M9" i="168"/>
  <c r="J9" i="168"/>
  <c r="G9" i="168"/>
  <c r="Y8" i="168"/>
  <c r="V8" i="168"/>
  <c r="S8" i="168"/>
  <c r="P8" i="168"/>
  <c r="AA8" i="168"/>
  <c r="J8" i="168"/>
  <c r="G8" i="168"/>
  <c r="AA7" i="168"/>
  <c r="Z7" i="168"/>
  <c r="Y7" i="168"/>
  <c r="V7" i="168"/>
  <c r="S7" i="168"/>
  <c r="P7" i="168"/>
  <c r="M7" i="168"/>
  <c r="J7" i="168"/>
  <c r="G7" i="168"/>
  <c r="AA6" i="168"/>
  <c r="Z6" i="168"/>
  <c r="Y6" i="168"/>
  <c r="V6" i="168"/>
  <c r="S6" i="168"/>
  <c r="P6" i="168"/>
  <c r="M6" i="168"/>
  <c r="J6" i="168"/>
  <c r="G6" i="168"/>
  <c r="W230" i="168"/>
  <c r="Q230" i="168"/>
  <c r="E230" i="168"/>
  <c r="Z31" i="166"/>
  <c r="D6" i="165" s="1"/>
  <c r="X31" i="166"/>
  <c r="Y31" i="166" s="1"/>
  <c r="Y229" i="168" s="1"/>
  <c r="U31" i="166"/>
  <c r="U229" i="168" s="1"/>
  <c r="R31" i="166"/>
  <c r="O31" i="166"/>
  <c r="O229" i="168" s="1"/>
  <c r="L31" i="166"/>
  <c r="M31" i="166" s="1"/>
  <c r="M229" i="168" s="1"/>
  <c r="I31" i="166"/>
  <c r="I229" i="168" s="1"/>
  <c r="F31" i="166"/>
  <c r="Z30" i="166"/>
  <c r="X30" i="166"/>
  <c r="Y30" i="166" s="1"/>
  <c r="Y228" i="168" s="1"/>
  <c r="U30" i="166"/>
  <c r="U228" i="168" s="1"/>
  <c r="R30" i="166"/>
  <c r="S30" i="166" s="1"/>
  <c r="S228" i="168" s="1"/>
  <c r="O30" i="166"/>
  <c r="O228" i="168" s="1"/>
  <c r="L30" i="166"/>
  <c r="M30" i="166" s="1"/>
  <c r="M228" i="168" s="1"/>
  <c r="I30" i="166"/>
  <c r="I228" i="168" s="1"/>
  <c r="F30" i="166"/>
  <c r="G30" i="166" s="1"/>
  <c r="G228" i="168" s="1"/>
  <c r="Y29" i="166"/>
  <c r="V29" i="166"/>
  <c r="S29" i="166"/>
  <c r="P29" i="166"/>
  <c r="M29" i="166"/>
  <c r="J29" i="166"/>
  <c r="AA29" i="166"/>
  <c r="Z29" i="166"/>
  <c r="AA28" i="166"/>
  <c r="Z28" i="166"/>
  <c r="Y28" i="166"/>
  <c r="V28" i="166"/>
  <c r="S28" i="166"/>
  <c r="P28" i="166"/>
  <c r="M28" i="166"/>
  <c r="J28" i="166"/>
  <c r="G28" i="166"/>
  <c r="AA27" i="166"/>
  <c r="Z27" i="166"/>
  <c r="Y27" i="166"/>
  <c r="V27" i="166"/>
  <c r="S27" i="166"/>
  <c r="P27" i="166"/>
  <c r="M27" i="166"/>
  <c r="J27" i="166"/>
  <c r="G27" i="166"/>
  <c r="Z26" i="166"/>
  <c r="Y26" i="166"/>
  <c r="V26" i="166"/>
  <c r="S26" i="166"/>
  <c r="P26" i="166"/>
  <c r="M26" i="166"/>
  <c r="J26" i="166"/>
  <c r="AA26" i="166"/>
  <c r="G26" i="166"/>
  <c r="AA25" i="166"/>
  <c r="Z25" i="166"/>
  <c r="Y25" i="166"/>
  <c r="V25" i="166"/>
  <c r="S25" i="166"/>
  <c r="P25" i="166"/>
  <c r="M25" i="166"/>
  <c r="J25" i="166"/>
  <c r="G25" i="166"/>
  <c r="AA24" i="166"/>
  <c r="Z24" i="166"/>
  <c r="Y24" i="166"/>
  <c r="V24" i="166"/>
  <c r="S24" i="166"/>
  <c r="P24" i="166"/>
  <c r="M24" i="166"/>
  <c r="J24" i="166"/>
  <c r="G24" i="166"/>
  <c r="Y23" i="166"/>
  <c r="V23" i="166"/>
  <c r="S23" i="166"/>
  <c r="P23" i="166"/>
  <c r="M23" i="166"/>
  <c r="J23" i="166"/>
  <c r="AA23" i="166"/>
  <c r="Z23" i="166"/>
  <c r="AA22" i="166"/>
  <c r="Z22" i="166"/>
  <c r="Y22" i="166"/>
  <c r="V22" i="166"/>
  <c r="S22" i="166"/>
  <c r="P22" i="166"/>
  <c r="M22" i="166"/>
  <c r="J22" i="166"/>
  <c r="G22" i="166"/>
  <c r="AA21" i="166"/>
  <c r="Z21" i="166"/>
  <c r="Y21" i="166"/>
  <c r="V21" i="166"/>
  <c r="S21" i="166"/>
  <c r="P21" i="166"/>
  <c r="M21" i="166"/>
  <c r="J21" i="166"/>
  <c r="G21" i="166"/>
  <c r="Z20" i="166"/>
  <c r="Y20" i="166"/>
  <c r="V20" i="166"/>
  <c r="S20" i="166"/>
  <c r="P20" i="166"/>
  <c r="M20" i="166"/>
  <c r="J20" i="166"/>
  <c r="AA20" i="166"/>
  <c r="G20" i="166"/>
  <c r="AA19" i="166"/>
  <c r="Z19" i="166"/>
  <c r="Y19" i="166"/>
  <c r="V19" i="166"/>
  <c r="S19" i="166"/>
  <c r="P19" i="166"/>
  <c r="M19" i="166"/>
  <c r="J19" i="166"/>
  <c r="G19" i="166"/>
  <c r="AA18" i="166"/>
  <c r="Z18" i="166"/>
  <c r="Y18" i="166"/>
  <c r="V18" i="166"/>
  <c r="S18" i="166"/>
  <c r="P18" i="166"/>
  <c r="M18" i="166"/>
  <c r="J18" i="166"/>
  <c r="G18" i="166"/>
  <c r="Y17" i="166"/>
  <c r="V17" i="166"/>
  <c r="S17" i="166"/>
  <c r="P17" i="166"/>
  <c r="M17" i="166"/>
  <c r="J17" i="166"/>
  <c r="AA17" i="166"/>
  <c r="Z17" i="166"/>
  <c r="AA16" i="166"/>
  <c r="Z16" i="166"/>
  <c r="Y16" i="166"/>
  <c r="V16" i="166"/>
  <c r="S16" i="166"/>
  <c r="P16" i="166"/>
  <c r="M16" i="166"/>
  <c r="J16" i="166"/>
  <c r="G16" i="166"/>
  <c r="AA15" i="166"/>
  <c r="Z15" i="166"/>
  <c r="Y15" i="166"/>
  <c r="V15" i="166"/>
  <c r="S15" i="166"/>
  <c r="P15" i="166"/>
  <c r="M15" i="166"/>
  <c r="J15" i="166"/>
  <c r="G15" i="166"/>
  <c r="Y14" i="166"/>
  <c r="V14" i="166"/>
  <c r="S14" i="166"/>
  <c r="R32" i="166"/>
  <c r="P14" i="166"/>
  <c r="L32" i="166"/>
  <c r="Z14" i="166"/>
  <c r="J14" i="166"/>
  <c r="I32" i="166"/>
  <c r="G14" i="166"/>
  <c r="AA13" i="166"/>
  <c r="Z13" i="166"/>
  <c r="Y13" i="166"/>
  <c r="V13" i="166"/>
  <c r="S13" i="166"/>
  <c r="P13" i="166"/>
  <c r="M13" i="166"/>
  <c r="J13" i="166"/>
  <c r="G13" i="166"/>
  <c r="AA12" i="166"/>
  <c r="Z12" i="166"/>
  <c r="Y12" i="166"/>
  <c r="V12" i="166"/>
  <c r="S12" i="166"/>
  <c r="P12" i="166"/>
  <c r="M12" i="166"/>
  <c r="J12" i="166"/>
  <c r="G12" i="166"/>
  <c r="Y11" i="166"/>
  <c r="V11" i="166"/>
  <c r="S11" i="166"/>
  <c r="P11" i="166"/>
  <c r="M11" i="166"/>
  <c r="J11" i="166"/>
  <c r="AA11" i="166"/>
  <c r="Z11" i="166"/>
  <c r="AA10" i="166"/>
  <c r="Z10" i="166"/>
  <c r="Y10" i="166"/>
  <c r="V10" i="166"/>
  <c r="S10" i="166"/>
  <c r="P10" i="166"/>
  <c r="M10" i="166"/>
  <c r="J10" i="166"/>
  <c r="G10" i="166"/>
  <c r="AA9" i="166"/>
  <c r="Z9" i="166"/>
  <c r="Y9" i="166"/>
  <c r="V9" i="166"/>
  <c r="S9" i="166"/>
  <c r="P9" i="166"/>
  <c r="M9" i="166"/>
  <c r="J9" i="166"/>
  <c r="G9" i="166"/>
  <c r="X32" i="166"/>
  <c r="V8" i="166"/>
  <c r="U32" i="166"/>
  <c r="S8" i="166"/>
  <c r="P8" i="166"/>
  <c r="O32" i="166"/>
  <c r="M8" i="166"/>
  <c r="J8" i="166"/>
  <c r="G8" i="166"/>
  <c r="AA8" i="166"/>
  <c r="Z8" i="166"/>
  <c r="AA7" i="166"/>
  <c r="Z7" i="166"/>
  <c r="Y7" i="166"/>
  <c r="V7" i="166"/>
  <c r="S7" i="166"/>
  <c r="P7" i="166"/>
  <c r="M7" i="166"/>
  <c r="J7" i="166"/>
  <c r="G7" i="166"/>
  <c r="AA6" i="166"/>
  <c r="Z6" i="166"/>
  <c r="Y6" i="166"/>
  <c r="V6" i="166"/>
  <c r="S6" i="166"/>
  <c r="P6" i="166"/>
  <c r="M6" i="166"/>
  <c r="J6" i="166"/>
  <c r="G6" i="166"/>
  <c r="P30" i="166" l="1"/>
  <c r="AB163" i="168"/>
  <c r="AF58" i="168" s="1"/>
  <c r="AK27" i="168" s="1"/>
  <c r="AB207" i="168"/>
  <c r="AE73" i="168" s="1"/>
  <c r="AI42" i="168" s="1"/>
  <c r="AB171" i="168"/>
  <c r="AE61" i="168" s="1"/>
  <c r="AI30" i="168" s="1"/>
  <c r="AB183" i="168"/>
  <c r="AE65" i="168" s="1"/>
  <c r="AI34" i="168" s="1"/>
  <c r="AB73" i="168"/>
  <c r="AF28" i="168" s="1"/>
  <c r="AB31" i="168"/>
  <c r="AF14" i="168" s="1"/>
  <c r="AB109" i="168"/>
  <c r="AF40" i="168" s="1"/>
  <c r="AK9" i="168" s="1"/>
  <c r="AB33" i="168"/>
  <c r="AE15" i="168" s="1"/>
  <c r="AB66" i="168"/>
  <c r="AE26" i="168" s="1"/>
  <c r="AB84" i="168"/>
  <c r="AE32" i="168" s="1"/>
  <c r="AB133" i="168"/>
  <c r="AF48" i="168" s="1"/>
  <c r="AK17" i="168" s="1"/>
  <c r="AB165" i="168"/>
  <c r="AE59" i="168" s="1"/>
  <c r="AI28" i="168" s="1"/>
  <c r="AB204" i="168"/>
  <c r="AE72" i="168" s="1"/>
  <c r="AI41" i="168" s="1"/>
  <c r="AB102" i="168"/>
  <c r="AE38" i="168" s="1"/>
  <c r="AB126" i="168"/>
  <c r="AE46" i="168" s="1"/>
  <c r="AI15" i="168" s="1"/>
  <c r="AB150" i="168"/>
  <c r="AE54" i="168" s="1"/>
  <c r="AI23" i="168" s="1"/>
  <c r="AB87" i="168"/>
  <c r="AE33" i="168" s="1"/>
  <c r="AB111" i="168"/>
  <c r="AE41" i="168" s="1"/>
  <c r="AI10" i="168" s="1"/>
  <c r="AB135" i="168"/>
  <c r="AE49" i="168" s="1"/>
  <c r="AI18" i="168" s="1"/>
  <c r="AB159" i="168"/>
  <c r="AE57" i="168" s="1"/>
  <c r="AI26" i="168" s="1"/>
  <c r="AB222" i="168"/>
  <c r="AE78" i="168" s="1"/>
  <c r="AI47" i="168" s="1"/>
  <c r="AB195" i="168"/>
  <c r="AE69" i="168" s="1"/>
  <c r="AI38" i="168" s="1"/>
  <c r="AB39" i="168"/>
  <c r="AE17" i="168" s="1"/>
  <c r="AB63" i="168"/>
  <c r="AE25" i="168" s="1"/>
  <c r="AB96" i="168"/>
  <c r="AE36" i="168" s="1"/>
  <c r="AB100" i="168"/>
  <c r="AF37" i="168" s="1"/>
  <c r="AB178" i="168"/>
  <c r="AF63" i="168" s="1"/>
  <c r="AK32" i="168" s="1"/>
  <c r="AB37" i="168"/>
  <c r="AF16" i="168" s="1"/>
  <c r="AB79" i="168"/>
  <c r="AF30" i="168" s="1"/>
  <c r="AB216" i="168"/>
  <c r="AE76" i="168" s="1"/>
  <c r="AI45" i="168" s="1"/>
  <c r="AB40" i="168"/>
  <c r="AF17" i="168" s="1"/>
  <c r="AB69" i="168"/>
  <c r="AE27" i="168" s="1"/>
  <c r="AB81" i="168"/>
  <c r="AE31" i="168" s="1"/>
  <c r="AI7" i="168" s="1"/>
  <c r="AB172" i="168"/>
  <c r="AF61" i="168" s="1"/>
  <c r="AK30" i="168" s="1"/>
  <c r="AB36" i="168"/>
  <c r="AE16" i="168" s="1"/>
  <c r="AB120" i="168"/>
  <c r="AE44" i="168" s="1"/>
  <c r="AI13" i="168" s="1"/>
  <c r="AB124" i="168"/>
  <c r="AF45" i="168" s="1"/>
  <c r="AK14" i="168" s="1"/>
  <c r="AB144" i="168"/>
  <c r="AE52" i="168" s="1"/>
  <c r="AI21" i="168" s="1"/>
  <c r="AB148" i="168"/>
  <c r="AF53" i="168" s="1"/>
  <c r="AK22" i="168" s="1"/>
  <c r="AB12" i="168"/>
  <c r="AE8" i="168" s="1"/>
  <c r="AB21" i="168"/>
  <c r="AE11" i="168" s="1"/>
  <c r="AB48" i="168"/>
  <c r="AE20" i="168" s="1"/>
  <c r="AB68" i="168"/>
  <c r="AB71" i="168"/>
  <c r="AB90" i="168"/>
  <c r="AE34" i="168" s="1"/>
  <c r="AB94" i="168"/>
  <c r="AF35" i="168" s="1"/>
  <c r="AB114" i="168"/>
  <c r="AE42" i="168" s="1"/>
  <c r="AI11" i="168" s="1"/>
  <c r="AB118" i="168"/>
  <c r="AF43" i="168" s="1"/>
  <c r="AK12" i="168" s="1"/>
  <c r="AB138" i="168"/>
  <c r="AE50" i="168" s="1"/>
  <c r="AI19" i="168" s="1"/>
  <c r="AB142" i="168"/>
  <c r="AF51" i="168" s="1"/>
  <c r="AK20" i="168" s="1"/>
  <c r="AB162" i="168"/>
  <c r="AE58" i="168" s="1"/>
  <c r="AI27" i="168" s="1"/>
  <c r="AB189" i="168"/>
  <c r="AE67" i="168" s="1"/>
  <c r="AI36" i="168" s="1"/>
  <c r="AB49" i="168"/>
  <c r="AF20" i="168" s="1"/>
  <c r="AB88" i="168"/>
  <c r="AF33" i="168" s="1"/>
  <c r="AB112" i="168"/>
  <c r="AF41" i="168" s="1"/>
  <c r="AK10" i="168" s="1"/>
  <c r="AB136" i="168"/>
  <c r="AF49" i="168" s="1"/>
  <c r="AK18" i="168" s="1"/>
  <c r="AB160" i="168"/>
  <c r="AF57" i="168" s="1"/>
  <c r="AK26" i="168" s="1"/>
  <c r="AB174" i="168"/>
  <c r="AE62" i="168" s="1"/>
  <c r="AI31" i="168" s="1"/>
  <c r="AB157" i="168"/>
  <c r="AF56" i="168" s="1"/>
  <c r="AK25" i="168" s="1"/>
  <c r="AB175" i="168"/>
  <c r="AF62" i="168" s="1"/>
  <c r="AK31" i="168" s="1"/>
  <c r="AB202" i="168"/>
  <c r="AF71" i="168" s="1"/>
  <c r="AK40" i="168" s="1"/>
  <c r="AB209" i="168"/>
  <c r="AB210" i="168"/>
  <c r="AE74" i="168" s="1"/>
  <c r="AI43" i="168" s="1"/>
  <c r="AB214" i="168"/>
  <c r="AF75" i="168" s="1"/>
  <c r="AK44" i="168" s="1"/>
  <c r="AB221" i="168"/>
  <c r="AB198" i="168"/>
  <c r="AE70" i="168" s="1"/>
  <c r="AI39" i="168" s="1"/>
  <c r="AB225" i="168"/>
  <c r="AE79" i="168" s="1"/>
  <c r="AI48" i="168" s="1"/>
  <c r="AB22" i="168"/>
  <c r="AF11" i="168" s="1"/>
  <c r="AB42" i="168"/>
  <c r="AE18" i="168" s="1"/>
  <c r="AB54" i="168"/>
  <c r="AE22" i="168" s="1"/>
  <c r="AB97" i="168"/>
  <c r="AF36" i="168" s="1"/>
  <c r="AB99" i="168"/>
  <c r="AE37" i="168" s="1"/>
  <c r="AB121" i="168"/>
  <c r="AF44" i="168" s="1"/>
  <c r="AK13" i="168" s="1"/>
  <c r="AB123" i="168"/>
  <c r="AE45" i="168" s="1"/>
  <c r="AI14" i="168" s="1"/>
  <c r="AB145" i="168"/>
  <c r="AF52" i="168" s="1"/>
  <c r="AK21" i="168" s="1"/>
  <c r="AB147" i="168"/>
  <c r="AE53" i="168" s="1"/>
  <c r="AI22" i="168" s="1"/>
  <c r="AB192" i="168"/>
  <c r="AE68" i="168" s="1"/>
  <c r="AI37" i="168" s="1"/>
  <c r="AB201" i="168"/>
  <c r="AE71" i="168" s="1"/>
  <c r="AI40" i="168" s="1"/>
  <c r="AB213" i="168"/>
  <c r="AE75" i="168" s="1"/>
  <c r="AI44" i="168" s="1"/>
  <c r="AB219" i="168"/>
  <c r="AE77" i="168" s="1"/>
  <c r="AI46" i="168" s="1"/>
  <c r="AB10" i="168"/>
  <c r="AF7" i="168" s="1"/>
  <c r="AB43" i="168"/>
  <c r="AF18" i="168" s="1"/>
  <c r="AB55" i="168"/>
  <c r="AF22" i="168" s="1"/>
  <c r="AB72" i="168"/>
  <c r="AE28" i="168" s="1"/>
  <c r="AB78" i="168"/>
  <c r="AE30" i="168" s="1"/>
  <c r="AB103" i="168"/>
  <c r="AF38" i="168" s="1"/>
  <c r="AB105" i="168"/>
  <c r="AE39" i="168" s="1"/>
  <c r="AI8" i="168" s="1"/>
  <c r="AB127" i="168"/>
  <c r="AF46" i="168" s="1"/>
  <c r="AK15" i="168" s="1"/>
  <c r="AB129" i="168"/>
  <c r="AE47" i="168" s="1"/>
  <c r="AI16" i="168" s="1"/>
  <c r="AB151" i="168"/>
  <c r="AF54" i="168" s="1"/>
  <c r="AK23" i="168" s="1"/>
  <c r="AB153" i="168"/>
  <c r="AE55" i="168" s="1"/>
  <c r="AI24" i="168" s="1"/>
  <c r="AB186" i="168"/>
  <c r="AE66" i="168" s="1"/>
  <c r="AI35" i="168" s="1"/>
  <c r="AB190" i="168"/>
  <c r="AF67" i="168" s="1"/>
  <c r="AK36" i="168" s="1"/>
  <c r="AB199" i="168"/>
  <c r="AF70" i="168" s="1"/>
  <c r="AK39" i="168" s="1"/>
  <c r="AB57" i="168"/>
  <c r="AE23" i="168" s="1"/>
  <c r="AB106" i="168"/>
  <c r="AF39" i="168" s="1"/>
  <c r="AK8" i="168" s="1"/>
  <c r="AB108" i="168"/>
  <c r="AE40" i="168" s="1"/>
  <c r="AI9" i="168" s="1"/>
  <c r="AB130" i="168"/>
  <c r="AF47" i="168" s="1"/>
  <c r="AK16" i="168" s="1"/>
  <c r="AB132" i="168"/>
  <c r="AE48" i="168" s="1"/>
  <c r="AI17" i="168" s="1"/>
  <c r="AB154" i="168"/>
  <c r="AF55" i="168" s="1"/>
  <c r="AK24" i="168" s="1"/>
  <c r="AB156" i="168"/>
  <c r="AE56" i="168" s="1"/>
  <c r="AI25" i="168" s="1"/>
  <c r="AB180" i="168"/>
  <c r="AE64" i="168" s="1"/>
  <c r="AI33" i="168" s="1"/>
  <c r="AB187" i="168"/>
  <c r="AF66" i="168" s="1"/>
  <c r="AK35" i="168" s="1"/>
  <c r="AB197" i="168"/>
  <c r="AB226" i="168"/>
  <c r="AF79" i="168" s="1"/>
  <c r="AK48" i="168" s="1"/>
  <c r="AB76" i="168"/>
  <c r="AF29" i="168" s="1"/>
  <c r="AB168" i="168"/>
  <c r="AE60" i="168" s="1"/>
  <c r="AI29" i="168" s="1"/>
  <c r="AB177" i="168"/>
  <c r="AE63" i="168" s="1"/>
  <c r="AI32" i="168" s="1"/>
  <c r="AB181" i="168"/>
  <c r="AF64" i="168" s="1"/>
  <c r="AK33" i="168" s="1"/>
  <c r="AB184" i="168"/>
  <c r="AF65" i="168" s="1"/>
  <c r="AK34" i="168" s="1"/>
  <c r="AB60" i="168"/>
  <c r="AE24" i="168" s="1"/>
  <c r="AB52" i="168"/>
  <c r="AF21" i="168" s="1"/>
  <c r="AB61" i="168"/>
  <c r="AF24" i="168" s="1"/>
  <c r="AB85" i="168"/>
  <c r="AF32" i="168" s="1"/>
  <c r="AB91" i="168"/>
  <c r="AF34" i="168" s="1"/>
  <c r="AB93" i="168"/>
  <c r="AE35" i="168" s="1"/>
  <c r="AB115" i="168"/>
  <c r="AF42" i="168" s="1"/>
  <c r="AK11" i="168" s="1"/>
  <c r="AB117" i="168"/>
  <c r="AE43" i="168" s="1"/>
  <c r="AI12" i="168" s="1"/>
  <c r="AB139" i="168"/>
  <c r="AF50" i="168" s="1"/>
  <c r="AK19" i="168" s="1"/>
  <c r="AB141" i="168"/>
  <c r="AE51" i="168" s="1"/>
  <c r="AI20" i="168" s="1"/>
  <c r="AB18" i="168"/>
  <c r="AE10" i="168" s="1"/>
  <c r="AB34" i="168"/>
  <c r="AF15" i="168" s="1"/>
  <c r="AB47" i="168"/>
  <c r="AB58" i="168"/>
  <c r="AF23" i="168" s="1"/>
  <c r="AB64" i="168"/>
  <c r="AF25" i="168" s="1"/>
  <c r="AB67" i="168"/>
  <c r="AF26" i="168" s="1"/>
  <c r="AB70" i="168"/>
  <c r="AF27" i="168" s="1"/>
  <c r="AB166" i="168"/>
  <c r="AF59" i="168" s="1"/>
  <c r="AK28" i="168" s="1"/>
  <c r="AB208" i="168"/>
  <c r="AF73" i="168" s="1"/>
  <c r="AK42" i="168" s="1"/>
  <c r="AB217" i="168"/>
  <c r="AF76" i="168" s="1"/>
  <c r="AK45" i="168" s="1"/>
  <c r="AB167" i="168"/>
  <c r="AB89" i="168"/>
  <c r="AB95" i="168"/>
  <c r="AB101" i="168"/>
  <c r="AB107" i="168"/>
  <c r="AB113" i="168"/>
  <c r="AB119" i="168"/>
  <c r="AB125" i="168"/>
  <c r="AB131" i="168"/>
  <c r="AB143" i="168"/>
  <c r="AB149" i="168"/>
  <c r="AB155" i="168"/>
  <c r="AB169" i="168"/>
  <c r="AF60" i="168" s="1"/>
  <c r="AK29" i="168" s="1"/>
  <c r="AB191" i="168"/>
  <c r="AB27" i="168"/>
  <c r="AE13" i="168" s="1"/>
  <c r="AB15" i="168"/>
  <c r="AE9" i="168" s="1"/>
  <c r="AB24" i="168"/>
  <c r="AE12" i="168" s="1"/>
  <c r="AB30" i="168"/>
  <c r="AE14" i="168" s="1"/>
  <c r="AB46" i="168"/>
  <c r="AF19" i="168" s="1"/>
  <c r="AB82" i="168"/>
  <c r="AF31" i="168" s="1"/>
  <c r="AK7" i="168" s="1"/>
  <c r="AB211" i="168"/>
  <c r="AF74" i="168" s="1"/>
  <c r="AK43" i="168" s="1"/>
  <c r="AB220" i="168"/>
  <c r="AF77" i="168" s="1"/>
  <c r="AK46" i="168" s="1"/>
  <c r="AB6" i="168"/>
  <c r="AE6" i="168" s="1"/>
  <c r="AI6" i="168" s="1"/>
  <c r="AB9" i="168"/>
  <c r="AE7" i="168" s="1"/>
  <c r="AB16" i="168"/>
  <c r="AF9" i="168" s="1"/>
  <c r="AB28" i="168"/>
  <c r="AF13" i="168" s="1"/>
  <c r="AB193" i="168"/>
  <c r="AF68" i="168" s="1"/>
  <c r="AK37" i="168" s="1"/>
  <c r="AB203" i="168"/>
  <c r="AB7" i="168"/>
  <c r="AF6" i="168" s="1"/>
  <c r="AK6" i="168" s="1"/>
  <c r="AB13" i="168"/>
  <c r="AF8" i="168" s="1"/>
  <c r="AB19" i="168"/>
  <c r="AF10" i="168" s="1"/>
  <c r="AB75" i="168"/>
  <c r="AE29" i="168" s="1"/>
  <c r="AB25" i="168"/>
  <c r="AF12" i="168" s="1"/>
  <c r="AB45" i="168"/>
  <c r="AE19" i="168" s="1"/>
  <c r="AB51" i="168"/>
  <c r="AE21" i="168" s="1"/>
  <c r="AB53" i="168"/>
  <c r="AB196" i="168"/>
  <c r="AF69" i="168" s="1"/>
  <c r="AK38" i="168" s="1"/>
  <c r="AB205" i="168"/>
  <c r="AF72" i="168" s="1"/>
  <c r="AK41" i="168" s="1"/>
  <c r="AB215" i="168"/>
  <c r="AB223" i="168"/>
  <c r="AF78" i="168" s="1"/>
  <c r="AK47" i="168" s="1"/>
  <c r="AB13" i="166"/>
  <c r="AF8" i="166" s="1"/>
  <c r="AB28" i="166"/>
  <c r="AF13" i="166" s="1"/>
  <c r="P31" i="166"/>
  <c r="P229" i="168" s="1"/>
  <c r="AB22" i="166"/>
  <c r="AF11" i="166" s="1"/>
  <c r="AB26" i="166"/>
  <c r="AA31" i="166"/>
  <c r="AB31" i="166" s="1"/>
  <c r="AB10" i="166"/>
  <c r="AF7" i="166" s="1"/>
  <c r="AB18" i="166"/>
  <c r="AE10" i="166" s="1"/>
  <c r="AB9" i="166"/>
  <c r="AE7" i="166" s="1"/>
  <c r="AB16" i="166"/>
  <c r="AF9" i="166" s="1"/>
  <c r="AB24" i="166"/>
  <c r="AE12" i="166" s="1"/>
  <c r="AB6" i="166"/>
  <c r="AE6" i="166" s="1"/>
  <c r="AB7" i="166"/>
  <c r="AF6" i="166" s="1"/>
  <c r="AB20" i="166"/>
  <c r="AB12" i="166"/>
  <c r="AE8" i="166" s="1"/>
  <c r="AB19" i="166"/>
  <c r="AF10" i="166" s="1"/>
  <c r="AB15" i="166"/>
  <c r="AE9" i="166" s="1"/>
  <c r="AB21" i="166"/>
  <c r="AE11" i="166" s="1"/>
  <c r="AB27" i="166"/>
  <c r="AE13" i="166" s="1"/>
  <c r="AB23" i="166"/>
  <c r="AB29" i="166"/>
  <c r="AB25" i="166"/>
  <c r="AF12" i="166" s="1"/>
  <c r="AB11" i="166"/>
  <c r="I230" i="168"/>
  <c r="J32" i="166"/>
  <c r="J230" i="168" s="1"/>
  <c r="AB8" i="166"/>
  <c r="O230" i="168"/>
  <c r="P32" i="166"/>
  <c r="X230" i="168"/>
  <c r="Y32" i="166"/>
  <c r="AB17" i="166"/>
  <c r="L230" i="168"/>
  <c r="M32" i="166"/>
  <c r="U230" i="168"/>
  <c r="V32" i="166"/>
  <c r="R230" i="168"/>
  <c r="S32" i="166"/>
  <c r="T230" i="168"/>
  <c r="AA14" i="166"/>
  <c r="AB14" i="166" s="1"/>
  <c r="F228" i="168"/>
  <c r="R228" i="168"/>
  <c r="AA44" i="168"/>
  <c r="AB44" i="168" s="1"/>
  <c r="J44" i="168"/>
  <c r="AA41" i="168"/>
  <c r="J41" i="168"/>
  <c r="M14" i="166"/>
  <c r="G23" i="166"/>
  <c r="Z14" i="168"/>
  <c r="Z17" i="168"/>
  <c r="G20" i="168"/>
  <c r="AA20" i="168"/>
  <c r="AB20" i="168" s="1"/>
  <c r="Z26" i="168"/>
  <c r="Z32" i="168"/>
  <c r="F229" i="168"/>
  <c r="Y8" i="166"/>
  <c r="G11" i="166"/>
  <c r="J30" i="166"/>
  <c r="J228" i="168" s="1"/>
  <c r="V30" i="166"/>
  <c r="F32" i="166"/>
  <c r="N230" i="168"/>
  <c r="Z23" i="168"/>
  <c r="G29" i="168"/>
  <c r="AA29" i="168"/>
  <c r="AB29" i="168" s="1"/>
  <c r="Z35" i="168"/>
  <c r="R229" i="168"/>
  <c r="D5" i="165"/>
  <c r="G31" i="166"/>
  <c r="S31" i="166"/>
  <c r="M8" i="168"/>
  <c r="L228" i="168"/>
  <c r="X228" i="168"/>
  <c r="J31" i="166"/>
  <c r="J229" i="168" s="1"/>
  <c r="V31" i="166"/>
  <c r="Z11" i="168"/>
  <c r="G14" i="168"/>
  <c r="AA14" i="168"/>
  <c r="G17" i="168"/>
  <c r="AA17" i="168"/>
  <c r="G26" i="168"/>
  <c r="AA26" i="168"/>
  <c r="G32" i="168"/>
  <c r="AA32" i="168"/>
  <c r="Z38" i="168"/>
  <c r="G17" i="166"/>
  <c r="G29" i="166"/>
  <c r="Z8" i="168"/>
  <c r="AB8" i="168" s="1"/>
  <c r="L229" i="168"/>
  <c r="X229" i="168"/>
  <c r="H230" i="168"/>
  <c r="G23" i="168"/>
  <c r="AA23" i="168"/>
  <c r="AA35" i="168"/>
  <c r="Z41" i="168"/>
  <c r="AB56" i="168"/>
  <c r="AB59" i="168"/>
  <c r="Z228" i="168"/>
  <c r="AA11" i="168"/>
  <c r="AA38" i="168"/>
  <c r="P228" i="168"/>
  <c r="AA30" i="166"/>
  <c r="Z229" i="168"/>
  <c r="Z32" i="166"/>
  <c r="Z50" i="168"/>
  <c r="AB50" i="168" s="1"/>
  <c r="Z62" i="168"/>
  <c r="AB62" i="168" s="1"/>
  <c r="Z74" i="168"/>
  <c r="AB74" i="168" s="1"/>
  <c r="J53" i="168"/>
  <c r="J65" i="168"/>
  <c r="Z65" i="168"/>
  <c r="AB65" i="168" s="1"/>
  <c r="M77" i="168"/>
  <c r="G59" i="168"/>
  <c r="G71" i="168"/>
  <c r="G86" i="168"/>
  <c r="AA86" i="168"/>
  <c r="AB86" i="168" s="1"/>
  <c r="AB185" i="168"/>
  <c r="Z77" i="168"/>
  <c r="AA83" i="168"/>
  <c r="AB83" i="168" s="1"/>
  <c r="G83" i="168"/>
  <c r="AB179" i="168"/>
  <c r="AB227" i="168"/>
  <c r="G77" i="168"/>
  <c r="AA77" i="168"/>
  <c r="G80" i="168"/>
  <c r="AA80" i="168"/>
  <c r="AB80" i="168" s="1"/>
  <c r="P80" i="168"/>
  <c r="AB137" i="168"/>
  <c r="AB161" i="168"/>
  <c r="AB173" i="168"/>
  <c r="G89" i="168"/>
  <c r="AA92" i="168"/>
  <c r="AB92" i="168" s="1"/>
  <c r="G95" i="168"/>
  <c r="AA98" i="168"/>
  <c r="AB98" i="168" s="1"/>
  <c r="G101" i="168"/>
  <c r="AA104" i="168"/>
  <c r="AB104" i="168" s="1"/>
  <c r="G107" i="168"/>
  <c r="AA110" i="168"/>
  <c r="AB110" i="168" s="1"/>
  <c r="G113" i="168"/>
  <c r="AA116" i="168"/>
  <c r="AB116" i="168" s="1"/>
  <c r="G119" i="168"/>
  <c r="AA122" i="168"/>
  <c r="AB122" i="168" s="1"/>
  <c r="G125" i="168"/>
  <c r="AA128" i="168"/>
  <c r="AB128" i="168" s="1"/>
  <c r="G131" i="168"/>
  <c r="AA134" i="168"/>
  <c r="AB134" i="168" s="1"/>
  <c r="G137" i="168"/>
  <c r="AA140" i="168"/>
  <c r="AB140" i="168" s="1"/>
  <c r="G143" i="168"/>
  <c r="AA146" i="168"/>
  <c r="AB146" i="168" s="1"/>
  <c r="G149" i="168"/>
  <c r="AA152" i="168"/>
  <c r="AB152" i="168" s="1"/>
  <c r="G155" i="168"/>
  <c r="AA158" i="168"/>
  <c r="AB158" i="168" s="1"/>
  <c r="G161" i="168"/>
  <c r="AA164" i="168"/>
  <c r="AB164" i="168" s="1"/>
  <c r="G167" i="168"/>
  <c r="AA170" i="168"/>
  <c r="AB170" i="168" s="1"/>
  <c r="G173" i="168"/>
  <c r="AA176" i="168"/>
  <c r="AB176" i="168" s="1"/>
  <c r="G179" i="168"/>
  <c r="AA182" i="168"/>
  <c r="AB182" i="168" s="1"/>
  <c r="G185" i="168"/>
  <c r="AA188" i="168"/>
  <c r="AB188" i="168" s="1"/>
  <c r="G191" i="168"/>
  <c r="AA194" i="168"/>
  <c r="AB194" i="168" s="1"/>
  <c r="G197" i="168"/>
  <c r="AA200" i="168"/>
  <c r="AB200" i="168" s="1"/>
  <c r="G203" i="168"/>
  <c r="AA206" i="168"/>
  <c r="AB206" i="168" s="1"/>
  <c r="G209" i="168"/>
  <c r="AA212" i="168"/>
  <c r="AB212" i="168" s="1"/>
  <c r="G215" i="168"/>
  <c r="AA218" i="168"/>
  <c r="AB218" i="168" s="1"/>
  <c r="AA224" i="168"/>
  <c r="AB224" i="168" s="1"/>
  <c r="S221" i="168"/>
  <c r="S227" i="168"/>
  <c r="AA229" i="168" l="1"/>
  <c r="E6" i="165"/>
  <c r="J90" i="161"/>
  <c r="H90" i="161"/>
  <c r="AB38" i="168"/>
  <c r="AB23" i="168"/>
  <c r="AB11" i="168"/>
  <c r="AB26" i="168"/>
  <c r="AB17" i="168"/>
  <c r="AB77" i="168"/>
  <c r="V230" i="168"/>
  <c r="P230" i="168"/>
  <c r="AB229" i="168"/>
  <c r="AF14" i="166"/>
  <c r="F6" i="165"/>
  <c r="AB35" i="168"/>
  <c r="AB14" i="168"/>
  <c r="V228" i="168"/>
  <c r="Z230" i="168"/>
  <c r="D7" i="165"/>
  <c r="AB32" i="168"/>
  <c r="AB41" i="168"/>
  <c r="Y230" i="168"/>
  <c r="AA228" i="168"/>
  <c r="E5" i="165"/>
  <c r="AB30" i="166"/>
  <c r="S229" i="168"/>
  <c r="S230" i="168"/>
  <c r="M230" i="168"/>
  <c r="F230" i="168"/>
  <c r="G32" i="166"/>
  <c r="AA32" i="166"/>
  <c r="V229" i="168"/>
  <c r="G229" i="168"/>
  <c r="I7" i="161"/>
  <c r="I6" i="161"/>
  <c r="G6" i="161"/>
  <c r="E6" i="161"/>
  <c r="U6" i="161" l="1"/>
  <c r="J7" i="161"/>
  <c r="U7" i="161"/>
  <c r="AL48" i="168"/>
  <c r="AL47" i="168"/>
  <c r="AL37" i="168"/>
  <c r="AL36" i="168"/>
  <c r="AL35" i="168"/>
  <c r="AL25" i="168"/>
  <c r="AL24" i="168"/>
  <c r="AL23" i="168"/>
  <c r="AL13" i="168"/>
  <c r="AL12" i="168"/>
  <c r="AL11" i="168"/>
  <c r="AL40" i="168"/>
  <c r="AL39" i="168"/>
  <c r="AL38" i="168"/>
  <c r="AL28" i="168"/>
  <c r="AL27" i="168"/>
  <c r="AL26" i="168"/>
  <c r="AL16" i="168"/>
  <c r="AL15" i="168"/>
  <c r="AL14" i="168"/>
  <c r="AL43" i="168"/>
  <c r="AL42" i="168"/>
  <c r="AL41" i="168"/>
  <c r="AL31" i="168"/>
  <c r="AL30" i="168"/>
  <c r="AL29" i="168"/>
  <c r="AL19" i="168"/>
  <c r="AL18" i="168"/>
  <c r="AL17" i="168"/>
  <c r="AL46" i="168"/>
  <c r="AL45" i="168"/>
  <c r="AL44" i="168"/>
  <c r="AL34" i="168"/>
  <c r="AL33" i="168"/>
  <c r="AL32" i="168"/>
  <c r="AL22" i="168"/>
  <c r="AL21" i="168"/>
  <c r="AL20" i="168"/>
  <c r="AL10" i="168"/>
  <c r="AL9" i="168"/>
  <c r="AL8" i="168"/>
  <c r="AL6" i="168"/>
  <c r="AL7" i="168"/>
  <c r="AA230" i="168"/>
  <c r="E7" i="165"/>
  <c r="AB32" i="166"/>
  <c r="AB228" i="168"/>
  <c r="AE14" i="166"/>
  <c r="F5" i="165"/>
  <c r="G230" i="168"/>
  <c r="AL229" i="154"/>
  <c r="AJ229" i="154"/>
  <c r="AI229" i="154"/>
  <c r="AG229" i="154"/>
  <c r="AE229" i="154"/>
  <c r="AD229" i="154"/>
  <c r="AB229" i="154"/>
  <c r="Z229" i="154"/>
  <c r="Y229" i="154"/>
  <c r="W229" i="154"/>
  <c r="U229" i="154"/>
  <c r="T229" i="154"/>
  <c r="R229" i="154"/>
  <c r="P229" i="154"/>
  <c r="O229" i="154"/>
  <c r="M229" i="154"/>
  <c r="K229" i="154"/>
  <c r="J229" i="154"/>
  <c r="H229" i="154"/>
  <c r="F229" i="154"/>
  <c r="E229" i="154"/>
  <c r="AL228" i="154"/>
  <c r="AJ228" i="154"/>
  <c r="AI228" i="154"/>
  <c r="AG228" i="154"/>
  <c r="AE228" i="154"/>
  <c r="AD228" i="154"/>
  <c r="AB228" i="154"/>
  <c r="Z228" i="154"/>
  <c r="Y228" i="154"/>
  <c r="W228" i="154"/>
  <c r="U228" i="154"/>
  <c r="T228" i="154"/>
  <c r="R228" i="154"/>
  <c r="P228" i="154"/>
  <c r="O228" i="154"/>
  <c r="M228" i="154"/>
  <c r="K228" i="154"/>
  <c r="J228" i="154"/>
  <c r="H228" i="154"/>
  <c r="F228" i="154"/>
  <c r="E228" i="154"/>
  <c r="AI229" i="145"/>
  <c r="AD229" i="145"/>
  <c r="AB229" i="145"/>
  <c r="Y229" i="145"/>
  <c r="T229" i="145"/>
  <c r="O229" i="145"/>
  <c r="J229" i="145"/>
  <c r="E229" i="145"/>
  <c r="AI228" i="145"/>
  <c r="AD228" i="145"/>
  <c r="AB228" i="145"/>
  <c r="Y228" i="145"/>
  <c r="T228" i="145"/>
  <c r="O228" i="145"/>
  <c r="J228" i="145"/>
  <c r="E228" i="145"/>
  <c r="AJ46" i="168" l="1"/>
  <c r="AJ45" i="168"/>
  <c r="AJ44" i="168"/>
  <c r="AJ34" i="168"/>
  <c r="AJ33" i="168"/>
  <c r="AJ32" i="168"/>
  <c r="AJ22" i="168"/>
  <c r="AJ21" i="168"/>
  <c r="AJ20" i="168"/>
  <c r="AJ10" i="168"/>
  <c r="AJ9" i="168"/>
  <c r="AJ8" i="168"/>
  <c r="AJ48" i="168"/>
  <c r="AJ47" i="168"/>
  <c r="AJ37" i="168"/>
  <c r="AJ36" i="168"/>
  <c r="AJ35" i="168"/>
  <c r="AJ25" i="168"/>
  <c r="AJ24" i="168"/>
  <c r="AJ23" i="168"/>
  <c r="AJ13" i="168"/>
  <c r="AJ12" i="168"/>
  <c r="AJ11" i="168"/>
  <c r="AJ40" i="168"/>
  <c r="AJ39" i="168"/>
  <c r="AJ38" i="168"/>
  <c r="AJ28" i="168"/>
  <c r="AJ27" i="168"/>
  <c r="AJ26" i="168"/>
  <c r="AJ16" i="168"/>
  <c r="AJ15" i="168"/>
  <c r="AJ14" i="168"/>
  <c r="AJ43" i="168"/>
  <c r="AJ42" i="168"/>
  <c r="AJ41" i="168"/>
  <c r="AJ31" i="168"/>
  <c r="AJ30" i="168"/>
  <c r="AJ29" i="168"/>
  <c r="AJ19" i="168"/>
  <c r="AJ18" i="168"/>
  <c r="AJ17" i="168"/>
  <c r="AJ7" i="168"/>
  <c r="AJ6" i="168"/>
  <c r="AB230" i="168"/>
  <c r="F7" i="165"/>
  <c r="AR246" i="164"/>
  <c r="AT246" i="164"/>
  <c r="BG244" i="164"/>
  <c r="BE244" i="164"/>
  <c r="BC244" i="164"/>
  <c r="BB244" i="164"/>
  <c r="BA244" i="164"/>
  <c r="AY244" i="164"/>
  <c r="AW244" i="164"/>
  <c r="AT244" i="164"/>
  <c r="AR244" i="164"/>
  <c r="AP244" i="164"/>
  <c r="AM244" i="164"/>
  <c r="AK244" i="164"/>
  <c r="AI244" i="164"/>
  <c r="AF244" i="164"/>
  <c r="AD244" i="164"/>
  <c r="AB244" i="164"/>
  <c r="Y244" i="164"/>
  <c r="W244" i="164"/>
  <c r="U244" i="164"/>
  <c r="R244" i="164"/>
  <c r="P244" i="164"/>
  <c r="N244" i="164"/>
  <c r="K244" i="164"/>
  <c r="I244" i="164"/>
  <c r="G244" i="164"/>
  <c r="BG243" i="164"/>
  <c r="BE243" i="164"/>
  <c r="BC243" i="164"/>
  <c r="BB243" i="164"/>
  <c r="BA243" i="164"/>
  <c r="AY243" i="164"/>
  <c r="AW243" i="164"/>
  <c r="AT243" i="164"/>
  <c r="AR243" i="164"/>
  <c r="AP243" i="164"/>
  <c r="AM243" i="164"/>
  <c r="AK243" i="164"/>
  <c r="AI243" i="164"/>
  <c r="AF243" i="164"/>
  <c r="AD243" i="164"/>
  <c r="AB243" i="164"/>
  <c r="Y243" i="164"/>
  <c r="W243" i="164"/>
  <c r="U243" i="164"/>
  <c r="R243" i="164"/>
  <c r="P243" i="164"/>
  <c r="N243" i="164"/>
  <c r="K243" i="164"/>
  <c r="I243" i="164"/>
  <c r="G243" i="164"/>
  <c r="AT242" i="164"/>
  <c r="AP242" i="164"/>
  <c r="U242" i="164"/>
  <c r="I242" i="164"/>
  <c r="BG240" i="164"/>
  <c r="BE240" i="164"/>
  <c r="BC240" i="164"/>
  <c r="BB240" i="164"/>
  <c r="BA240" i="164"/>
  <c r="AY240" i="164"/>
  <c r="AW240" i="164"/>
  <c r="AT240" i="164"/>
  <c r="AR240" i="164"/>
  <c r="AP240" i="164"/>
  <c r="AM240" i="164"/>
  <c r="AK240" i="164"/>
  <c r="AI240" i="164"/>
  <c r="AF240" i="164"/>
  <c r="AD240" i="164"/>
  <c r="AB240" i="164"/>
  <c r="Y240" i="164"/>
  <c r="W240" i="164"/>
  <c r="U240" i="164"/>
  <c r="R240" i="164"/>
  <c r="P240" i="164"/>
  <c r="N240" i="164"/>
  <c r="K240" i="164"/>
  <c r="I240" i="164"/>
  <c r="G240" i="164"/>
  <c r="BG239" i="164"/>
  <c r="BE239" i="164"/>
  <c r="BC239" i="164"/>
  <c r="BB239" i="164"/>
  <c r="BA239" i="164"/>
  <c r="AY239" i="164"/>
  <c r="AW239" i="164"/>
  <c r="AT239" i="164"/>
  <c r="AR239" i="164"/>
  <c r="AP239" i="164"/>
  <c r="AM239" i="164"/>
  <c r="AK239" i="164"/>
  <c r="AI239" i="164"/>
  <c r="AF239" i="164"/>
  <c r="AD239" i="164"/>
  <c r="AB239" i="164"/>
  <c r="Y239" i="164"/>
  <c r="W239" i="164"/>
  <c r="U239" i="164"/>
  <c r="R239" i="164"/>
  <c r="P239" i="164"/>
  <c r="N239" i="164"/>
  <c r="K239" i="164"/>
  <c r="I239" i="164"/>
  <c r="G239" i="164"/>
  <c r="BA238" i="164"/>
  <c r="AR238" i="164"/>
  <c r="AP238" i="164"/>
  <c r="AK238" i="164"/>
  <c r="AF238" i="164"/>
  <c r="AB238" i="164"/>
  <c r="Y238" i="164"/>
  <c r="U238" i="164"/>
  <c r="BG236" i="164"/>
  <c r="BE236" i="164"/>
  <c r="BC236" i="164"/>
  <c r="BB236" i="164"/>
  <c r="BA236" i="164"/>
  <c r="AY236" i="164"/>
  <c r="AW236" i="164"/>
  <c r="AT236" i="164"/>
  <c r="AR236" i="164"/>
  <c r="AP236" i="164"/>
  <c r="AM236" i="164"/>
  <c r="AK236" i="164"/>
  <c r="AI236" i="164"/>
  <c r="AF236" i="164"/>
  <c r="AD236" i="164"/>
  <c r="AB236" i="164"/>
  <c r="Y236" i="164"/>
  <c r="W236" i="164"/>
  <c r="U236" i="164"/>
  <c r="R236" i="164"/>
  <c r="P236" i="164"/>
  <c r="N236" i="164"/>
  <c r="K236" i="164"/>
  <c r="I236" i="164"/>
  <c r="G236" i="164"/>
  <c r="BG235" i="164"/>
  <c r="BE235" i="164"/>
  <c r="BC235" i="164"/>
  <c r="BB235" i="164"/>
  <c r="BA235" i="164"/>
  <c r="AY235" i="164"/>
  <c r="AW235" i="164"/>
  <c r="AT235" i="164"/>
  <c r="AR235" i="164"/>
  <c r="AP235" i="164"/>
  <c r="AM235" i="164"/>
  <c r="AK235" i="164"/>
  <c r="AI235" i="164"/>
  <c r="AF235" i="164"/>
  <c r="AD235" i="164"/>
  <c r="AB235" i="164"/>
  <c r="Y235" i="164"/>
  <c r="W235" i="164"/>
  <c r="U235" i="164"/>
  <c r="R235" i="164"/>
  <c r="P235" i="164"/>
  <c r="N235" i="164"/>
  <c r="K235" i="164"/>
  <c r="I235" i="164"/>
  <c r="G235" i="164"/>
  <c r="BA234" i="164"/>
  <c r="AW234" i="164"/>
  <c r="AP234" i="164"/>
  <c r="AM234" i="164"/>
  <c r="AK234" i="164"/>
  <c r="AB234" i="164"/>
  <c r="AD234" i="164"/>
  <c r="W234" i="164"/>
  <c r="P234" i="164"/>
  <c r="BG232" i="164"/>
  <c r="BE232" i="164"/>
  <c r="BC232" i="164"/>
  <c r="BB232" i="164"/>
  <c r="BA232" i="164"/>
  <c r="AY232" i="164"/>
  <c r="AW232" i="164"/>
  <c r="AT232" i="164"/>
  <c r="AR232" i="164"/>
  <c r="AP232" i="164"/>
  <c r="AM232" i="164"/>
  <c r="AK232" i="164"/>
  <c r="AI232" i="164"/>
  <c r="AF232" i="164"/>
  <c r="AD232" i="164"/>
  <c r="AB232" i="164"/>
  <c r="Y232" i="164"/>
  <c r="W232" i="164"/>
  <c r="U232" i="164"/>
  <c r="R232" i="164"/>
  <c r="P232" i="164"/>
  <c r="N232" i="164"/>
  <c r="K232" i="164"/>
  <c r="I232" i="164"/>
  <c r="G232" i="164"/>
  <c r="BG231" i="164"/>
  <c r="BE231" i="164"/>
  <c r="BC231" i="164"/>
  <c r="BB231" i="164"/>
  <c r="BA231" i="164"/>
  <c r="AY231" i="164"/>
  <c r="AW231" i="164"/>
  <c r="AT231" i="164"/>
  <c r="AR231" i="164"/>
  <c r="AP231" i="164"/>
  <c r="AM231" i="164"/>
  <c r="AK231" i="164"/>
  <c r="AI231" i="164"/>
  <c r="AF231" i="164"/>
  <c r="AD231" i="164"/>
  <c r="AB231" i="164"/>
  <c r="Y231" i="164"/>
  <c r="W231" i="164"/>
  <c r="U231" i="164"/>
  <c r="R231" i="164"/>
  <c r="P231" i="164"/>
  <c r="N231" i="164"/>
  <c r="K231" i="164"/>
  <c r="I231" i="164"/>
  <c r="G231" i="164"/>
  <c r="AP230" i="164"/>
  <c r="P230" i="164"/>
  <c r="N230" i="164"/>
  <c r="BG228" i="164"/>
  <c r="BE228" i="164"/>
  <c r="BC228" i="164"/>
  <c r="BB228" i="164"/>
  <c r="BA228" i="164"/>
  <c r="AY228" i="164"/>
  <c r="AW228" i="164"/>
  <c r="AT228" i="164"/>
  <c r="AR228" i="164"/>
  <c r="AP228" i="164"/>
  <c r="AM228" i="164"/>
  <c r="AK228" i="164"/>
  <c r="AI228" i="164"/>
  <c r="AF228" i="164"/>
  <c r="AD228" i="164"/>
  <c r="AB228" i="164"/>
  <c r="Y228" i="164"/>
  <c r="W228" i="164"/>
  <c r="U228" i="164"/>
  <c r="R228" i="164"/>
  <c r="P228" i="164"/>
  <c r="N228" i="164"/>
  <c r="K228" i="164"/>
  <c r="I228" i="164"/>
  <c r="G228" i="164"/>
  <c r="BG227" i="164"/>
  <c r="BE227" i="164"/>
  <c r="BC227" i="164"/>
  <c r="BB227" i="164"/>
  <c r="BA227" i="164"/>
  <c r="AY227" i="164"/>
  <c r="AW227" i="164"/>
  <c r="AT227" i="164"/>
  <c r="AR227" i="164"/>
  <c r="AP227" i="164"/>
  <c r="AM227" i="164"/>
  <c r="AK227" i="164"/>
  <c r="AI227" i="164"/>
  <c r="AF227" i="164"/>
  <c r="AD227" i="164"/>
  <c r="AB227" i="164"/>
  <c r="Y227" i="164"/>
  <c r="W227" i="164"/>
  <c r="U227" i="164"/>
  <c r="R227" i="164"/>
  <c r="P227" i="164"/>
  <c r="N227" i="164"/>
  <c r="K227" i="164"/>
  <c r="I227" i="164"/>
  <c r="G227" i="164"/>
  <c r="AY226" i="164"/>
  <c r="AW226" i="164"/>
  <c r="AT226" i="164"/>
  <c r="AP226" i="164"/>
  <c r="AM226" i="164"/>
  <c r="AK226" i="164"/>
  <c r="AI226" i="164"/>
  <c r="Y226" i="164"/>
  <c r="U226" i="164"/>
  <c r="BG224" i="164"/>
  <c r="BE224" i="164"/>
  <c r="BC224" i="164"/>
  <c r="BB224" i="164"/>
  <c r="BA224" i="164"/>
  <c r="AY224" i="164"/>
  <c r="AW224" i="164"/>
  <c r="AT224" i="164"/>
  <c r="AR224" i="164"/>
  <c r="AP224" i="164"/>
  <c r="AM224" i="164"/>
  <c r="AK224" i="164"/>
  <c r="AI224" i="164"/>
  <c r="AF224" i="164"/>
  <c r="AD224" i="164"/>
  <c r="AB224" i="164"/>
  <c r="Y224" i="164"/>
  <c r="W224" i="164"/>
  <c r="U224" i="164"/>
  <c r="R224" i="164"/>
  <c r="P224" i="164"/>
  <c r="N224" i="164"/>
  <c r="K224" i="164"/>
  <c r="I224" i="164"/>
  <c r="G224" i="164"/>
  <c r="BG223" i="164"/>
  <c r="BE223" i="164"/>
  <c r="BC223" i="164"/>
  <c r="BB223" i="164"/>
  <c r="BA223" i="164"/>
  <c r="AY223" i="164"/>
  <c r="AW223" i="164"/>
  <c r="AT223" i="164"/>
  <c r="AR223" i="164"/>
  <c r="AP223" i="164"/>
  <c r="AM223" i="164"/>
  <c r="AK223" i="164"/>
  <c r="AI223" i="164"/>
  <c r="AF223" i="164"/>
  <c r="AD223" i="164"/>
  <c r="AB223" i="164"/>
  <c r="Y223" i="164"/>
  <c r="W223" i="164"/>
  <c r="U223" i="164"/>
  <c r="R223" i="164"/>
  <c r="P223" i="164"/>
  <c r="N223" i="164"/>
  <c r="K223" i="164"/>
  <c r="I223" i="164"/>
  <c r="G223" i="164"/>
  <c r="BA222" i="164"/>
  <c r="AF222" i="164"/>
  <c r="AD222" i="164"/>
  <c r="AB222" i="164"/>
  <c r="U222" i="164"/>
  <c r="BG220" i="164"/>
  <c r="BE220" i="164"/>
  <c r="BC220" i="164"/>
  <c r="BB220" i="164"/>
  <c r="BA220" i="164"/>
  <c r="AY220" i="164"/>
  <c r="AW220" i="164"/>
  <c r="AT220" i="164"/>
  <c r="AR220" i="164"/>
  <c r="AP220" i="164"/>
  <c r="AM220" i="164"/>
  <c r="AK220" i="164"/>
  <c r="AI220" i="164"/>
  <c r="AF220" i="164"/>
  <c r="AD220" i="164"/>
  <c r="AB220" i="164"/>
  <c r="Y220" i="164"/>
  <c r="W220" i="164"/>
  <c r="U220" i="164"/>
  <c r="R220" i="164"/>
  <c r="P220" i="164"/>
  <c r="N220" i="164"/>
  <c r="K220" i="164"/>
  <c r="I220" i="164"/>
  <c r="G220" i="164"/>
  <c r="BG219" i="164"/>
  <c r="BE219" i="164"/>
  <c r="BC219" i="164"/>
  <c r="BB219" i="164"/>
  <c r="BA219" i="164"/>
  <c r="AY219" i="164"/>
  <c r="AW219" i="164"/>
  <c r="AT219" i="164"/>
  <c r="AR219" i="164"/>
  <c r="AP219" i="164"/>
  <c r="AM219" i="164"/>
  <c r="AK219" i="164"/>
  <c r="AI219" i="164"/>
  <c r="AF219" i="164"/>
  <c r="AD219" i="164"/>
  <c r="AB219" i="164"/>
  <c r="Y219" i="164"/>
  <c r="W219" i="164"/>
  <c r="U219" i="164"/>
  <c r="R219" i="164"/>
  <c r="P219" i="164"/>
  <c r="N219" i="164"/>
  <c r="K219" i="164"/>
  <c r="I219" i="164"/>
  <c r="G219" i="164"/>
  <c r="AM218" i="164"/>
  <c r="AK218" i="164"/>
  <c r="AD218" i="164"/>
  <c r="AB218" i="164"/>
  <c r="Y218" i="164"/>
  <c r="W218" i="164"/>
  <c r="BG216" i="164"/>
  <c r="BE216" i="164"/>
  <c r="BC216" i="164"/>
  <c r="BB216" i="164"/>
  <c r="BA216" i="164"/>
  <c r="AY216" i="164"/>
  <c r="AW216" i="164"/>
  <c r="AT216" i="164"/>
  <c r="AR216" i="164"/>
  <c r="AP216" i="164"/>
  <c r="AM216" i="164"/>
  <c r="AK216" i="164"/>
  <c r="AI216" i="164"/>
  <c r="AF216" i="164"/>
  <c r="AD216" i="164"/>
  <c r="AB216" i="164"/>
  <c r="Y216" i="164"/>
  <c r="W216" i="164"/>
  <c r="U216" i="164"/>
  <c r="R216" i="164"/>
  <c r="P216" i="164"/>
  <c r="N216" i="164"/>
  <c r="K216" i="164"/>
  <c r="I216" i="164"/>
  <c r="G216" i="164"/>
  <c r="BG215" i="164"/>
  <c r="BE215" i="164"/>
  <c r="BC215" i="164"/>
  <c r="BB215" i="164"/>
  <c r="BA215" i="164"/>
  <c r="AY215" i="164"/>
  <c r="AW215" i="164"/>
  <c r="AT215" i="164"/>
  <c r="AR215" i="164"/>
  <c r="AP215" i="164"/>
  <c r="AM215" i="164"/>
  <c r="AK215" i="164"/>
  <c r="AI215" i="164"/>
  <c r="AF215" i="164"/>
  <c r="AD215" i="164"/>
  <c r="AB215" i="164"/>
  <c r="Y215" i="164"/>
  <c r="W215" i="164"/>
  <c r="U215" i="164"/>
  <c r="R215" i="164"/>
  <c r="P215" i="164"/>
  <c r="N215" i="164"/>
  <c r="K215" i="164"/>
  <c r="I215" i="164"/>
  <c r="G215" i="164"/>
  <c r="AK214" i="164"/>
  <c r="AI214" i="164"/>
  <c r="AD214" i="164"/>
  <c r="W214" i="164"/>
  <c r="U214" i="164"/>
  <c r="G214" i="164"/>
  <c r="BG212" i="164"/>
  <c r="BE212" i="164"/>
  <c r="BC212" i="164"/>
  <c r="BB212" i="164"/>
  <c r="BA212" i="164"/>
  <c r="AY212" i="164"/>
  <c r="AW212" i="164"/>
  <c r="AT212" i="164"/>
  <c r="AR212" i="164"/>
  <c r="AP212" i="164"/>
  <c r="AM212" i="164"/>
  <c r="AK212" i="164"/>
  <c r="AI212" i="164"/>
  <c r="AF212" i="164"/>
  <c r="AD212" i="164"/>
  <c r="AB212" i="164"/>
  <c r="Y212" i="164"/>
  <c r="W212" i="164"/>
  <c r="U212" i="164"/>
  <c r="R212" i="164"/>
  <c r="P212" i="164"/>
  <c r="N212" i="164"/>
  <c r="K212" i="164"/>
  <c r="I212" i="164"/>
  <c r="G212" i="164"/>
  <c r="BG211" i="164"/>
  <c r="BE211" i="164"/>
  <c r="BC211" i="164"/>
  <c r="BB211" i="164"/>
  <c r="BA211" i="164"/>
  <c r="AY211" i="164"/>
  <c r="AW211" i="164"/>
  <c r="AT211" i="164"/>
  <c r="AR211" i="164"/>
  <c r="AP211" i="164"/>
  <c r="AM211" i="164"/>
  <c r="AK211" i="164"/>
  <c r="AI211" i="164"/>
  <c r="AF211" i="164"/>
  <c r="AD211" i="164"/>
  <c r="AB211" i="164"/>
  <c r="Y211" i="164"/>
  <c r="W211" i="164"/>
  <c r="U211" i="164"/>
  <c r="R211" i="164"/>
  <c r="P211" i="164"/>
  <c r="N211" i="164"/>
  <c r="K211" i="164"/>
  <c r="I211" i="164"/>
  <c r="G211" i="164"/>
  <c r="AW210" i="164"/>
  <c r="AK210" i="164"/>
  <c r="AI210" i="164"/>
  <c r="Y210" i="164"/>
  <c r="W210" i="164"/>
  <c r="U210" i="164"/>
  <c r="I210" i="164"/>
  <c r="BG208" i="164"/>
  <c r="BE208" i="164"/>
  <c r="BC208" i="164"/>
  <c r="BB208" i="164"/>
  <c r="BA208" i="164"/>
  <c r="AY208" i="164"/>
  <c r="AW208" i="164"/>
  <c r="AT208" i="164"/>
  <c r="AR208" i="164"/>
  <c r="AP208" i="164"/>
  <c r="AM208" i="164"/>
  <c r="AK208" i="164"/>
  <c r="AI208" i="164"/>
  <c r="AF208" i="164"/>
  <c r="AD208" i="164"/>
  <c r="AB208" i="164"/>
  <c r="Y208" i="164"/>
  <c r="W208" i="164"/>
  <c r="U208" i="164"/>
  <c r="R208" i="164"/>
  <c r="P208" i="164"/>
  <c r="N208" i="164"/>
  <c r="K208" i="164"/>
  <c r="I208" i="164"/>
  <c r="G208" i="164"/>
  <c r="BG207" i="164"/>
  <c r="BE207" i="164"/>
  <c r="BC207" i="164"/>
  <c r="BB207" i="164"/>
  <c r="BA207" i="164"/>
  <c r="AY207" i="164"/>
  <c r="AW207" i="164"/>
  <c r="AT207" i="164"/>
  <c r="AR207" i="164"/>
  <c r="AP207" i="164"/>
  <c r="AM207" i="164"/>
  <c r="AK207" i="164"/>
  <c r="AI207" i="164"/>
  <c r="AF207" i="164"/>
  <c r="AD207" i="164"/>
  <c r="AB207" i="164"/>
  <c r="Y207" i="164"/>
  <c r="W207" i="164"/>
  <c r="U207" i="164"/>
  <c r="R207" i="164"/>
  <c r="P207" i="164"/>
  <c r="N207" i="164"/>
  <c r="K207" i="164"/>
  <c r="I207" i="164"/>
  <c r="G207" i="164"/>
  <c r="AW206" i="164"/>
  <c r="AR206" i="164"/>
  <c r="AP206" i="164"/>
  <c r="AM206" i="164"/>
  <c r="AK206" i="164"/>
  <c r="Y206" i="164"/>
  <c r="W206" i="164"/>
  <c r="U206" i="164"/>
  <c r="BG204" i="164"/>
  <c r="BE204" i="164"/>
  <c r="BC204" i="164"/>
  <c r="BB204" i="164"/>
  <c r="BA204" i="164"/>
  <c r="AY204" i="164"/>
  <c r="AW204" i="164"/>
  <c r="AT204" i="164"/>
  <c r="AR204" i="164"/>
  <c r="AP204" i="164"/>
  <c r="AM204" i="164"/>
  <c r="AK204" i="164"/>
  <c r="AI204" i="164"/>
  <c r="AF204" i="164"/>
  <c r="AD204" i="164"/>
  <c r="AB204" i="164"/>
  <c r="Y204" i="164"/>
  <c r="W204" i="164"/>
  <c r="U204" i="164"/>
  <c r="R204" i="164"/>
  <c r="P204" i="164"/>
  <c r="N204" i="164"/>
  <c r="K204" i="164"/>
  <c r="I204" i="164"/>
  <c r="G204" i="164"/>
  <c r="BG203" i="164"/>
  <c r="BE203" i="164"/>
  <c r="BC203" i="164"/>
  <c r="BB203" i="164"/>
  <c r="BA203" i="164"/>
  <c r="AY203" i="164"/>
  <c r="AW203" i="164"/>
  <c r="AT203" i="164"/>
  <c r="AR203" i="164"/>
  <c r="AP203" i="164"/>
  <c r="AM203" i="164"/>
  <c r="AK203" i="164"/>
  <c r="AI203" i="164"/>
  <c r="AF203" i="164"/>
  <c r="AD203" i="164"/>
  <c r="AB203" i="164"/>
  <c r="Y203" i="164"/>
  <c r="W203" i="164"/>
  <c r="U203" i="164"/>
  <c r="R203" i="164"/>
  <c r="P203" i="164"/>
  <c r="N203" i="164"/>
  <c r="K203" i="164"/>
  <c r="I203" i="164"/>
  <c r="G203" i="164"/>
  <c r="AF202" i="164"/>
  <c r="U202" i="164"/>
  <c r="P202" i="164"/>
  <c r="G202" i="164"/>
  <c r="BG200" i="164"/>
  <c r="BE200" i="164"/>
  <c r="BC200" i="164"/>
  <c r="BB200" i="164"/>
  <c r="BA200" i="164"/>
  <c r="AY200" i="164"/>
  <c r="AW200" i="164"/>
  <c r="AT200" i="164"/>
  <c r="AR200" i="164"/>
  <c r="AP200" i="164"/>
  <c r="AM200" i="164"/>
  <c r="AK200" i="164"/>
  <c r="AI200" i="164"/>
  <c r="AF200" i="164"/>
  <c r="AD200" i="164"/>
  <c r="AB200" i="164"/>
  <c r="Y200" i="164"/>
  <c r="W200" i="164"/>
  <c r="U200" i="164"/>
  <c r="R200" i="164"/>
  <c r="P200" i="164"/>
  <c r="N200" i="164"/>
  <c r="K200" i="164"/>
  <c r="I200" i="164"/>
  <c r="G200" i="164"/>
  <c r="BG199" i="164"/>
  <c r="BE199" i="164"/>
  <c r="BC199" i="164"/>
  <c r="BB199" i="164"/>
  <c r="BA199" i="164"/>
  <c r="AY199" i="164"/>
  <c r="AW199" i="164"/>
  <c r="AT199" i="164"/>
  <c r="AR199" i="164"/>
  <c r="AP199" i="164"/>
  <c r="AM199" i="164"/>
  <c r="AK199" i="164"/>
  <c r="AI199" i="164"/>
  <c r="AF199" i="164"/>
  <c r="AD199" i="164"/>
  <c r="AB199" i="164"/>
  <c r="Y199" i="164"/>
  <c r="W199" i="164"/>
  <c r="U199" i="164"/>
  <c r="R199" i="164"/>
  <c r="P199" i="164"/>
  <c r="N199" i="164"/>
  <c r="K199" i="164"/>
  <c r="I199" i="164"/>
  <c r="G199" i="164"/>
  <c r="AY198" i="164"/>
  <c r="AW198" i="164"/>
  <c r="AM198" i="164"/>
  <c r="AK198" i="164"/>
  <c r="AI198" i="164"/>
  <c r="BG196" i="164"/>
  <c r="BE196" i="164"/>
  <c r="BC196" i="164"/>
  <c r="BB196" i="164"/>
  <c r="BA196" i="164"/>
  <c r="AY196" i="164"/>
  <c r="AW196" i="164"/>
  <c r="AT196" i="164"/>
  <c r="AR196" i="164"/>
  <c r="AP196" i="164"/>
  <c r="AM196" i="164"/>
  <c r="AK196" i="164"/>
  <c r="AI196" i="164"/>
  <c r="AF196" i="164"/>
  <c r="AD196" i="164"/>
  <c r="AB196" i="164"/>
  <c r="Y196" i="164"/>
  <c r="W196" i="164"/>
  <c r="U196" i="164"/>
  <c r="R196" i="164"/>
  <c r="P196" i="164"/>
  <c r="N196" i="164"/>
  <c r="K196" i="164"/>
  <c r="I196" i="164"/>
  <c r="G196" i="164"/>
  <c r="BG195" i="164"/>
  <c r="BE195" i="164"/>
  <c r="BC195" i="164"/>
  <c r="BB195" i="164"/>
  <c r="BA195" i="164"/>
  <c r="AY195" i="164"/>
  <c r="AW195" i="164"/>
  <c r="AT195" i="164"/>
  <c r="AR195" i="164"/>
  <c r="AP195" i="164"/>
  <c r="AM195" i="164"/>
  <c r="AK195" i="164"/>
  <c r="AI195" i="164"/>
  <c r="AF195" i="164"/>
  <c r="AD195" i="164"/>
  <c r="AB195" i="164"/>
  <c r="Y195" i="164"/>
  <c r="W195" i="164"/>
  <c r="U195" i="164"/>
  <c r="R195" i="164"/>
  <c r="P195" i="164"/>
  <c r="N195" i="164"/>
  <c r="K195" i="164"/>
  <c r="I195" i="164"/>
  <c r="G195" i="164"/>
  <c r="BG192" i="164"/>
  <c r="BE192" i="164"/>
  <c r="BC192" i="164"/>
  <c r="BB192" i="164"/>
  <c r="BA192" i="164"/>
  <c r="AY192" i="164"/>
  <c r="AW192" i="164"/>
  <c r="AT192" i="164"/>
  <c r="AR192" i="164"/>
  <c r="AP192" i="164"/>
  <c r="AM192" i="164"/>
  <c r="AK192" i="164"/>
  <c r="AI192" i="164"/>
  <c r="AF192" i="164"/>
  <c r="AD192" i="164"/>
  <c r="AB192" i="164"/>
  <c r="Y192" i="164"/>
  <c r="W192" i="164"/>
  <c r="U192" i="164"/>
  <c r="R192" i="164"/>
  <c r="P192" i="164"/>
  <c r="N192" i="164"/>
  <c r="K192" i="164"/>
  <c r="I192" i="164"/>
  <c r="G192" i="164"/>
  <c r="BG191" i="164"/>
  <c r="BE191" i="164"/>
  <c r="BC191" i="164"/>
  <c r="BB191" i="164"/>
  <c r="BA191" i="164"/>
  <c r="AY191" i="164"/>
  <c r="AW191" i="164"/>
  <c r="AT191" i="164"/>
  <c r="AR191" i="164"/>
  <c r="AP191" i="164"/>
  <c r="AM191" i="164"/>
  <c r="AK191" i="164"/>
  <c r="AI191" i="164"/>
  <c r="AF191" i="164"/>
  <c r="AD191" i="164"/>
  <c r="AB191" i="164"/>
  <c r="Y191" i="164"/>
  <c r="W191" i="164"/>
  <c r="U191" i="164"/>
  <c r="R191" i="164"/>
  <c r="P191" i="164"/>
  <c r="N191" i="164"/>
  <c r="K191" i="164"/>
  <c r="I191" i="164"/>
  <c r="G191" i="164"/>
  <c r="BA294" i="164"/>
  <c r="AT294" i="164"/>
  <c r="AR294" i="164"/>
  <c r="AP294" i="164"/>
  <c r="AI294" i="164"/>
  <c r="W294" i="164"/>
  <c r="U294" i="164"/>
  <c r="R294" i="164"/>
  <c r="N294" i="164"/>
  <c r="BG292" i="164"/>
  <c r="BE292" i="164"/>
  <c r="BC292" i="164"/>
  <c r="BB292" i="164"/>
  <c r="BA292" i="164"/>
  <c r="AY292" i="164"/>
  <c r="AW292" i="164"/>
  <c r="AT292" i="164"/>
  <c r="AR292" i="164"/>
  <c r="AP292" i="164"/>
  <c r="AM292" i="164"/>
  <c r="AK292" i="164"/>
  <c r="AI292" i="164"/>
  <c r="AF292" i="164"/>
  <c r="AD292" i="164"/>
  <c r="AB292" i="164"/>
  <c r="Y292" i="164"/>
  <c r="W292" i="164"/>
  <c r="U292" i="164"/>
  <c r="R292" i="164"/>
  <c r="P292" i="164"/>
  <c r="N292" i="164"/>
  <c r="K292" i="164"/>
  <c r="I292" i="164"/>
  <c r="G292" i="164"/>
  <c r="BG291" i="164"/>
  <c r="BE291" i="164"/>
  <c r="BC291" i="164"/>
  <c r="BB291" i="164"/>
  <c r="BA291" i="164"/>
  <c r="AY291" i="164"/>
  <c r="AW291" i="164"/>
  <c r="AT291" i="164"/>
  <c r="AR291" i="164"/>
  <c r="AP291" i="164"/>
  <c r="AM291" i="164"/>
  <c r="AK291" i="164"/>
  <c r="AI291" i="164"/>
  <c r="AF291" i="164"/>
  <c r="AD291" i="164"/>
  <c r="AB291" i="164"/>
  <c r="Y291" i="164"/>
  <c r="W291" i="164"/>
  <c r="U291" i="164"/>
  <c r="R291" i="164"/>
  <c r="P291" i="164"/>
  <c r="N291" i="164"/>
  <c r="K291" i="164"/>
  <c r="I291" i="164"/>
  <c r="G291" i="164"/>
  <c r="AT290" i="164"/>
  <c r="AP290" i="164"/>
  <c r="BG288" i="164"/>
  <c r="BE288" i="164"/>
  <c r="BC288" i="164"/>
  <c r="BB288" i="164"/>
  <c r="BA288" i="164"/>
  <c r="AY288" i="164"/>
  <c r="AW288" i="164"/>
  <c r="AT288" i="164"/>
  <c r="AR288" i="164"/>
  <c r="AP288" i="164"/>
  <c r="AM288" i="164"/>
  <c r="AK288" i="164"/>
  <c r="AI288" i="164"/>
  <c r="AF288" i="164"/>
  <c r="AD288" i="164"/>
  <c r="AB288" i="164"/>
  <c r="Y288" i="164"/>
  <c r="W288" i="164"/>
  <c r="U288" i="164"/>
  <c r="R288" i="164"/>
  <c r="P288" i="164"/>
  <c r="N288" i="164"/>
  <c r="K288" i="164"/>
  <c r="I288" i="164"/>
  <c r="G288" i="164"/>
  <c r="BG287" i="164"/>
  <c r="BE287" i="164"/>
  <c r="BC287" i="164"/>
  <c r="BB287" i="164"/>
  <c r="BA287" i="164"/>
  <c r="AY287" i="164"/>
  <c r="AW287" i="164"/>
  <c r="AT287" i="164"/>
  <c r="AR287" i="164"/>
  <c r="AP287" i="164"/>
  <c r="AM287" i="164"/>
  <c r="AK287" i="164"/>
  <c r="AI287" i="164"/>
  <c r="AF287" i="164"/>
  <c r="AD287" i="164"/>
  <c r="AB287" i="164"/>
  <c r="Y287" i="164"/>
  <c r="W287" i="164"/>
  <c r="U287" i="164"/>
  <c r="R287" i="164"/>
  <c r="P287" i="164"/>
  <c r="N287" i="164"/>
  <c r="K287" i="164"/>
  <c r="I287" i="164"/>
  <c r="G287" i="164"/>
  <c r="AY122" i="164"/>
  <c r="AT122" i="164"/>
  <c r="AR122" i="164"/>
  <c r="AP122" i="164"/>
  <c r="AD122" i="164"/>
  <c r="I122" i="164"/>
  <c r="BG120" i="164"/>
  <c r="BE120" i="164"/>
  <c r="BC120" i="164"/>
  <c r="BB120" i="164"/>
  <c r="BA120" i="164"/>
  <c r="AY120" i="164"/>
  <c r="AW120" i="164"/>
  <c r="AT120" i="164"/>
  <c r="AR120" i="164"/>
  <c r="AP120" i="164"/>
  <c r="AM120" i="164"/>
  <c r="AK120" i="164"/>
  <c r="AI120" i="164"/>
  <c r="AF120" i="164"/>
  <c r="AD120" i="164"/>
  <c r="AB120" i="164"/>
  <c r="Y120" i="164"/>
  <c r="W120" i="164"/>
  <c r="U120" i="164"/>
  <c r="R120" i="164"/>
  <c r="P120" i="164"/>
  <c r="N120" i="164"/>
  <c r="K120" i="164"/>
  <c r="I120" i="164"/>
  <c r="G120" i="164"/>
  <c r="BG119" i="164"/>
  <c r="BE119" i="164"/>
  <c r="BC119" i="164"/>
  <c r="BB119" i="164"/>
  <c r="BA119" i="164"/>
  <c r="AY119" i="164"/>
  <c r="AW119" i="164"/>
  <c r="AT119" i="164"/>
  <c r="AR119" i="164"/>
  <c r="AP119" i="164"/>
  <c r="AM119" i="164"/>
  <c r="AK119" i="164"/>
  <c r="AI119" i="164"/>
  <c r="AF119" i="164"/>
  <c r="AD119" i="164"/>
  <c r="AB119" i="164"/>
  <c r="Y119" i="164"/>
  <c r="W119" i="164"/>
  <c r="U119" i="164"/>
  <c r="R119" i="164"/>
  <c r="P119" i="164"/>
  <c r="N119" i="164"/>
  <c r="K119" i="164"/>
  <c r="I119" i="164"/>
  <c r="G119" i="164"/>
  <c r="BA118" i="164"/>
  <c r="AY118" i="164"/>
  <c r="AW118" i="164"/>
  <c r="AP118" i="164"/>
  <c r="AB118" i="164"/>
  <c r="N118" i="164"/>
  <c r="BG116" i="164"/>
  <c r="BE116" i="164"/>
  <c r="BC116" i="164"/>
  <c r="BB116" i="164"/>
  <c r="BA116" i="164"/>
  <c r="AY116" i="164"/>
  <c r="AW116" i="164"/>
  <c r="AT116" i="164"/>
  <c r="AR116" i="164"/>
  <c r="AP116" i="164"/>
  <c r="AM116" i="164"/>
  <c r="AK116" i="164"/>
  <c r="AI116" i="164"/>
  <c r="AF116" i="164"/>
  <c r="AD116" i="164"/>
  <c r="AB116" i="164"/>
  <c r="Y116" i="164"/>
  <c r="W116" i="164"/>
  <c r="U116" i="164"/>
  <c r="R116" i="164"/>
  <c r="P116" i="164"/>
  <c r="N116" i="164"/>
  <c r="K116" i="164"/>
  <c r="I116" i="164"/>
  <c r="G116" i="164"/>
  <c r="BG115" i="164"/>
  <c r="BE115" i="164"/>
  <c r="BC115" i="164"/>
  <c r="BB115" i="164"/>
  <c r="BA115" i="164"/>
  <c r="AY115" i="164"/>
  <c r="AW115" i="164"/>
  <c r="AT115" i="164"/>
  <c r="AR115" i="164"/>
  <c r="AP115" i="164"/>
  <c r="AM115" i="164"/>
  <c r="AK115" i="164"/>
  <c r="AI115" i="164"/>
  <c r="AF115" i="164"/>
  <c r="AD115" i="164"/>
  <c r="AB115" i="164"/>
  <c r="Y115" i="164"/>
  <c r="W115" i="164"/>
  <c r="U115" i="164"/>
  <c r="R115" i="164"/>
  <c r="P115" i="164"/>
  <c r="N115" i="164"/>
  <c r="K115" i="164"/>
  <c r="I115" i="164"/>
  <c r="G115" i="164"/>
  <c r="AY114" i="164"/>
  <c r="AP114" i="164"/>
  <c r="AR114" i="164"/>
  <c r="AM114" i="164"/>
  <c r="AK114" i="164"/>
  <c r="AI114" i="164"/>
  <c r="Y114" i="164"/>
  <c r="K114" i="164"/>
  <c r="BG112" i="164"/>
  <c r="BE112" i="164"/>
  <c r="BC112" i="164"/>
  <c r="BB112" i="164"/>
  <c r="BA112" i="164"/>
  <c r="AY112" i="164"/>
  <c r="AW112" i="164"/>
  <c r="AT112" i="164"/>
  <c r="AR112" i="164"/>
  <c r="AP112" i="164"/>
  <c r="AM112" i="164"/>
  <c r="AK112" i="164"/>
  <c r="AI112" i="164"/>
  <c r="AF112" i="164"/>
  <c r="AD112" i="164"/>
  <c r="AB112" i="164"/>
  <c r="Y112" i="164"/>
  <c r="W112" i="164"/>
  <c r="U112" i="164"/>
  <c r="R112" i="164"/>
  <c r="P112" i="164"/>
  <c r="N112" i="164"/>
  <c r="K112" i="164"/>
  <c r="I112" i="164"/>
  <c r="G112" i="164"/>
  <c r="BG111" i="164"/>
  <c r="BE111" i="164"/>
  <c r="BC111" i="164"/>
  <c r="BB111" i="164"/>
  <c r="BA111" i="164"/>
  <c r="AY111" i="164"/>
  <c r="AW111" i="164"/>
  <c r="AT111" i="164"/>
  <c r="AR111" i="164"/>
  <c r="AP111" i="164"/>
  <c r="AM111" i="164"/>
  <c r="AK111" i="164"/>
  <c r="AI111" i="164"/>
  <c r="AF111" i="164"/>
  <c r="AD111" i="164"/>
  <c r="AB111" i="164"/>
  <c r="Y111" i="164"/>
  <c r="W111" i="164"/>
  <c r="U111" i="164"/>
  <c r="R111" i="164"/>
  <c r="P111" i="164"/>
  <c r="N111" i="164"/>
  <c r="K111" i="164"/>
  <c r="I111" i="164"/>
  <c r="G111" i="164"/>
  <c r="AD110" i="164"/>
  <c r="BC110" i="164"/>
  <c r="N110" i="164"/>
  <c r="G110" i="164"/>
  <c r="BG108" i="164"/>
  <c r="BE108" i="164"/>
  <c r="BC108" i="164"/>
  <c r="BB108" i="164"/>
  <c r="BA108" i="164"/>
  <c r="AY108" i="164"/>
  <c r="AW108" i="164"/>
  <c r="AT108" i="164"/>
  <c r="AR108" i="164"/>
  <c r="AP108" i="164"/>
  <c r="AM108" i="164"/>
  <c r="AK108" i="164"/>
  <c r="AI108" i="164"/>
  <c r="AF108" i="164"/>
  <c r="AD108" i="164"/>
  <c r="AB108" i="164"/>
  <c r="Y108" i="164"/>
  <c r="W108" i="164"/>
  <c r="U108" i="164"/>
  <c r="R108" i="164"/>
  <c r="P108" i="164"/>
  <c r="N108" i="164"/>
  <c r="K108" i="164"/>
  <c r="I108" i="164"/>
  <c r="G108" i="164"/>
  <c r="BG107" i="164"/>
  <c r="BE107" i="164"/>
  <c r="BC107" i="164"/>
  <c r="BB107" i="164"/>
  <c r="BA107" i="164"/>
  <c r="AY107" i="164"/>
  <c r="AW107" i="164"/>
  <c r="AT107" i="164"/>
  <c r="AR107" i="164"/>
  <c r="AP107" i="164"/>
  <c r="AM107" i="164"/>
  <c r="AK107" i="164"/>
  <c r="AI107" i="164"/>
  <c r="AF107" i="164"/>
  <c r="AD107" i="164"/>
  <c r="AB107" i="164"/>
  <c r="Y107" i="164"/>
  <c r="W107" i="164"/>
  <c r="U107" i="164"/>
  <c r="R107" i="164"/>
  <c r="P107" i="164"/>
  <c r="N107" i="164"/>
  <c r="K107" i="164"/>
  <c r="I107" i="164"/>
  <c r="G107" i="164"/>
  <c r="BA106" i="164"/>
  <c r="AY106" i="164"/>
  <c r="AW106" i="164"/>
  <c r="AR106" i="164"/>
  <c r="AP106" i="164"/>
  <c r="Y106" i="164"/>
  <c r="R106" i="164"/>
  <c r="N106" i="164"/>
  <c r="BG104" i="164"/>
  <c r="BE104" i="164"/>
  <c r="BC104" i="164"/>
  <c r="BB104" i="164"/>
  <c r="BA104" i="164"/>
  <c r="AY104" i="164"/>
  <c r="AW104" i="164"/>
  <c r="AT104" i="164"/>
  <c r="AR104" i="164"/>
  <c r="AP104" i="164"/>
  <c r="AM104" i="164"/>
  <c r="AK104" i="164"/>
  <c r="AI104" i="164"/>
  <c r="AF104" i="164"/>
  <c r="AD104" i="164"/>
  <c r="AB104" i="164"/>
  <c r="Y104" i="164"/>
  <c r="W104" i="164"/>
  <c r="U104" i="164"/>
  <c r="R104" i="164"/>
  <c r="P104" i="164"/>
  <c r="N104" i="164"/>
  <c r="K104" i="164"/>
  <c r="I104" i="164"/>
  <c r="G104" i="164"/>
  <c r="BG103" i="164"/>
  <c r="BE103" i="164"/>
  <c r="BC103" i="164"/>
  <c r="BB103" i="164"/>
  <c r="BA103" i="164"/>
  <c r="AY103" i="164"/>
  <c r="AW103" i="164"/>
  <c r="AT103" i="164"/>
  <c r="AR103" i="164"/>
  <c r="AP103" i="164"/>
  <c r="AM103" i="164"/>
  <c r="AK103" i="164"/>
  <c r="AI103" i="164"/>
  <c r="AF103" i="164"/>
  <c r="AD103" i="164"/>
  <c r="AB103" i="164"/>
  <c r="Y103" i="164"/>
  <c r="W103" i="164"/>
  <c r="U103" i="164"/>
  <c r="R103" i="164"/>
  <c r="P103" i="164"/>
  <c r="N103" i="164"/>
  <c r="K103" i="164"/>
  <c r="I103" i="164"/>
  <c r="G103" i="164"/>
  <c r="AW102" i="164"/>
  <c r="Y102" i="164"/>
  <c r="W102" i="164"/>
  <c r="G102" i="164"/>
  <c r="K102" i="164"/>
  <c r="BG100" i="164"/>
  <c r="BE100" i="164"/>
  <c r="BC100" i="164"/>
  <c r="BB100" i="164"/>
  <c r="BA100" i="164"/>
  <c r="AY100" i="164"/>
  <c r="AW100" i="164"/>
  <c r="AT100" i="164"/>
  <c r="AR100" i="164"/>
  <c r="AP100" i="164"/>
  <c r="AM100" i="164"/>
  <c r="AK100" i="164"/>
  <c r="AI100" i="164"/>
  <c r="AF100" i="164"/>
  <c r="AD100" i="164"/>
  <c r="AB100" i="164"/>
  <c r="Y100" i="164"/>
  <c r="W100" i="164"/>
  <c r="U100" i="164"/>
  <c r="R100" i="164"/>
  <c r="P100" i="164"/>
  <c r="N100" i="164"/>
  <c r="K100" i="164"/>
  <c r="I100" i="164"/>
  <c r="G100" i="164"/>
  <c r="BG99" i="164"/>
  <c r="BE99" i="164"/>
  <c r="BC99" i="164"/>
  <c r="BB99" i="164"/>
  <c r="BA99" i="164"/>
  <c r="AY99" i="164"/>
  <c r="AW99" i="164"/>
  <c r="AT99" i="164"/>
  <c r="AR99" i="164"/>
  <c r="AP99" i="164"/>
  <c r="AM99" i="164"/>
  <c r="AK99" i="164"/>
  <c r="AI99" i="164"/>
  <c r="AF99" i="164"/>
  <c r="AD99" i="164"/>
  <c r="AB99" i="164"/>
  <c r="Y99" i="164"/>
  <c r="W99" i="164"/>
  <c r="U99" i="164"/>
  <c r="R99" i="164"/>
  <c r="P99" i="164"/>
  <c r="N99" i="164"/>
  <c r="K99" i="164"/>
  <c r="I99" i="164"/>
  <c r="G99" i="164"/>
  <c r="BA98" i="164"/>
  <c r="AY98" i="164"/>
  <c r="AM98" i="164"/>
  <c r="AF98" i="164"/>
  <c r="U98" i="164"/>
  <c r="R98" i="164"/>
  <c r="G98" i="164"/>
  <c r="BG96" i="164"/>
  <c r="BE96" i="164"/>
  <c r="BC96" i="164"/>
  <c r="BB96" i="164"/>
  <c r="BA96" i="164"/>
  <c r="AY96" i="164"/>
  <c r="AW96" i="164"/>
  <c r="AT96" i="164"/>
  <c r="AR96" i="164"/>
  <c r="AP96" i="164"/>
  <c r="AM96" i="164"/>
  <c r="AK96" i="164"/>
  <c r="AI96" i="164"/>
  <c r="AF96" i="164"/>
  <c r="AD96" i="164"/>
  <c r="AB96" i="164"/>
  <c r="Y96" i="164"/>
  <c r="W96" i="164"/>
  <c r="U96" i="164"/>
  <c r="R96" i="164"/>
  <c r="P96" i="164"/>
  <c r="N96" i="164"/>
  <c r="K96" i="164"/>
  <c r="I96" i="164"/>
  <c r="G96" i="164"/>
  <c r="BG95" i="164"/>
  <c r="BE95" i="164"/>
  <c r="BC95" i="164"/>
  <c r="BB95" i="164"/>
  <c r="BA95" i="164"/>
  <c r="AY95" i="164"/>
  <c r="AW95" i="164"/>
  <c r="AT95" i="164"/>
  <c r="AR95" i="164"/>
  <c r="AP95" i="164"/>
  <c r="AM95" i="164"/>
  <c r="AK95" i="164"/>
  <c r="AI95" i="164"/>
  <c r="AF95" i="164"/>
  <c r="AD95" i="164"/>
  <c r="AB95" i="164"/>
  <c r="Y95" i="164"/>
  <c r="W95" i="164"/>
  <c r="U95" i="164"/>
  <c r="R95" i="164"/>
  <c r="P95" i="164"/>
  <c r="N95" i="164"/>
  <c r="K95" i="164"/>
  <c r="I95" i="164"/>
  <c r="G95" i="164"/>
  <c r="BA94" i="164"/>
  <c r="AY94" i="164"/>
  <c r="AI94" i="164"/>
  <c r="AF94" i="164"/>
  <c r="AD94" i="164"/>
  <c r="AB94" i="164"/>
  <c r="R94" i="164"/>
  <c r="BC94" i="164"/>
  <c r="BG92" i="164"/>
  <c r="BE92" i="164"/>
  <c r="BC92" i="164"/>
  <c r="BB92" i="164"/>
  <c r="BA92" i="164"/>
  <c r="AY92" i="164"/>
  <c r="AW92" i="164"/>
  <c r="AT92" i="164"/>
  <c r="AR92" i="164"/>
  <c r="AP92" i="164"/>
  <c r="AM92" i="164"/>
  <c r="AK92" i="164"/>
  <c r="AI92" i="164"/>
  <c r="AF92" i="164"/>
  <c r="AD92" i="164"/>
  <c r="AB92" i="164"/>
  <c r="Y92" i="164"/>
  <c r="W92" i="164"/>
  <c r="U92" i="164"/>
  <c r="R92" i="164"/>
  <c r="P92" i="164"/>
  <c r="N92" i="164"/>
  <c r="K92" i="164"/>
  <c r="I92" i="164"/>
  <c r="G92" i="164"/>
  <c r="BG91" i="164"/>
  <c r="BE91" i="164"/>
  <c r="BC91" i="164"/>
  <c r="BB91" i="164"/>
  <c r="BA91" i="164"/>
  <c r="AY91" i="164"/>
  <c r="AW91" i="164"/>
  <c r="AT91" i="164"/>
  <c r="AR91" i="164"/>
  <c r="AP91" i="164"/>
  <c r="AM91" i="164"/>
  <c r="AK91" i="164"/>
  <c r="AI91" i="164"/>
  <c r="AF91" i="164"/>
  <c r="AD91" i="164"/>
  <c r="AB91" i="164"/>
  <c r="Y91" i="164"/>
  <c r="W91" i="164"/>
  <c r="U91" i="164"/>
  <c r="R91" i="164"/>
  <c r="P91" i="164"/>
  <c r="N91" i="164"/>
  <c r="K91" i="164"/>
  <c r="I91" i="164"/>
  <c r="G91" i="164"/>
  <c r="AI90" i="164"/>
  <c r="AF90" i="164"/>
  <c r="Y90" i="164"/>
  <c r="U90" i="164"/>
  <c r="R90" i="164"/>
  <c r="P90" i="164"/>
  <c r="N90" i="164"/>
  <c r="BG88" i="164"/>
  <c r="BE88" i="164"/>
  <c r="BC88" i="164"/>
  <c r="BB88" i="164"/>
  <c r="BA88" i="164"/>
  <c r="AY88" i="164"/>
  <c r="AW88" i="164"/>
  <c r="AT88" i="164"/>
  <c r="AR88" i="164"/>
  <c r="AP88" i="164"/>
  <c r="AM88" i="164"/>
  <c r="AK88" i="164"/>
  <c r="AI88" i="164"/>
  <c r="AF88" i="164"/>
  <c r="AD88" i="164"/>
  <c r="AB88" i="164"/>
  <c r="Y88" i="164"/>
  <c r="W88" i="164"/>
  <c r="U88" i="164"/>
  <c r="R88" i="164"/>
  <c r="P88" i="164"/>
  <c r="N88" i="164"/>
  <c r="K88" i="164"/>
  <c r="I88" i="164"/>
  <c r="G88" i="164"/>
  <c r="BG87" i="164"/>
  <c r="BE87" i="164"/>
  <c r="BC87" i="164"/>
  <c r="BB87" i="164"/>
  <c r="BA87" i="164"/>
  <c r="AY87" i="164"/>
  <c r="AW87" i="164"/>
  <c r="AT87" i="164"/>
  <c r="AR87" i="164"/>
  <c r="AP87" i="164"/>
  <c r="AM87" i="164"/>
  <c r="AK87" i="164"/>
  <c r="AI87" i="164"/>
  <c r="AF87" i="164"/>
  <c r="AD87" i="164"/>
  <c r="AB87" i="164"/>
  <c r="Y87" i="164"/>
  <c r="W87" i="164"/>
  <c r="U87" i="164"/>
  <c r="R87" i="164"/>
  <c r="P87" i="164"/>
  <c r="N87" i="164"/>
  <c r="K87" i="164"/>
  <c r="I87" i="164"/>
  <c r="G87" i="164"/>
  <c r="AW86" i="164"/>
  <c r="AR86" i="164"/>
  <c r="AF86" i="164"/>
  <c r="Y86" i="164"/>
  <c r="N86" i="164"/>
  <c r="P86" i="164"/>
  <c r="BG84" i="164"/>
  <c r="BE84" i="164"/>
  <c r="BC84" i="164"/>
  <c r="BB84" i="164"/>
  <c r="BA84" i="164"/>
  <c r="AY84" i="164"/>
  <c r="AW84" i="164"/>
  <c r="AT84" i="164"/>
  <c r="AR84" i="164"/>
  <c r="AP84" i="164"/>
  <c r="AM84" i="164"/>
  <c r="AK84" i="164"/>
  <c r="AI84" i="164"/>
  <c r="AF84" i="164"/>
  <c r="AD84" i="164"/>
  <c r="AB84" i="164"/>
  <c r="Y84" i="164"/>
  <c r="W84" i="164"/>
  <c r="U84" i="164"/>
  <c r="R84" i="164"/>
  <c r="P84" i="164"/>
  <c r="N84" i="164"/>
  <c r="K84" i="164"/>
  <c r="I84" i="164"/>
  <c r="G84" i="164"/>
  <c r="BG83" i="164"/>
  <c r="BE83" i="164"/>
  <c r="BC83" i="164"/>
  <c r="BB83" i="164"/>
  <c r="BA83" i="164"/>
  <c r="AY83" i="164"/>
  <c r="AW83" i="164"/>
  <c r="AT83" i="164"/>
  <c r="AR83" i="164"/>
  <c r="AP83" i="164"/>
  <c r="AM83" i="164"/>
  <c r="AK83" i="164"/>
  <c r="AI83" i="164"/>
  <c r="AF83" i="164"/>
  <c r="AD83" i="164"/>
  <c r="AB83" i="164"/>
  <c r="Y83" i="164"/>
  <c r="W83" i="164"/>
  <c r="U83" i="164"/>
  <c r="R83" i="164"/>
  <c r="P83" i="164"/>
  <c r="N83" i="164"/>
  <c r="K83" i="164"/>
  <c r="I83" i="164"/>
  <c r="G83" i="164"/>
  <c r="BA82" i="164"/>
  <c r="AY82" i="164"/>
  <c r="AW82" i="164"/>
  <c r="AT82" i="164"/>
  <c r="AI82" i="164"/>
  <c r="AD82" i="164"/>
  <c r="AB82" i="164"/>
  <c r="K82" i="164"/>
  <c r="BG80" i="164"/>
  <c r="BE80" i="164"/>
  <c r="BC80" i="164"/>
  <c r="BB80" i="164"/>
  <c r="BA80" i="164"/>
  <c r="AY80" i="164"/>
  <c r="AW80" i="164"/>
  <c r="AT80" i="164"/>
  <c r="AR80" i="164"/>
  <c r="AP80" i="164"/>
  <c r="AM80" i="164"/>
  <c r="AK80" i="164"/>
  <c r="AI80" i="164"/>
  <c r="AF80" i="164"/>
  <c r="AD80" i="164"/>
  <c r="AB80" i="164"/>
  <c r="Y80" i="164"/>
  <c r="W80" i="164"/>
  <c r="U80" i="164"/>
  <c r="R80" i="164"/>
  <c r="P80" i="164"/>
  <c r="N80" i="164"/>
  <c r="K80" i="164"/>
  <c r="I80" i="164"/>
  <c r="G80" i="164"/>
  <c r="BG79" i="164"/>
  <c r="BE79" i="164"/>
  <c r="BC79" i="164"/>
  <c r="BB79" i="164"/>
  <c r="BA79" i="164"/>
  <c r="AY79" i="164"/>
  <c r="AW79" i="164"/>
  <c r="AT79" i="164"/>
  <c r="AR79" i="164"/>
  <c r="AP79" i="164"/>
  <c r="AM79" i="164"/>
  <c r="AK79" i="164"/>
  <c r="AI79" i="164"/>
  <c r="AF79" i="164"/>
  <c r="AD79" i="164"/>
  <c r="AB79" i="164"/>
  <c r="Y79" i="164"/>
  <c r="W79" i="164"/>
  <c r="U79" i="164"/>
  <c r="R79" i="164"/>
  <c r="P79" i="164"/>
  <c r="N79" i="164"/>
  <c r="K79" i="164"/>
  <c r="I79" i="164"/>
  <c r="G79" i="164"/>
  <c r="AT78" i="164"/>
  <c r="AM78" i="164"/>
  <c r="AD78" i="164"/>
  <c r="AB78" i="164"/>
  <c r="Y78" i="164"/>
  <c r="W78" i="164"/>
  <c r="BG76" i="164"/>
  <c r="BE76" i="164"/>
  <c r="BC76" i="164"/>
  <c r="BB76" i="164"/>
  <c r="BA76" i="164"/>
  <c r="AY76" i="164"/>
  <c r="AW76" i="164"/>
  <c r="AT76" i="164"/>
  <c r="AR76" i="164"/>
  <c r="AP76" i="164"/>
  <c r="AM76" i="164"/>
  <c r="AK76" i="164"/>
  <c r="AI76" i="164"/>
  <c r="AF76" i="164"/>
  <c r="AD76" i="164"/>
  <c r="AB76" i="164"/>
  <c r="Y76" i="164"/>
  <c r="W76" i="164"/>
  <c r="U76" i="164"/>
  <c r="R76" i="164"/>
  <c r="P76" i="164"/>
  <c r="N76" i="164"/>
  <c r="K76" i="164"/>
  <c r="I76" i="164"/>
  <c r="G76" i="164"/>
  <c r="BG75" i="164"/>
  <c r="BE75" i="164"/>
  <c r="BC75" i="164"/>
  <c r="BB75" i="164"/>
  <c r="BA75" i="164"/>
  <c r="AY75" i="164"/>
  <c r="AW75" i="164"/>
  <c r="AT75" i="164"/>
  <c r="AR75" i="164"/>
  <c r="AP75" i="164"/>
  <c r="AM75" i="164"/>
  <c r="AK75" i="164"/>
  <c r="AI75" i="164"/>
  <c r="AF75" i="164"/>
  <c r="AD75" i="164"/>
  <c r="AB75" i="164"/>
  <c r="Y75" i="164"/>
  <c r="W75" i="164"/>
  <c r="U75" i="164"/>
  <c r="R75" i="164"/>
  <c r="P75" i="164"/>
  <c r="N75" i="164"/>
  <c r="K75" i="164"/>
  <c r="I75" i="164"/>
  <c r="G75" i="164"/>
  <c r="BA74" i="164"/>
  <c r="AT74" i="164"/>
  <c r="AR74" i="164"/>
  <c r="BG72" i="164"/>
  <c r="BE72" i="164"/>
  <c r="BC72" i="164"/>
  <c r="BB72" i="164"/>
  <c r="BA72" i="164"/>
  <c r="AY72" i="164"/>
  <c r="AW72" i="164"/>
  <c r="AT72" i="164"/>
  <c r="AR72" i="164"/>
  <c r="AP72" i="164"/>
  <c r="AM72" i="164"/>
  <c r="AK72" i="164"/>
  <c r="AI72" i="164"/>
  <c r="AF72" i="164"/>
  <c r="AD72" i="164"/>
  <c r="AB72" i="164"/>
  <c r="Y72" i="164"/>
  <c r="W72" i="164"/>
  <c r="U72" i="164"/>
  <c r="R72" i="164"/>
  <c r="P72" i="164"/>
  <c r="N72" i="164"/>
  <c r="K72" i="164"/>
  <c r="I72" i="164"/>
  <c r="G72" i="164"/>
  <c r="BG71" i="164"/>
  <c r="BE71" i="164"/>
  <c r="BC71" i="164"/>
  <c r="BB71" i="164"/>
  <c r="BA71" i="164"/>
  <c r="AY71" i="164"/>
  <c r="AW71" i="164"/>
  <c r="AT71" i="164"/>
  <c r="AR71" i="164"/>
  <c r="AP71" i="164"/>
  <c r="AM71" i="164"/>
  <c r="AK71" i="164"/>
  <c r="AI71" i="164"/>
  <c r="AF71" i="164"/>
  <c r="AD71" i="164"/>
  <c r="AB71" i="164"/>
  <c r="Y71" i="164"/>
  <c r="W71" i="164"/>
  <c r="U71" i="164"/>
  <c r="R71" i="164"/>
  <c r="P71" i="164"/>
  <c r="N71" i="164"/>
  <c r="K71" i="164"/>
  <c r="I71" i="164"/>
  <c r="G71" i="164"/>
  <c r="AY70" i="164"/>
  <c r="AP70" i="164"/>
  <c r="AB70" i="164"/>
  <c r="BG68" i="164"/>
  <c r="BE68" i="164"/>
  <c r="BC68" i="164"/>
  <c r="BB68" i="164"/>
  <c r="BA68" i="164"/>
  <c r="AY68" i="164"/>
  <c r="AW68" i="164"/>
  <c r="AT68" i="164"/>
  <c r="AR68" i="164"/>
  <c r="AP68" i="164"/>
  <c r="AM68" i="164"/>
  <c r="AK68" i="164"/>
  <c r="AI68" i="164"/>
  <c r="AF68" i="164"/>
  <c r="AD68" i="164"/>
  <c r="AB68" i="164"/>
  <c r="Y68" i="164"/>
  <c r="W68" i="164"/>
  <c r="U68" i="164"/>
  <c r="R68" i="164"/>
  <c r="P68" i="164"/>
  <c r="N68" i="164"/>
  <c r="K68" i="164"/>
  <c r="I68" i="164"/>
  <c r="G68" i="164"/>
  <c r="BG67" i="164"/>
  <c r="BE67" i="164"/>
  <c r="BC67" i="164"/>
  <c r="BB67" i="164"/>
  <c r="BA67" i="164"/>
  <c r="AY67" i="164"/>
  <c r="AW67" i="164"/>
  <c r="AT67" i="164"/>
  <c r="AR67" i="164"/>
  <c r="AP67" i="164"/>
  <c r="AM67" i="164"/>
  <c r="AK67" i="164"/>
  <c r="AI67" i="164"/>
  <c r="AF67" i="164"/>
  <c r="AD67" i="164"/>
  <c r="AB67" i="164"/>
  <c r="Y67" i="164"/>
  <c r="W67" i="164"/>
  <c r="U67" i="164"/>
  <c r="R67" i="164"/>
  <c r="P67" i="164"/>
  <c r="N67" i="164"/>
  <c r="K67" i="164"/>
  <c r="I67" i="164"/>
  <c r="G67" i="164"/>
  <c r="AM66" i="164"/>
  <c r="AK66" i="164"/>
  <c r="AI66" i="164"/>
  <c r="AF66" i="164"/>
  <c r="Y66" i="164"/>
  <c r="R66" i="164"/>
  <c r="N66" i="164"/>
  <c r="BG64" i="164"/>
  <c r="BE64" i="164"/>
  <c r="BC64" i="164"/>
  <c r="BB64" i="164"/>
  <c r="BA64" i="164"/>
  <c r="AY64" i="164"/>
  <c r="AW64" i="164"/>
  <c r="AT64" i="164"/>
  <c r="AR64" i="164"/>
  <c r="AP64" i="164"/>
  <c r="AM64" i="164"/>
  <c r="AK64" i="164"/>
  <c r="AI64" i="164"/>
  <c r="AF64" i="164"/>
  <c r="AD64" i="164"/>
  <c r="AB64" i="164"/>
  <c r="Y64" i="164"/>
  <c r="W64" i="164"/>
  <c r="U64" i="164"/>
  <c r="R64" i="164"/>
  <c r="P64" i="164"/>
  <c r="N64" i="164"/>
  <c r="K64" i="164"/>
  <c r="I64" i="164"/>
  <c r="G64" i="164"/>
  <c r="BG63" i="164"/>
  <c r="BE63" i="164"/>
  <c r="BC63" i="164"/>
  <c r="BB63" i="164"/>
  <c r="BA63" i="164"/>
  <c r="AY63" i="164"/>
  <c r="AW63" i="164"/>
  <c r="AT63" i="164"/>
  <c r="AR63" i="164"/>
  <c r="AP63" i="164"/>
  <c r="AM63" i="164"/>
  <c r="AK63" i="164"/>
  <c r="AI63" i="164"/>
  <c r="AF63" i="164"/>
  <c r="AD63" i="164"/>
  <c r="AB63" i="164"/>
  <c r="Y63" i="164"/>
  <c r="W63" i="164"/>
  <c r="U63" i="164"/>
  <c r="R63" i="164"/>
  <c r="P63" i="164"/>
  <c r="N63" i="164"/>
  <c r="K63" i="164"/>
  <c r="I63" i="164"/>
  <c r="G63" i="164"/>
  <c r="BA62" i="164"/>
  <c r="AY62" i="164"/>
  <c r="AP62" i="164"/>
  <c r="AF62" i="164"/>
  <c r="AD62" i="164"/>
  <c r="U62" i="164"/>
  <c r="P62" i="164"/>
  <c r="N62" i="164"/>
  <c r="K62" i="164"/>
  <c r="BG60" i="164"/>
  <c r="BE60" i="164"/>
  <c r="BC60" i="164"/>
  <c r="BB60" i="164"/>
  <c r="BA60" i="164"/>
  <c r="AY60" i="164"/>
  <c r="AW60" i="164"/>
  <c r="AT60" i="164"/>
  <c r="AR60" i="164"/>
  <c r="AP60" i="164"/>
  <c r="AM60" i="164"/>
  <c r="AK60" i="164"/>
  <c r="AI60" i="164"/>
  <c r="AF60" i="164"/>
  <c r="AD60" i="164"/>
  <c r="AB60" i="164"/>
  <c r="Y60" i="164"/>
  <c r="W60" i="164"/>
  <c r="U60" i="164"/>
  <c r="R60" i="164"/>
  <c r="P60" i="164"/>
  <c r="N60" i="164"/>
  <c r="K60" i="164"/>
  <c r="I60" i="164"/>
  <c r="G60" i="164"/>
  <c r="BG59" i="164"/>
  <c r="BE59" i="164"/>
  <c r="BC59" i="164"/>
  <c r="BB59" i="164"/>
  <c r="BA59" i="164"/>
  <c r="AY59" i="164"/>
  <c r="AW59" i="164"/>
  <c r="AT59" i="164"/>
  <c r="AR59" i="164"/>
  <c r="AP59" i="164"/>
  <c r="AM59" i="164"/>
  <c r="AK59" i="164"/>
  <c r="AI59" i="164"/>
  <c r="AF59" i="164"/>
  <c r="AD59" i="164"/>
  <c r="AB59" i="164"/>
  <c r="Y59" i="164"/>
  <c r="W59" i="164"/>
  <c r="U59" i="164"/>
  <c r="R59" i="164"/>
  <c r="P59" i="164"/>
  <c r="N59" i="164"/>
  <c r="K59" i="164"/>
  <c r="I59" i="164"/>
  <c r="G59" i="164"/>
  <c r="AF58" i="164"/>
  <c r="AD58" i="164"/>
  <c r="BG56" i="164"/>
  <c r="BE56" i="164"/>
  <c r="BC56" i="164"/>
  <c r="BB56" i="164"/>
  <c r="BA56" i="164"/>
  <c r="AY56" i="164"/>
  <c r="AW56" i="164"/>
  <c r="AT56" i="164"/>
  <c r="AR56" i="164"/>
  <c r="AP56" i="164"/>
  <c r="AM56" i="164"/>
  <c r="AK56" i="164"/>
  <c r="AI56" i="164"/>
  <c r="AF56" i="164"/>
  <c r="AD56" i="164"/>
  <c r="AB56" i="164"/>
  <c r="Y56" i="164"/>
  <c r="W56" i="164"/>
  <c r="U56" i="164"/>
  <c r="R56" i="164"/>
  <c r="P56" i="164"/>
  <c r="N56" i="164"/>
  <c r="K56" i="164"/>
  <c r="I56" i="164"/>
  <c r="G56" i="164"/>
  <c r="BG55" i="164"/>
  <c r="BE55" i="164"/>
  <c r="BC55" i="164"/>
  <c r="BB55" i="164"/>
  <c r="BA55" i="164"/>
  <c r="AY55" i="164"/>
  <c r="AW55" i="164"/>
  <c r="AT55" i="164"/>
  <c r="AR55" i="164"/>
  <c r="AP55" i="164"/>
  <c r="AM55" i="164"/>
  <c r="AK55" i="164"/>
  <c r="AI55" i="164"/>
  <c r="AF55" i="164"/>
  <c r="AD55" i="164"/>
  <c r="AB55" i="164"/>
  <c r="Y55" i="164"/>
  <c r="W55" i="164"/>
  <c r="U55" i="164"/>
  <c r="R55" i="164"/>
  <c r="P55" i="164"/>
  <c r="N55" i="164"/>
  <c r="K55" i="164"/>
  <c r="I55" i="164"/>
  <c r="G55" i="164"/>
  <c r="AT54" i="164"/>
  <c r="AR54" i="164"/>
  <c r="AM54" i="164"/>
  <c r="AK54" i="164"/>
  <c r="W54" i="164"/>
  <c r="U54" i="164"/>
  <c r="K54" i="164"/>
  <c r="G54" i="164"/>
  <c r="BG52" i="164"/>
  <c r="BE52" i="164"/>
  <c r="BC52" i="164"/>
  <c r="BB52" i="164"/>
  <c r="BA52" i="164"/>
  <c r="AY52" i="164"/>
  <c r="AW52" i="164"/>
  <c r="AT52" i="164"/>
  <c r="AR52" i="164"/>
  <c r="AP52" i="164"/>
  <c r="AM52" i="164"/>
  <c r="AK52" i="164"/>
  <c r="AI52" i="164"/>
  <c r="AF52" i="164"/>
  <c r="AD52" i="164"/>
  <c r="AB52" i="164"/>
  <c r="Y52" i="164"/>
  <c r="W52" i="164"/>
  <c r="U52" i="164"/>
  <c r="R52" i="164"/>
  <c r="P52" i="164"/>
  <c r="N52" i="164"/>
  <c r="K52" i="164"/>
  <c r="I52" i="164"/>
  <c r="G52" i="164"/>
  <c r="BG51" i="164"/>
  <c r="BE51" i="164"/>
  <c r="BC51" i="164"/>
  <c r="BB51" i="164"/>
  <c r="BA51" i="164"/>
  <c r="AY51" i="164"/>
  <c r="AW51" i="164"/>
  <c r="AT51" i="164"/>
  <c r="AR51" i="164"/>
  <c r="AP51" i="164"/>
  <c r="AM51" i="164"/>
  <c r="AK51" i="164"/>
  <c r="AI51" i="164"/>
  <c r="AF51" i="164"/>
  <c r="AD51" i="164"/>
  <c r="AB51" i="164"/>
  <c r="Y51" i="164"/>
  <c r="W51" i="164"/>
  <c r="U51" i="164"/>
  <c r="R51" i="164"/>
  <c r="P51" i="164"/>
  <c r="N51" i="164"/>
  <c r="K51" i="164"/>
  <c r="I51" i="164"/>
  <c r="G51" i="164"/>
  <c r="AI50" i="164"/>
  <c r="Y50" i="164"/>
  <c r="I50" i="164"/>
  <c r="BG48" i="164"/>
  <c r="BE48" i="164"/>
  <c r="BC48" i="164"/>
  <c r="BB48" i="164"/>
  <c r="BA48" i="164"/>
  <c r="AY48" i="164"/>
  <c r="AW48" i="164"/>
  <c r="AT48" i="164"/>
  <c r="AR48" i="164"/>
  <c r="AP48" i="164"/>
  <c r="AM48" i="164"/>
  <c r="AK48" i="164"/>
  <c r="AI48" i="164"/>
  <c r="AF48" i="164"/>
  <c r="AD48" i="164"/>
  <c r="AB48" i="164"/>
  <c r="Y48" i="164"/>
  <c r="W48" i="164"/>
  <c r="U48" i="164"/>
  <c r="R48" i="164"/>
  <c r="P48" i="164"/>
  <c r="N48" i="164"/>
  <c r="K48" i="164"/>
  <c r="I48" i="164"/>
  <c r="G48" i="164"/>
  <c r="BG47" i="164"/>
  <c r="BE47" i="164"/>
  <c r="BC47" i="164"/>
  <c r="BB47" i="164"/>
  <c r="BA47" i="164"/>
  <c r="AY47" i="164"/>
  <c r="AW47" i="164"/>
  <c r="AT47" i="164"/>
  <c r="AR47" i="164"/>
  <c r="AP47" i="164"/>
  <c r="AM47" i="164"/>
  <c r="AK47" i="164"/>
  <c r="AI47" i="164"/>
  <c r="AF47" i="164"/>
  <c r="AD47" i="164"/>
  <c r="AB47" i="164"/>
  <c r="Y47" i="164"/>
  <c r="W47" i="164"/>
  <c r="U47" i="164"/>
  <c r="R47" i="164"/>
  <c r="P47" i="164"/>
  <c r="N47" i="164"/>
  <c r="K47" i="164"/>
  <c r="I47" i="164"/>
  <c r="G47" i="164"/>
  <c r="BA46" i="164"/>
  <c r="AW46" i="164"/>
  <c r="AY46" i="164"/>
  <c r="AD46" i="164"/>
  <c r="Y46" i="164"/>
  <c r="U46" i="164"/>
  <c r="BG44" i="164"/>
  <c r="BE44" i="164"/>
  <c r="BC44" i="164"/>
  <c r="BB44" i="164"/>
  <c r="BA44" i="164"/>
  <c r="AY44" i="164"/>
  <c r="AW44" i="164"/>
  <c r="AT44" i="164"/>
  <c r="AR44" i="164"/>
  <c r="AP44" i="164"/>
  <c r="AM44" i="164"/>
  <c r="AK44" i="164"/>
  <c r="AI44" i="164"/>
  <c r="AF44" i="164"/>
  <c r="AD44" i="164"/>
  <c r="AB44" i="164"/>
  <c r="Y44" i="164"/>
  <c r="W44" i="164"/>
  <c r="U44" i="164"/>
  <c r="R44" i="164"/>
  <c r="P44" i="164"/>
  <c r="N44" i="164"/>
  <c r="K44" i="164"/>
  <c r="I44" i="164"/>
  <c r="G44" i="164"/>
  <c r="BG43" i="164"/>
  <c r="BE43" i="164"/>
  <c r="BC43" i="164"/>
  <c r="BB43" i="164"/>
  <c r="BA43" i="164"/>
  <c r="AY43" i="164"/>
  <c r="AW43" i="164"/>
  <c r="AT43" i="164"/>
  <c r="AR43" i="164"/>
  <c r="AP43" i="164"/>
  <c r="AM43" i="164"/>
  <c r="AK43" i="164"/>
  <c r="AI43" i="164"/>
  <c r="AF43" i="164"/>
  <c r="AD43" i="164"/>
  <c r="AB43" i="164"/>
  <c r="Y43" i="164"/>
  <c r="W43" i="164"/>
  <c r="U43" i="164"/>
  <c r="R43" i="164"/>
  <c r="P43" i="164"/>
  <c r="N43" i="164"/>
  <c r="K43" i="164"/>
  <c r="I43" i="164"/>
  <c r="G43" i="164"/>
  <c r="BA42" i="164"/>
  <c r="AW42" i="164"/>
  <c r="AM42" i="164"/>
  <c r="AI42" i="164"/>
  <c r="Y42" i="164"/>
  <c r="U42" i="164"/>
  <c r="R42" i="164"/>
  <c r="BG40" i="164"/>
  <c r="BE40" i="164"/>
  <c r="BC40" i="164"/>
  <c r="BB40" i="164"/>
  <c r="BA40" i="164"/>
  <c r="AY40" i="164"/>
  <c r="AW40" i="164"/>
  <c r="AT40" i="164"/>
  <c r="AR40" i="164"/>
  <c r="AP40" i="164"/>
  <c r="AM40" i="164"/>
  <c r="AK40" i="164"/>
  <c r="AI40" i="164"/>
  <c r="AF40" i="164"/>
  <c r="AD40" i="164"/>
  <c r="AB40" i="164"/>
  <c r="Y40" i="164"/>
  <c r="W40" i="164"/>
  <c r="U40" i="164"/>
  <c r="R40" i="164"/>
  <c r="P40" i="164"/>
  <c r="N40" i="164"/>
  <c r="K40" i="164"/>
  <c r="I40" i="164"/>
  <c r="G40" i="164"/>
  <c r="BG39" i="164"/>
  <c r="BE39" i="164"/>
  <c r="BC39" i="164"/>
  <c r="BB39" i="164"/>
  <c r="BA39" i="164"/>
  <c r="AY39" i="164"/>
  <c r="AW39" i="164"/>
  <c r="AT39" i="164"/>
  <c r="AR39" i="164"/>
  <c r="AP39" i="164"/>
  <c r="AM39" i="164"/>
  <c r="AK39" i="164"/>
  <c r="AI39" i="164"/>
  <c r="AF39" i="164"/>
  <c r="AD39" i="164"/>
  <c r="AB39" i="164"/>
  <c r="Y39" i="164"/>
  <c r="W39" i="164"/>
  <c r="U39" i="164"/>
  <c r="R39" i="164"/>
  <c r="P39" i="164"/>
  <c r="N39" i="164"/>
  <c r="K39" i="164"/>
  <c r="I39" i="164"/>
  <c r="G39" i="164"/>
  <c r="AT38" i="164"/>
  <c r="AP38" i="164"/>
  <c r="AM38" i="164"/>
  <c r="AI38" i="164"/>
  <c r="U38" i="164"/>
  <c r="K38" i="164"/>
  <c r="BG36" i="164"/>
  <c r="BE36" i="164"/>
  <c r="BC36" i="164"/>
  <c r="BB36" i="164"/>
  <c r="BA36" i="164"/>
  <c r="AY36" i="164"/>
  <c r="AW36" i="164"/>
  <c r="AT36" i="164"/>
  <c r="AR36" i="164"/>
  <c r="AP36" i="164"/>
  <c r="AM36" i="164"/>
  <c r="AK36" i="164"/>
  <c r="AI36" i="164"/>
  <c r="AF36" i="164"/>
  <c r="AD36" i="164"/>
  <c r="AB36" i="164"/>
  <c r="Y36" i="164"/>
  <c r="W36" i="164"/>
  <c r="U36" i="164"/>
  <c r="R36" i="164"/>
  <c r="P36" i="164"/>
  <c r="N36" i="164"/>
  <c r="K36" i="164"/>
  <c r="I36" i="164"/>
  <c r="G36" i="164"/>
  <c r="BG35" i="164"/>
  <c r="BE35" i="164"/>
  <c r="BC35" i="164"/>
  <c r="BB35" i="164"/>
  <c r="BA35" i="164"/>
  <c r="AY35" i="164"/>
  <c r="AW35" i="164"/>
  <c r="AT35" i="164"/>
  <c r="AR35" i="164"/>
  <c r="AP35" i="164"/>
  <c r="AM35" i="164"/>
  <c r="AK35" i="164"/>
  <c r="AI35" i="164"/>
  <c r="AF35" i="164"/>
  <c r="AD35" i="164"/>
  <c r="AB35" i="164"/>
  <c r="Y35" i="164"/>
  <c r="W35" i="164"/>
  <c r="U35" i="164"/>
  <c r="R35" i="164"/>
  <c r="P35" i="164"/>
  <c r="N35" i="164"/>
  <c r="K35" i="164"/>
  <c r="I35" i="164"/>
  <c r="G35" i="164"/>
  <c r="AT34" i="164"/>
  <c r="AI34" i="164"/>
  <c r="AB34" i="164"/>
  <c r="R34" i="164"/>
  <c r="N34" i="164"/>
  <c r="P34" i="164"/>
  <c r="BB34" i="164"/>
  <c r="BG32" i="164"/>
  <c r="BE32" i="164"/>
  <c r="BC32" i="164"/>
  <c r="BB32" i="164"/>
  <c r="BA32" i="164"/>
  <c r="AY32" i="164"/>
  <c r="AW32" i="164"/>
  <c r="AT32" i="164"/>
  <c r="AR32" i="164"/>
  <c r="AP32" i="164"/>
  <c r="AM32" i="164"/>
  <c r="AK32" i="164"/>
  <c r="AI32" i="164"/>
  <c r="AF32" i="164"/>
  <c r="AD32" i="164"/>
  <c r="AB32" i="164"/>
  <c r="Y32" i="164"/>
  <c r="W32" i="164"/>
  <c r="U32" i="164"/>
  <c r="R32" i="164"/>
  <c r="P32" i="164"/>
  <c r="N32" i="164"/>
  <c r="K32" i="164"/>
  <c r="I32" i="164"/>
  <c r="G32" i="164"/>
  <c r="BG31" i="164"/>
  <c r="BE31" i="164"/>
  <c r="BC31" i="164"/>
  <c r="BB31" i="164"/>
  <c r="BA31" i="164"/>
  <c r="AY31" i="164"/>
  <c r="AW31" i="164"/>
  <c r="AT31" i="164"/>
  <c r="AR31" i="164"/>
  <c r="AP31" i="164"/>
  <c r="AM31" i="164"/>
  <c r="AK31" i="164"/>
  <c r="AI31" i="164"/>
  <c r="AF31" i="164"/>
  <c r="AD31" i="164"/>
  <c r="AB31" i="164"/>
  <c r="Y31" i="164"/>
  <c r="W31" i="164"/>
  <c r="U31" i="164"/>
  <c r="R31" i="164"/>
  <c r="P31" i="164"/>
  <c r="N31" i="164"/>
  <c r="K31" i="164"/>
  <c r="I31" i="164"/>
  <c r="G31" i="164"/>
  <c r="AY30" i="164"/>
  <c r="AM30" i="164"/>
  <c r="AF30" i="164"/>
  <c r="AD30" i="164"/>
  <c r="AB30" i="164"/>
  <c r="U30" i="164"/>
  <c r="BG28" i="164"/>
  <c r="BE28" i="164"/>
  <c r="BC28" i="164"/>
  <c r="BB28" i="164"/>
  <c r="BA28" i="164"/>
  <c r="AY28" i="164"/>
  <c r="AW28" i="164"/>
  <c r="AT28" i="164"/>
  <c r="AR28" i="164"/>
  <c r="AP28" i="164"/>
  <c r="AM28" i="164"/>
  <c r="AK28" i="164"/>
  <c r="AI28" i="164"/>
  <c r="AF28" i="164"/>
  <c r="AD28" i="164"/>
  <c r="AB28" i="164"/>
  <c r="Y28" i="164"/>
  <c r="W28" i="164"/>
  <c r="U28" i="164"/>
  <c r="R28" i="164"/>
  <c r="P28" i="164"/>
  <c r="N28" i="164"/>
  <c r="K28" i="164"/>
  <c r="I28" i="164"/>
  <c r="G28" i="164"/>
  <c r="BG27" i="164"/>
  <c r="BE27" i="164"/>
  <c r="BC27" i="164"/>
  <c r="BB27" i="164"/>
  <c r="BA27" i="164"/>
  <c r="AY27" i="164"/>
  <c r="AW27" i="164"/>
  <c r="AT27" i="164"/>
  <c r="AR27" i="164"/>
  <c r="AP27" i="164"/>
  <c r="AM27" i="164"/>
  <c r="AK27" i="164"/>
  <c r="AI27" i="164"/>
  <c r="AF27" i="164"/>
  <c r="AD27" i="164"/>
  <c r="AB27" i="164"/>
  <c r="Y27" i="164"/>
  <c r="W27" i="164"/>
  <c r="U27" i="164"/>
  <c r="R27" i="164"/>
  <c r="P27" i="164"/>
  <c r="N27" i="164"/>
  <c r="K27" i="164"/>
  <c r="I27" i="164"/>
  <c r="G27" i="164"/>
  <c r="BA26" i="164"/>
  <c r="AY26" i="164"/>
  <c r="AW26" i="164"/>
  <c r="AK26" i="164"/>
  <c r="R26" i="164"/>
  <c r="P26" i="164"/>
  <c r="BG24" i="164"/>
  <c r="BE24" i="164"/>
  <c r="BC24" i="164"/>
  <c r="BB24" i="164"/>
  <c r="BA24" i="164"/>
  <c r="AY24" i="164"/>
  <c r="AW24" i="164"/>
  <c r="AT24" i="164"/>
  <c r="AR24" i="164"/>
  <c r="AP24" i="164"/>
  <c r="AM24" i="164"/>
  <c r="AK24" i="164"/>
  <c r="AI24" i="164"/>
  <c r="AF24" i="164"/>
  <c r="AD24" i="164"/>
  <c r="AB24" i="164"/>
  <c r="Y24" i="164"/>
  <c r="W24" i="164"/>
  <c r="U24" i="164"/>
  <c r="R24" i="164"/>
  <c r="P24" i="164"/>
  <c r="N24" i="164"/>
  <c r="K24" i="164"/>
  <c r="I24" i="164"/>
  <c r="G24" i="164"/>
  <c r="BG23" i="164"/>
  <c r="BE23" i="164"/>
  <c r="BC23" i="164"/>
  <c r="BB23" i="164"/>
  <c r="BA23" i="164"/>
  <c r="AY23" i="164"/>
  <c r="AW23" i="164"/>
  <c r="AT23" i="164"/>
  <c r="AR23" i="164"/>
  <c r="AP23" i="164"/>
  <c r="AM23" i="164"/>
  <c r="AK23" i="164"/>
  <c r="AI23" i="164"/>
  <c r="AF23" i="164"/>
  <c r="AD23" i="164"/>
  <c r="AB23" i="164"/>
  <c r="Y23" i="164"/>
  <c r="W23" i="164"/>
  <c r="U23" i="164"/>
  <c r="R23" i="164"/>
  <c r="P23" i="164"/>
  <c r="N23" i="164"/>
  <c r="K23" i="164"/>
  <c r="I23" i="164"/>
  <c r="G23" i="164"/>
  <c r="AW22" i="164"/>
  <c r="AT22" i="164"/>
  <c r="AR22" i="164"/>
  <c r="AK22" i="164"/>
  <c r="AD22" i="164"/>
  <c r="AB22" i="164"/>
  <c r="W22" i="164"/>
  <c r="G22" i="164"/>
  <c r="BG20" i="164"/>
  <c r="BE20" i="164"/>
  <c r="BC20" i="164"/>
  <c r="BB20" i="164"/>
  <c r="BA20" i="164"/>
  <c r="AY20" i="164"/>
  <c r="AW20" i="164"/>
  <c r="AT20" i="164"/>
  <c r="AR20" i="164"/>
  <c r="AP20" i="164"/>
  <c r="AM20" i="164"/>
  <c r="AK20" i="164"/>
  <c r="AI20" i="164"/>
  <c r="AF20" i="164"/>
  <c r="AD20" i="164"/>
  <c r="AB20" i="164"/>
  <c r="Y20" i="164"/>
  <c r="W20" i="164"/>
  <c r="U20" i="164"/>
  <c r="R20" i="164"/>
  <c r="P20" i="164"/>
  <c r="N20" i="164"/>
  <c r="K20" i="164"/>
  <c r="I20" i="164"/>
  <c r="G20" i="164"/>
  <c r="BG19" i="164"/>
  <c r="BE19" i="164"/>
  <c r="BC19" i="164"/>
  <c r="BB19" i="164"/>
  <c r="BA19" i="164"/>
  <c r="AY19" i="164"/>
  <c r="AW19" i="164"/>
  <c r="AT19" i="164"/>
  <c r="AR19" i="164"/>
  <c r="AP19" i="164"/>
  <c r="AM19" i="164"/>
  <c r="AK19" i="164"/>
  <c r="AI19" i="164"/>
  <c r="AF19" i="164"/>
  <c r="AD19" i="164"/>
  <c r="AB19" i="164"/>
  <c r="Y19" i="164"/>
  <c r="W19" i="164"/>
  <c r="U19" i="164"/>
  <c r="R19" i="164"/>
  <c r="P19" i="164"/>
  <c r="N19" i="164"/>
  <c r="K19" i="164"/>
  <c r="I19" i="164"/>
  <c r="G19" i="164"/>
  <c r="BA18" i="164"/>
  <c r="AM18" i="164"/>
  <c r="AK18" i="164"/>
  <c r="AI18" i="164"/>
  <c r="AD18" i="164"/>
  <c r="AF18" i="164"/>
  <c r="U18" i="164"/>
  <c r="N18" i="164"/>
  <c r="K18" i="164"/>
  <c r="I18" i="164"/>
  <c r="BG16" i="164"/>
  <c r="BE16" i="164"/>
  <c r="BC16" i="164"/>
  <c r="BB16" i="164"/>
  <c r="BA16" i="164"/>
  <c r="AY16" i="164"/>
  <c r="AW16" i="164"/>
  <c r="AT16" i="164"/>
  <c r="AR16" i="164"/>
  <c r="AP16" i="164"/>
  <c r="AM16" i="164"/>
  <c r="AK16" i="164"/>
  <c r="AI16" i="164"/>
  <c r="AF16" i="164"/>
  <c r="AD16" i="164"/>
  <c r="AB16" i="164"/>
  <c r="Y16" i="164"/>
  <c r="W16" i="164"/>
  <c r="U16" i="164"/>
  <c r="R16" i="164"/>
  <c r="P16" i="164"/>
  <c r="N16" i="164"/>
  <c r="K16" i="164"/>
  <c r="I16" i="164"/>
  <c r="G16" i="164"/>
  <c r="BG15" i="164"/>
  <c r="BE15" i="164"/>
  <c r="BC15" i="164"/>
  <c r="BB15" i="164"/>
  <c r="BA15" i="164"/>
  <c r="AY15" i="164"/>
  <c r="AW15" i="164"/>
  <c r="AT15" i="164"/>
  <c r="AR15" i="164"/>
  <c r="AP15" i="164"/>
  <c r="AM15" i="164"/>
  <c r="AK15" i="164"/>
  <c r="AI15" i="164"/>
  <c r="AF15" i="164"/>
  <c r="AD15" i="164"/>
  <c r="AB15" i="164"/>
  <c r="Y15" i="164"/>
  <c r="W15" i="164"/>
  <c r="U15" i="164"/>
  <c r="R15" i="164"/>
  <c r="P15" i="164"/>
  <c r="N15" i="164"/>
  <c r="K15" i="164"/>
  <c r="I15" i="164"/>
  <c r="G15" i="164"/>
  <c r="BA14" i="164"/>
  <c r="AM14" i="164"/>
  <c r="AI14" i="164"/>
  <c r="Y14" i="164"/>
  <c r="R14" i="164"/>
  <c r="BG12" i="164"/>
  <c r="BE12" i="164"/>
  <c r="BC12" i="164"/>
  <c r="BB12" i="164"/>
  <c r="BA12" i="164"/>
  <c r="AY12" i="164"/>
  <c r="AW12" i="164"/>
  <c r="AT12" i="164"/>
  <c r="AR12" i="164"/>
  <c r="AP12" i="164"/>
  <c r="AM12" i="164"/>
  <c r="AK12" i="164"/>
  <c r="AI12" i="164"/>
  <c r="AF12" i="164"/>
  <c r="AD12" i="164"/>
  <c r="AB12" i="164"/>
  <c r="Y12" i="164"/>
  <c r="W12" i="164"/>
  <c r="U12" i="164"/>
  <c r="R12" i="164"/>
  <c r="P12" i="164"/>
  <c r="N12" i="164"/>
  <c r="K12" i="164"/>
  <c r="I12" i="164"/>
  <c r="G12" i="164"/>
  <c r="BG11" i="164"/>
  <c r="BE11" i="164"/>
  <c r="BC11" i="164"/>
  <c r="BB11" i="164"/>
  <c r="BA11" i="164"/>
  <c r="AY11" i="164"/>
  <c r="AW11" i="164"/>
  <c r="AT11" i="164"/>
  <c r="AR11" i="164"/>
  <c r="AP11" i="164"/>
  <c r="AM11" i="164"/>
  <c r="AK11" i="164"/>
  <c r="AI11" i="164"/>
  <c r="AF11" i="164"/>
  <c r="AD11" i="164"/>
  <c r="AB11" i="164"/>
  <c r="Y11" i="164"/>
  <c r="W11" i="164"/>
  <c r="U11" i="164"/>
  <c r="R11" i="164"/>
  <c r="P11" i="164"/>
  <c r="N11" i="164"/>
  <c r="K11" i="164"/>
  <c r="I11" i="164"/>
  <c r="G11" i="164"/>
  <c r="BA10" i="164"/>
  <c r="AY10" i="164"/>
  <c r="AW10" i="164"/>
  <c r="AT10" i="164"/>
  <c r="AR10" i="164"/>
  <c r="AP10" i="164"/>
  <c r="AK10" i="164"/>
  <c r="AF10" i="164"/>
  <c r="Y10" i="164"/>
  <c r="I10" i="164"/>
  <c r="BG8" i="164"/>
  <c r="BE8" i="164"/>
  <c r="BC8" i="164"/>
  <c r="BB8" i="164"/>
  <c r="BA8" i="164"/>
  <c r="AY8" i="164"/>
  <c r="AW8" i="164"/>
  <c r="AT8" i="164"/>
  <c r="AR8" i="164"/>
  <c r="AP8" i="164"/>
  <c r="AM8" i="164"/>
  <c r="AK8" i="164"/>
  <c r="AI8" i="164"/>
  <c r="AF8" i="164"/>
  <c r="AD8" i="164"/>
  <c r="AB8" i="164"/>
  <c r="Y8" i="164"/>
  <c r="W8" i="164"/>
  <c r="U8" i="164"/>
  <c r="R8" i="164"/>
  <c r="P8" i="164"/>
  <c r="N8" i="164"/>
  <c r="K8" i="164"/>
  <c r="I8" i="164"/>
  <c r="G8" i="164"/>
  <c r="BG7" i="164"/>
  <c r="BE7" i="164"/>
  <c r="BC7" i="164"/>
  <c r="BB7" i="164"/>
  <c r="BA7" i="164"/>
  <c r="AY7" i="164"/>
  <c r="AW7" i="164"/>
  <c r="AT7" i="164"/>
  <c r="AR7" i="164"/>
  <c r="AP7" i="164"/>
  <c r="AM7" i="164"/>
  <c r="AK7" i="164"/>
  <c r="AI7" i="164"/>
  <c r="AF7" i="164"/>
  <c r="AD7" i="164"/>
  <c r="AB7" i="164"/>
  <c r="Y7" i="164"/>
  <c r="W7" i="164"/>
  <c r="U7" i="164"/>
  <c r="R7" i="164"/>
  <c r="P7" i="164"/>
  <c r="N7" i="164"/>
  <c r="K7" i="164"/>
  <c r="I7" i="164"/>
  <c r="G7" i="164"/>
  <c r="BA182" i="164"/>
  <c r="AM182" i="164"/>
  <c r="AI182" i="164"/>
  <c r="Y182" i="164"/>
  <c r="N182" i="164"/>
  <c r="I182" i="164"/>
  <c r="BG180" i="164"/>
  <c r="BE180" i="164"/>
  <c r="BC180" i="164"/>
  <c r="BB180" i="164"/>
  <c r="BA180" i="164"/>
  <c r="AY180" i="164"/>
  <c r="AW180" i="164"/>
  <c r="AT180" i="164"/>
  <c r="AR180" i="164"/>
  <c r="AP180" i="164"/>
  <c r="AM180" i="164"/>
  <c r="AK180" i="164"/>
  <c r="AI180" i="164"/>
  <c r="AF180" i="164"/>
  <c r="AD180" i="164"/>
  <c r="AB180" i="164"/>
  <c r="Y180" i="164"/>
  <c r="W180" i="164"/>
  <c r="U180" i="164"/>
  <c r="R180" i="164"/>
  <c r="P180" i="164"/>
  <c r="N180" i="164"/>
  <c r="K180" i="164"/>
  <c r="I180" i="164"/>
  <c r="G180" i="164"/>
  <c r="BG179" i="164"/>
  <c r="BE179" i="164"/>
  <c r="BC179" i="164"/>
  <c r="BB179" i="164"/>
  <c r="BA179" i="164"/>
  <c r="AY179" i="164"/>
  <c r="AW179" i="164"/>
  <c r="AT179" i="164"/>
  <c r="AR179" i="164"/>
  <c r="AP179" i="164"/>
  <c r="AM179" i="164"/>
  <c r="AK179" i="164"/>
  <c r="AI179" i="164"/>
  <c r="AF179" i="164"/>
  <c r="AD179" i="164"/>
  <c r="AB179" i="164"/>
  <c r="Y179" i="164"/>
  <c r="W179" i="164"/>
  <c r="U179" i="164"/>
  <c r="R179" i="164"/>
  <c r="P179" i="164"/>
  <c r="N179" i="164"/>
  <c r="K179" i="164"/>
  <c r="I179" i="164"/>
  <c r="G179" i="164"/>
  <c r="AR178" i="164"/>
  <c r="AB178" i="164"/>
  <c r="Y178" i="164"/>
  <c r="BC178" i="164"/>
  <c r="P178" i="164"/>
  <c r="G178" i="164"/>
  <c r="BG176" i="164"/>
  <c r="BE176" i="164"/>
  <c r="BC176" i="164"/>
  <c r="BB176" i="164"/>
  <c r="BA176" i="164"/>
  <c r="AY176" i="164"/>
  <c r="AW176" i="164"/>
  <c r="AT176" i="164"/>
  <c r="AR176" i="164"/>
  <c r="AP176" i="164"/>
  <c r="AM176" i="164"/>
  <c r="AK176" i="164"/>
  <c r="AI176" i="164"/>
  <c r="AF176" i="164"/>
  <c r="AD176" i="164"/>
  <c r="AB176" i="164"/>
  <c r="Y176" i="164"/>
  <c r="W176" i="164"/>
  <c r="U176" i="164"/>
  <c r="R176" i="164"/>
  <c r="P176" i="164"/>
  <c r="N176" i="164"/>
  <c r="K176" i="164"/>
  <c r="I176" i="164"/>
  <c r="G176" i="164"/>
  <c r="BG175" i="164"/>
  <c r="BE175" i="164"/>
  <c r="BC175" i="164"/>
  <c r="BB175" i="164"/>
  <c r="BA175" i="164"/>
  <c r="AY175" i="164"/>
  <c r="AW175" i="164"/>
  <c r="AT175" i="164"/>
  <c r="AR175" i="164"/>
  <c r="AP175" i="164"/>
  <c r="AM175" i="164"/>
  <c r="AK175" i="164"/>
  <c r="AI175" i="164"/>
  <c r="AF175" i="164"/>
  <c r="AD175" i="164"/>
  <c r="AB175" i="164"/>
  <c r="Y175" i="164"/>
  <c r="W175" i="164"/>
  <c r="U175" i="164"/>
  <c r="R175" i="164"/>
  <c r="P175" i="164"/>
  <c r="N175" i="164"/>
  <c r="K175" i="164"/>
  <c r="I175" i="164"/>
  <c r="G175" i="164"/>
  <c r="AY174" i="164"/>
  <c r="AR174" i="164"/>
  <c r="AP174" i="164"/>
  <c r="AM174" i="164"/>
  <c r="AK174" i="164"/>
  <c r="AI174" i="164"/>
  <c r="AB174" i="164"/>
  <c r="P174" i="164"/>
  <c r="BG172" i="164"/>
  <c r="BE172" i="164"/>
  <c r="BC172" i="164"/>
  <c r="BB172" i="164"/>
  <c r="BA172" i="164"/>
  <c r="AY172" i="164"/>
  <c r="AW172" i="164"/>
  <c r="AT172" i="164"/>
  <c r="AR172" i="164"/>
  <c r="AP172" i="164"/>
  <c r="AM172" i="164"/>
  <c r="AK172" i="164"/>
  <c r="AI172" i="164"/>
  <c r="AF172" i="164"/>
  <c r="AD172" i="164"/>
  <c r="AB172" i="164"/>
  <c r="Y172" i="164"/>
  <c r="W172" i="164"/>
  <c r="U172" i="164"/>
  <c r="R172" i="164"/>
  <c r="P172" i="164"/>
  <c r="N172" i="164"/>
  <c r="K172" i="164"/>
  <c r="I172" i="164"/>
  <c r="G172" i="164"/>
  <c r="BG171" i="164"/>
  <c r="BE171" i="164"/>
  <c r="BC171" i="164"/>
  <c r="BB171" i="164"/>
  <c r="BA171" i="164"/>
  <c r="AY171" i="164"/>
  <c r="AW171" i="164"/>
  <c r="AT171" i="164"/>
  <c r="AR171" i="164"/>
  <c r="AP171" i="164"/>
  <c r="AM171" i="164"/>
  <c r="AK171" i="164"/>
  <c r="AI171" i="164"/>
  <c r="AF171" i="164"/>
  <c r="AD171" i="164"/>
  <c r="AB171" i="164"/>
  <c r="Y171" i="164"/>
  <c r="W171" i="164"/>
  <c r="U171" i="164"/>
  <c r="R171" i="164"/>
  <c r="P171" i="164"/>
  <c r="N171" i="164"/>
  <c r="K171" i="164"/>
  <c r="I171" i="164"/>
  <c r="G171" i="164"/>
  <c r="AK170" i="164"/>
  <c r="AF170" i="164"/>
  <c r="W170" i="164"/>
  <c r="R170" i="164"/>
  <c r="BE170" i="164"/>
  <c r="G170" i="164"/>
  <c r="I170" i="164"/>
  <c r="BG168" i="164"/>
  <c r="BE168" i="164"/>
  <c r="BC168" i="164"/>
  <c r="BB168" i="164"/>
  <c r="BA168" i="164"/>
  <c r="AY168" i="164"/>
  <c r="AW168" i="164"/>
  <c r="AT168" i="164"/>
  <c r="AR168" i="164"/>
  <c r="AP168" i="164"/>
  <c r="AM168" i="164"/>
  <c r="AK168" i="164"/>
  <c r="AI168" i="164"/>
  <c r="AF168" i="164"/>
  <c r="AD168" i="164"/>
  <c r="AB168" i="164"/>
  <c r="Y168" i="164"/>
  <c r="W168" i="164"/>
  <c r="U168" i="164"/>
  <c r="R168" i="164"/>
  <c r="P168" i="164"/>
  <c r="N168" i="164"/>
  <c r="K168" i="164"/>
  <c r="I168" i="164"/>
  <c r="G168" i="164"/>
  <c r="BG167" i="164"/>
  <c r="BE167" i="164"/>
  <c r="BC167" i="164"/>
  <c r="BB167" i="164"/>
  <c r="BA167" i="164"/>
  <c r="AY167" i="164"/>
  <c r="AW167" i="164"/>
  <c r="AT167" i="164"/>
  <c r="AR167" i="164"/>
  <c r="AP167" i="164"/>
  <c r="AM167" i="164"/>
  <c r="AK167" i="164"/>
  <c r="AI167" i="164"/>
  <c r="AF167" i="164"/>
  <c r="AD167" i="164"/>
  <c r="AB167" i="164"/>
  <c r="Y167" i="164"/>
  <c r="W167" i="164"/>
  <c r="U167" i="164"/>
  <c r="R167" i="164"/>
  <c r="P167" i="164"/>
  <c r="N167" i="164"/>
  <c r="K167" i="164"/>
  <c r="I167" i="164"/>
  <c r="G167" i="164"/>
  <c r="BA166" i="164"/>
  <c r="AW166" i="164"/>
  <c r="AI166" i="164"/>
  <c r="Y166" i="164"/>
  <c r="W166" i="164"/>
  <c r="U166" i="164"/>
  <c r="R166" i="164"/>
  <c r="P166" i="164"/>
  <c r="N166" i="164"/>
  <c r="BG164" i="164"/>
  <c r="BE164" i="164"/>
  <c r="BC164" i="164"/>
  <c r="BB164" i="164"/>
  <c r="BA164" i="164"/>
  <c r="AY164" i="164"/>
  <c r="AW164" i="164"/>
  <c r="AT164" i="164"/>
  <c r="AR164" i="164"/>
  <c r="AP164" i="164"/>
  <c r="AM164" i="164"/>
  <c r="AK164" i="164"/>
  <c r="AI164" i="164"/>
  <c r="AF164" i="164"/>
  <c r="AD164" i="164"/>
  <c r="AB164" i="164"/>
  <c r="Y164" i="164"/>
  <c r="W164" i="164"/>
  <c r="U164" i="164"/>
  <c r="R164" i="164"/>
  <c r="P164" i="164"/>
  <c r="N164" i="164"/>
  <c r="K164" i="164"/>
  <c r="I164" i="164"/>
  <c r="G164" i="164"/>
  <c r="BG163" i="164"/>
  <c r="BE163" i="164"/>
  <c r="BC163" i="164"/>
  <c r="BB163" i="164"/>
  <c r="BA163" i="164"/>
  <c r="AY163" i="164"/>
  <c r="AW163" i="164"/>
  <c r="AT163" i="164"/>
  <c r="AR163" i="164"/>
  <c r="AP163" i="164"/>
  <c r="AM163" i="164"/>
  <c r="AK163" i="164"/>
  <c r="AI163" i="164"/>
  <c r="AF163" i="164"/>
  <c r="AD163" i="164"/>
  <c r="AB163" i="164"/>
  <c r="Y163" i="164"/>
  <c r="W163" i="164"/>
  <c r="U163" i="164"/>
  <c r="R163" i="164"/>
  <c r="P163" i="164"/>
  <c r="N163" i="164"/>
  <c r="K163" i="164"/>
  <c r="I163" i="164"/>
  <c r="G163" i="164"/>
  <c r="BA162" i="164"/>
  <c r="AW162" i="164"/>
  <c r="AR162" i="164"/>
  <c r="AK162" i="164"/>
  <c r="AB162" i="164"/>
  <c r="W162" i="164"/>
  <c r="P162" i="164"/>
  <c r="BG160" i="164"/>
  <c r="BE160" i="164"/>
  <c r="BC160" i="164"/>
  <c r="BB160" i="164"/>
  <c r="BA160" i="164"/>
  <c r="AY160" i="164"/>
  <c r="AW160" i="164"/>
  <c r="AT160" i="164"/>
  <c r="AR160" i="164"/>
  <c r="AP160" i="164"/>
  <c r="AM160" i="164"/>
  <c r="AK160" i="164"/>
  <c r="AI160" i="164"/>
  <c r="AF160" i="164"/>
  <c r="AD160" i="164"/>
  <c r="AB160" i="164"/>
  <c r="Y160" i="164"/>
  <c r="W160" i="164"/>
  <c r="U160" i="164"/>
  <c r="R160" i="164"/>
  <c r="P160" i="164"/>
  <c r="N160" i="164"/>
  <c r="K160" i="164"/>
  <c r="I160" i="164"/>
  <c r="G160" i="164"/>
  <c r="BG159" i="164"/>
  <c r="BE159" i="164"/>
  <c r="BC159" i="164"/>
  <c r="BB159" i="164"/>
  <c r="BA159" i="164"/>
  <c r="AY159" i="164"/>
  <c r="AW159" i="164"/>
  <c r="AT159" i="164"/>
  <c r="AR159" i="164"/>
  <c r="AP159" i="164"/>
  <c r="AM159" i="164"/>
  <c r="AK159" i="164"/>
  <c r="AI159" i="164"/>
  <c r="AF159" i="164"/>
  <c r="AD159" i="164"/>
  <c r="AB159" i="164"/>
  <c r="Y159" i="164"/>
  <c r="W159" i="164"/>
  <c r="U159" i="164"/>
  <c r="R159" i="164"/>
  <c r="P159" i="164"/>
  <c r="N159" i="164"/>
  <c r="K159" i="164"/>
  <c r="I159" i="164"/>
  <c r="G159" i="164"/>
  <c r="BA158" i="164"/>
  <c r="AM158" i="164"/>
  <c r="AK158" i="164"/>
  <c r="AI158" i="164"/>
  <c r="AF158" i="164"/>
  <c r="AD158" i="164"/>
  <c r="AB158" i="164"/>
  <c r="W158" i="164"/>
  <c r="P158" i="164"/>
  <c r="N158" i="164"/>
  <c r="G158" i="164"/>
  <c r="BG156" i="164"/>
  <c r="BE156" i="164"/>
  <c r="BC156" i="164"/>
  <c r="BB156" i="164"/>
  <c r="BA156" i="164"/>
  <c r="AY156" i="164"/>
  <c r="AW156" i="164"/>
  <c r="AT156" i="164"/>
  <c r="AR156" i="164"/>
  <c r="AP156" i="164"/>
  <c r="AM156" i="164"/>
  <c r="AK156" i="164"/>
  <c r="AI156" i="164"/>
  <c r="AF156" i="164"/>
  <c r="AD156" i="164"/>
  <c r="AB156" i="164"/>
  <c r="Y156" i="164"/>
  <c r="W156" i="164"/>
  <c r="U156" i="164"/>
  <c r="R156" i="164"/>
  <c r="P156" i="164"/>
  <c r="N156" i="164"/>
  <c r="K156" i="164"/>
  <c r="I156" i="164"/>
  <c r="G156" i="164"/>
  <c r="BG155" i="164"/>
  <c r="BE155" i="164"/>
  <c r="BC155" i="164"/>
  <c r="BB155" i="164"/>
  <c r="BA155" i="164"/>
  <c r="AY155" i="164"/>
  <c r="AW155" i="164"/>
  <c r="AT155" i="164"/>
  <c r="AR155" i="164"/>
  <c r="AP155" i="164"/>
  <c r="AM155" i="164"/>
  <c r="AK155" i="164"/>
  <c r="AI155" i="164"/>
  <c r="AF155" i="164"/>
  <c r="AD155" i="164"/>
  <c r="AB155" i="164"/>
  <c r="Y155" i="164"/>
  <c r="W155" i="164"/>
  <c r="U155" i="164"/>
  <c r="R155" i="164"/>
  <c r="P155" i="164"/>
  <c r="N155" i="164"/>
  <c r="K155" i="164"/>
  <c r="I155" i="164"/>
  <c r="G155" i="164"/>
  <c r="AW154" i="164"/>
  <c r="BA154" i="164"/>
  <c r="AT154" i="164"/>
  <c r="AI154" i="164"/>
  <c r="W154" i="164"/>
  <c r="BG152" i="164"/>
  <c r="BE152" i="164"/>
  <c r="BC152" i="164"/>
  <c r="BB152" i="164"/>
  <c r="BA152" i="164"/>
  <c r="AY152" i="164"/>
  <c r="AW152" i="164"/>
  <c r="AT152" i="164"/>
  <c r="AR152" i="164"/>
  <c r="AP152" i="164"/>
  <c r="AM152" i="164"/>
  <c r="AK152" i="164"/>
  <c r="AI152" i="164"/>
  <c r="AF152" i="164"/>
  <c r="AD152" i="164"/>
  <c r="AB152" i="164"/>
  <c r="Y152" i="164"/>
  <c r="W152" i="164"/>
  <c r="U152" i="164"/>
  <c r="R152" i="164"/>
  <c r="P152" i="164"/>
  <c r="N152" i="164"/>
  <c r="K152" i="164"/>
  <c r="I152" i="164"/>
  <c r="G152" i="164"/>
  <c r="BG151" i="164"/>
  <c r="BE151" i="164"/>
  <c r="BC151" i="164"/>
  <c r="BB151" i="164"/>
  <c r="BA151" i="164"/>
  <c r="AY151" i="164"/>
  <c r="AW151" i="164"/>
  <c r="AT151" i="164"/>
  <c r="AR151" i="164"/>
  <c r="AP151" i="164"/>
  <c r="AM151" i="164"/>
  <c r="AK151" i="164"/>
  <c r="AI151" i="164"/>
  <c r="AF151" i="164"/>
  <c r="AD151" i="164"/>
  <c r="AB151" i="164"/>
  <c r="Y151" i="164"/>
  <c r="W151" i="164"/>
  <c r="U151" i="164"/>
  <c r="R151" i="164"/>
  <c r="P151" i="164"/>
  <c r="N151" i="164"/>
  <c r="K151" i="164"/>
  <c r="I151" i="164"/>
  <c r="G151" i="164"/>
  <c r="AW150" i="164"/>
  <c r="AK150" i="164"/>
  <c r="AF150" i="164"/>
  <c r="AD150" i="164"/>
  <c r="Y150" i="164"/>
  <c r="U150" i="164"/>
  <c r="BG148" i="164"/>
  <c r="BE148" i="164"/>
  <c r="BC148" i="164"/>
  <c r="BB148" i="164"/>
  <c r="BA148" i="164"/>
  <c r="AY148" i="164"/>
  <c r="AW148" i="164"/>
  <c r="AT148" i="164"/>
  <c r="AR148" i="164"/>
  <c r="AP148" i="164"/>
  <c r="AM148" i="164"/>
  <c r="AK148" i="164"/>
  <c r="AI148" i="164"/>
  <c r="AF148" i="164"/>
  <c r="AD148" i="164"/>
  <c r="AB148" i="164"/>
  <c r="Y148" i="164"/>
  <c r="W148" i="164"/>
  <c r="U148" i="164"/>
  <c r="R148" i="164"/>
  <c r="P148" i="164"/>
  <c r="N148" i="164"/>
  <c r="K148" i="164"/>
  <c r="I148" i="164"/>
  <c r="G148" i="164"/>
  <c r="BG147" i="164"/>
  <c r="BE147" i="164"/>
  <c r="BC147" i="164"/>
  <c r="BB147" i="164"/>
  <c r="BA147" i="164"/>
  <c r="AY147" i="164"/>
  <c r="AW147" i="164"/>
  <c r="AT147" i="164"/>
  <c r="AR147" i="164"/>
  <c r="AP147" i="164"/>
  <c r="AM147" i="164"/>
  <c r="AK147" i="164"/>
  <c r="AI147" i="164"/>
  <c r="AF147" i="164"/>
  <c r="AD147" i="164"/>
  <c r="AB147" i="164"/>
  <c r="Y147" i="164"/>
  <c r="W147" i="164"/>
  <c r="U147" i="164"/>
  <c r="R147" i="164"/>
  <c r="P147" i="164"/>
  <c r="N147" i="164"/>
  <c r="K147" i="164"/>
  <c r="I147" i="164"/>
  <c r="G147" i="164"/>
  <c r="AY146" i="164"/>
  <c r="AT146" i="164"/>
  <c r="AP146" i="164"/>
  <c r="AF146" i="164"/>
  <c r="AB146" i="164"/>
  <c r="P146" i="164"/>
  <c r="BG144" i="164"/>
  <c r="BE144" i="164"/>
  <c r="BC144" i="164"/>
  <c r="BB144" i="164"/>
  <c r="BA144" i="164"/>
  <c r="AY144" i="164"/>
  <c r="AW144" i="164"/>
  <c r="AT144" i="164"/>
  <c r="AR144" i="164"/>
  <c r="AP144" i="164"/>
  <c r="AM144" i="164"/>
  <c r="AK144" i="164"/>
  <c r="AI144" i="164"/>
  <c r="AF144" i="164"/>
  <c r="AD144" i="164"/>
  <c r="AB144" i="164"/>
  <c r="Y144" i="164"/>
  <c r="W144" i="164"/>
  <c r="U144" i="164"/>
  <c r="R144" i="164"/>
  <c r="P144" i="164"/>
  <c r="N144" i="164"/>
  <c r="K144" i="164"/>
  <c r="I144" i="164"/>
  <c r="G144" i="164"/>
  <c r="BG143" i="164"/>
  <c r="BE143" i="164"/>
  <c r="BC143" i="164"/>
  <c r="BB143" i="164"/>
  <c r="BA143" i="164"/>
  <c r="AY143" i="164"/>
  <c r="AW143" i="164"/>
  <c r="AT143" i="164"/>
  <c r="AR143" i="164"/>
  <c r="AP143" i="164"/>
  <c r="AM143" i="164"/>
  <c r="AK143" i="164"/>
  <c r="AI143" i="164"/>
  <c r="AF143" i="164"/>
  <c r="AD143" i="164"/>
  <c r="AB143" i="164"/>
  <c r="Y143" i="164"/>
  <c r="W143" i="164"/>
  <c r="U143" i="164"/>
  <c r="R143" i="164"/>
  <c r="P143" i="164"/>
  <c r="N143" i="164"/>
  <c r="K143" i="164"/>
  <c r="I143" i="164"/>
  <c r="G143" i="164"/>
  <c r="AY142" i="164"/>
  <c r="AR142" i="164"/>
  <c r="AM142" i="164"/>
  <c r="AB142" i="164"/>
  <c r="Y142" i="164"/>
  <c r="W142" i="164"/>
  <c r="K142" i="164"/>
  <c r="G142" i="164"/>
  <c r="BG140" i="164"/>
  <c r="BE140" i="164"/>
  <c r="BC140" i="164"/>
  <c r="BB140" i="164"/>
  <c r="BA140" i="164"/>
  <c r="AY140" i="164"/>
  <c r="AW140" i="164"/>
  <c r="AT140" i="164"/>
  <c r="AR140" i="164"/>
  <c r="AP140" i="164"/>
  <c r="AM140" i="164"/>
  <c r="AK140" i="164"/>
  <c r="AI140" i="164"/>
  <c r="AF140" i="164"/>
  <c r="AD140" i="164"/>
  <c r="AB140" i="164"/>
  <c r="Y140" i="164"/>
  <c r="W140" i="164"/>
  <c r="U140" i="164"/>
  <c r="R140" i="164"/>
  <c r="P140" i="164"/>
  <c r="N140" i="164"/>
  <c r="K140" i="164"/>
  <c r="I140" i="164"/>
  <c r="G140" i="164"/>
  <c r="BG139" i="164"/>
  <c r="BE139" i="164"/>
  <c r="BC139" i="164"/>
  <c r="BB139" i="164"/>
  <c r="BA139" i="164"/>
  <c r="AY139" i="164"/>
  <c r="AW139" i="164"/>
  <c r="AT139" i="164"/>
  <c r="AR139" i="164"/>
  <c r="AP139" i="164"/>
  <c r="AM139" i="164"/>
  <c r="AK139" i="164"/>
  <c r="AI139" i="164"/>
  <c r="AF139" i="164"/>
  <c r="AD139" i="164"/>
  <c r="AB139" i="164"/>
  <c r="Y139" i="164"/>
  <c r="W139" i="164"/>
  <c r="U139" i="164"/>
  <c r="R139" i="164"/>
  <c r="P139" i="164"/>
  <c r="N139" i="164"/>
  <c r="K139" i="164"/>
  <c r="I139" i="164"/>
  <c r="G139" i="164"/>
  <c r="BC138" i="164"/>
  <c r="AP138" i="164"/>
  <c r="AM138" i="164"/>
  <c r="AK138" i="164"/>
  <c r="Y138" i="164"/>
  <c r="U138" i="164"/>
  <c r="G138" i="164"/>
  <c r="BG136" i="164"/>
  <c r="BE136" i="164"/>
  <c r="BC136" i="164"/>
  <c r="BB136" i="164"/>
  <c r="BA136" i="164"/>
  <c r="AY136" i="164"/>
  <c r="AW136" i="164"/>
  <c r="AT136" i="164"/>
  <c r="AR136" i="164"/>
  <c r="AP136" i="164"/>
  <c r="AM136" i="164"/>
  <c r="AK136" i="164"/>
  <c r="AI136" i="164"/>
  <c r="AF136" i="164"/>
  <c r="AD136" i="164"/>
  <c r="AB136" i="164"/>
  <c r="Y136" i="164"/>
  <c r="W136" i="164"/>
  <c r="U136" i="164"/>
  <c r="R136" i="164"/>
  <c r="P136" i="164"/>
  <c r="N136" i="164"/>
  <c r="K136" i="164"/>
  <c r="I136" i="164"/>
  <c r="G136" i="164"/>
  <c r="BG135" i="164"/>
  <c r="BE135" i="164"/>
  <c r="BC135" i="164"/>
  <c r="BB135" i="164"/>
  <c r="BA135" i="164"/>
  <c r="AY135" i="164"/>
  <c r="AW135" i="164"/>
  <c r="AT135" i="164"/>
  <c r="AR135" i="164"/>
  <c r="AP135" i="164"/>
  <c r="AM135" i="164"/>
  <c r="AK135" i="164"/>
  <c r="AI135" i="164"/>
  <c r="AF135" i="164"/>
  <c r="AD135" i="164"/>
  <c r="AB135" i="164"/>
  <c r="Y135" i="164"/>
  <c r="W135" i="164"/>
  <c r="U135" i="164"/>
  <c r="R135" i="164"/>
  <c r="P135" i="164"/>
  <c r="N135" i="164"/>
  <c r="K135" i="164"/>
  <c r="I135" i="164"/>
  <c r="G135" i="164"/>
  <c r="BA134" i="164"/>
  <c r="AY134" i="164"/>
  <c r="AW134" i="164"/>
  <c r="AK134" i="164"/>
  <c r="AI134" i="164"/>
  <c r="AF134" i="164"/>
  <c r="AD134" i="164"/>
  <c r="Y134" i="164"/>
  <c r="P134" i="164"/>
  <c r="N134" i="164"/>
  <c r="I134" i="164"/>
  <c r="BG132" i="164"/>
  <c r="BE132" i="164"/>
  <c r="BC132" i="164"/>
  <c r="BB132" i="164"/>
  <c r="BA132" i="164"/>
  <c r="AY132" i="164"/>
  <c r="AW132" i="164"/>
  <c r="AT132" i="164"/>
  <c r="AR132" i="164"/>
  <c r="AP132" i="164"/>
  <c r="AM132" i="164"/>
  <c r="AK132" i="164"/>
  <c r="AI132" i="164"/>
  <c r="AF132" i="164"/>
  <c r="AD132" i="164"/>
  <c r="AB132" i="164"/>
  <c r="Y132" i="164"/>
  <c r="W132" i="164"/>
  <c r="U132" i="164"/>
  <c r="R132" i="164"/>
  <c r="P132" i="164"/>
  <c r="N132" i="164"/>
  <c r="K132" i="164"/>
  <c r="I132" i="164"/>
  <c r="G132" i="164"/>
  <c r="BG131" i="164"/>
  <c r="BE131" i="164"/>
  <c r="BC131" i="164"/>
  <c r="BB131" i="164"/>
  <c r="BA131" i="164"/>
  <c r="AY131" i="164"/>
  <c r="AW131" i="164"/>
  <c r="AT131" i="164"/>
  <c r="AR131" i="164"/>
  <c r="AP131" i="164"/>
  <c r="AM131" i="164"/>
  <c r="AK131" i="164"/>
  <c r="AI131" i="164"/>
  <c r="AF131" i="164"/>
  <c r="AD131" i="164"/>
  <c r="AB131" i="164"/>
  <c r="Y131" i="164"/>
  <c r="W131" i="164"/>
  <c r="U131" i="164"/>
  <c r="R131" i="164"/>
  <c r="P131" i="164"/>
  <c r="N131" i="164"/>
  <c r="K131" i="164"/>
  <c r="I131" i="164"/>
  <c r="G131" i="164"/>
  <c r="BA130" i="164"/>
  <c r="AW130" i="164"/>
  <c r="AM130" i="164"/>
  <c r="AK130" i="164"/>
  <c r="AF130" i="164"/>
  <c r="AD130" i="164"/>
  <c r="AB130" i="164"/>
  <c r="P130" i="164"/>
  <c r="BG128" i="164"/>
  <c r="BE128" i="164"/>
  <c r="BC128" i="164"/>
  <c r="BB128" i="164"/>
  <c r="BA128" i="164"/>
  <c r="AY128" i="164"/>
  <c r="AW128" i="164"/>
  <c r="AT128" i="164"/>
  <c r="AR128" i="164"/>
  <c r="AP128" i="164"/>
  <c r="AM128" i="164"/>
  <c r="AK128" i="164"/>
  <c r="AI128" i="164"/>
  <c r="AF128" i="164"/>
  <c r="AD128" i="164"/>
  <c r="AB128" i="164"/>
  <c r="Y128" i="164"/>
  <c r="W128" i="164"/>
  <c r="U128" i="164"/>
  <c r="R128" i="164"/>
  <c r="P128" i="164"/>
  <c r="N128" i="164"/>
  <c r="K128" i="164"/>
  <c r="I128" i="164"/>
  <c r="G128" i="164"/>
  <c r="BG127" i="164"/>
  <c r="BE127" i="164"/>
  <c r="BC127" i="164"/>
  <c r="BB127" i="164"/>
  <c r="BA127" i="164"/>
  <c r="AY127" i="164"/>
  <c r="AW127" i="164"/>
  <c r="AT127" i="164"/>
  <c r="AR127" i="164"/>
  <c r="AP127" i="164"/>
  <c r="AM127" i="164"/>
  <c r="AK127" i="164"/>
  <c r="AI127" i="164"/>
  <c r="AF127" i="164"/>
  <c r="AD127" i="164"/>
  <c r="AB127" i="164"/>
  <c r="Y127" i="164"/>
  <c r="W127" i="164"/>
  <c r="U127" i="164"/>
  <c r="R127" i="164"/>
  <c r="P127" i="164"/>
  <c r="N127" i="164"/>
  <c r="K127" i="164"/>
  <c r="I127" i="164"/>
  <c r="G127" i="164"/>
  <c r="AR266" i="164"/>
  <c r="AB266" i="164"/>
  <c r="W266" i="164"/>
  <c r="Y266" i="164"/>
  <c r="R266" i="164"/>
  <c r="N266" i="164"/>
  <c r="BG264" i="164"/>
  <c r="BE264" i="164"/>
  <c r="BC264" i="164"/>
  <c r="BB264" i="164"/>
  <c r="BA264" i="164"/>
  <c r="AY264" i="164"/>
  <c r="AW264" i="164"/>
  <c r="AT264" i="164"/>
  <c r="AR264" i="164"/>
  <c r="AP264" i="164"/>
  <c r="AM264" i="164"/>
  <c r="AK264" i="164"/>
  <c r="AI264" i="164"/>
  <c r="AF264" i="164"/>
  <c r="AD264" i="164"/>
  <c r="AB264" i="164"/>
  <c r="Y264" i="164"/>
  <c r="W264" i="164"/>
  <c r="U264" i="164"/>
  <c r="R264" i="164"/>
  <c r="P264" i="164"/>
  <c r="N264" i="164"/>
  <c r="K264" i="164"/>
  <c r="I264" i="164"/>
  <c r="G264" i="164"/>
  <c r="BG263" i="164"/>
  <c r="BE263" i="164"/>
  <c r="BC263" i="164"/>
  <c r="BB263" i="164"/>
  <c r="BA263" i="164"/>
  <c r="AY263" i="164"/>
  <c r="AW263" i="164"/>
  <c r="AT263" i="164"/>
  <c r="AR263" i="164"/>
  <c r="AP263" i="164"/>
  <c r="AM263" i="164"/>
  <c r="AK263" i="164"/>
  <c r="AI263" i="164"/>
  <c r="AF263" i="164"/>
  <c r="AD263" i="164"/>
  <c r="AB263" i="164"/>
  <c r="Y263" i="164"/>
  <c r="W263" i="164"/>
  <c r="U263" i="164"/>
  <c r="R263" i="164"/>
  <c r="P263" i="164"/>
  <c r="N263" i="164"/>
  <c r="K263" i="164"/>
  <c r="I263" i="164"/>
  <c r="G263" i="164"/>
  <c r="BA262" i="164"/>
  <c r="AY262" i="164"/>
  <c r="AM262" i="164"/>
  <c r="AB262" i="164"/>
  <c r="W262" i="164"/>
  <c r="P262" i="164"/>
  <c r="BG260" i="164"/>
  <c r="BE260" i="164"/>
  <c r="BC260" i="164"/>
  <c r="BB260" i="164"/>
  <c r="BA260" i="164"/>
  <c r="AY260" i="164"/>
  <c r="AW260" i="164"/>
  <c r="AT260" i="164"/>
  <c r="AR260" i="164"/>
  <c r="AP260" i="164"/>
  <c r="AM260" i="164"/>
  <c r="AK260" i="164"/>
  <c r="AI260" i="164"/>
  <c r="AF260" i="164"/>
  <c r="AD260" i="164"/>
  <c r="AB260" i="164"/>
  <c r="Y260" i="164"/>
  <c r="W260" i="164"/>
  <c r="U260" i="164"/>
  <c r="R260" i="164"/>
  <c r="P260" i="164"/>
  <c r="N260" i="164"/>
  <c r="K260" i="164"/>
  <c r="I260" i="164"/>
  <c r="G260" i="164"/>
  <c r="BG259" i="164"/>
  <c r="BE259" i="164"/>
  <c r="BC259" i="164"/>
  <c r="BB259" i="164"/>
  <c r="BA259" i="164"/>
  <c r="AY259" i="164"/>
  <c r="AW259" i="164"/>
  <c r="AT259" i="164"/>
  <c r="AR259" i="164"/>
  <c r="AP259" i="164"/>
  <c r="AM259" i="164"/>
  <c r="AK259" i="164"/>
  <c r="AI259" i="164"/>
  <c r="AF259" i="164"/>
  <c r="AD259" i="164"/>
  <c r="AB259" i="164"/>
  <c r="Y259" i="164"/>
  <c r="W259" i="164"/>
  <c r="U259" i="164"/>
  <c r="R259" i="164"/>
  <c r="P259" i="164"/>
  <c r="N259" i="164"/>
  <c r="K259" i="164"/>
  <c r="I259" i="164"/>
  <c r="G259" i="164"/>
  <c r="AY258" i="164"/>
  <c r="AW258" i="164"/>
  <c r="AR258" i="164"/>
  <c r="AK258" i="164"/>
  <c r="AD258" i="164"/>
  <c r="K258" i="164"/>
  <c r="BG256" i="164"/>
  <c r="BE256" i="164"/>
  <c r="BC256" i="164"/>
  <c r="BB256" i="164"/>
  <c r="BA256" i="164"/>
  <c r="AY256" i="164"/>
  <c r="AW256" i="164"/>
  <c r="AT256" i="164"/>
  <c r="AR256" i="164"/>
  <c r="AP256" i="164"/>
  <c r="AM256" i="164"/>
  <c r="AK256" i="164"/>
  <c r="AI256" i="164"/>
  <c r="AF256" i="164"/>
  <c r="AD256" i="164"/>
  <c r="AB256" i="164"/>
  <c r="Y256" i="164"/>
  <c r="W256" i="164"/>
  <c r="U256" i="164"/>
  <c r="R256" i="164"/>
  <c r="P256" i="164"/>
  <c r="N256" i="164"/>
  <c r="K256" i="164"/>
  <c r="I256" i="164"/>
  <c r="G256" i="164"/>
  <c r="BG255" i="164"/>
  <c r="BE255" i="164"/>
  <c r="BC255" i="164"/>
  <c r="BB255" i="164"/>
  <c r="BA255" i="164"/>
  <c r="AY255" i="164"/>
  <c r="AW255" i="164"/>
  <c r="AT255" i="164"/>
  <c r="AR255" i="164"/>
  <c r="AP255" i="164"/>
  <c r="AM255" i="164"/>
  <c r="AK255" i="164"/>
  <c r="AI255" i="164"/>
  <c r="AF255" i="164"/>
  <c r="AD255" i="164"/>
  <c r="AB255" i="164"/>
  <c r="Y255" i="164"/>
  <c r="W255" i="164"/>
  <c r="U255" i="164"/>
  <c r="R255" i="164"/>
  <c r="P255" i="164"/>
  <c r="N255" i="164"/>
  <c r="K255" i="164"/>
  <c r="I255" i="164"/>
  <c r="G255" i="164"/>
  <c r="AY254" i="164"/>
  <c r="BA254" i="164"/>
  <c r="AP254" i="164"/>
  <c r="AK254" i="164"/>
  <c r="AF254" i="164"/>
  <c r="AD254" i="164"/>
  <c r="U254" i="164"/>
  <c r="BG252" i="164"/>
  <c r="BE252" i="164"/>
  <c r="BC252" i="164"/>
  <c r="BB252" i="164"/>
  <c r="BA252" i="164"/>
  <c r="AY252" i="164"/>
  <c r="AW252" i="164"/>
  <c r="AT252" i="164"/>
  <c r="AR252" i="164"/>
  <c r="AP252" i="164"/>
  <c r="AM252" i="164"/>
  <c r="AK252" i="164"/>
  <c r="AI252" i="164"/>
  <c r="AF252" i="164"/>
  <c r="AD252" i="164"/>
  <c r="AB252" i="164"/>
  <c r="Y252" i="164"/>
  <c r="W252" i="164"/>
  <c r="U252" i="164"/>
  <c r="R252" i="164"/>
  <c r="P252" i="164"/>
  <c r="N252" i="164"/>
  <c r="K252" i="164"/>
  <c r="I252" i="164"/>
  <c r="G252" i="164"/>
  <c r="BG251" i="164"/>
  <c r="BE251" i="164"/>
  <c r="BC251" i="164"/>
  <c r="BB251" i="164"/>
  <c r="BA251" i="164"/>
  <c r="AY251" i="164"/>
  <c r="AW251" i="164"/>
  <c r="AT251" i="164"/>
  <c r="AR251" i="164"/>
  <c r="AP251" i="164"/>
  <c r="AM251" i="164"/>
  <c r="AK251" i="164"/>
  <c r="AI251" i="164"/>
  <c r="AF251" i="164"/>
  <c r="AD251" i="164"/>
  <c r="AB251" i="164"/>
  <c r="Y251" i="164"/>
  <c r="W251" i="164"/>
  <c r="U251" i="164"/>
  <c r="R251" i="164"/>
  <c r="P251" i="164"/>
  <c r="N251" i="164"/>
  <c r="K251" i="164"/>
  <c r="I251" i="164"/>
  <c r="G251" i="164"/>
  <c r="BA250" i="164"/>
  <c r="AW250" i="164"/>
  <c r="AP250" i="164"/>
  <c r="AF250" i="164"/>
  <c r="AD250" i="164"/>
  <c r="AB250" i="164"/>
  <c r="Y250" i="164"/>
  <c r="R250" i="164"/>
  <c r="N250" i="164"/>
  <c r="I250" i="164"/>
  <c r="BG248" i="164"/>
  <c r="BE248" i="164"/>
  <c r="BC248" i="164"/>
  <c r="BB248" i="164"/>
  <c r="BA248" i="164"/>
  <c r="AY248" i="164"/>
  <c r="AW248" i="164"/>
  <c r="AT248" i="164"/>
  <c r="AR248" i="164"/>
  <c r="AP248" i="164"/>
  <c r="AM248" i="164"/>
  <c r="AK248" i="164"/>
  <c r="AI248" i="164"/>
  <c r="AF248" i="164"/>
  <c r="AD248" i="164"/>
  <c r="AB248" i="164"/>
  <c r="Y248" i="164"/>
  <c r="W248" i="164"/>
  <c r="U248" i="164"/>
  <c r="R248" i="164"/>
  <c r="P248" i="164"/>
  <c r="N248" i="164"/>
  <c r="K248" i="164"/>
  <c r="I248" i="164"/>
  <c r="G248" i="164"/>
  <c r="BG247" i="164"/>
  <c r="BE247" i="164"/>
  <c r="BC247" i="164"/>
  <c r="BB247" i="164"/>
  <c r="BA247" i="164"/>
  <c r="AY247" i="164"/>
  <c r="AW247" i="164"/>
  <c r="AT247" i="164"/>
  <c r="AR247" i="164"/>
  <c r="AP247" i="164"/>
  <c r="AM247" i="164"/>
  <c r="AK247" i="164"/>
  <c r="AI247" i="164"/>
  <c r="AF247" i="164"/>
  <c r="AD247" i="164"/>
  <c r="AB247" i="164"/>
  <c r="Y247" i="164"/>
  <c r="W247" i="164"/>
  <c r="U247" i="164"/>
  <c r="R247" i="164"/>
  <c r="P247" i="164"/>
  <c r="N247" i="164"/>
  <c r="K247" i="164"/>
  <c r="I247" i="164"/>
  <c r="G247" i="164"/>
  <c r="AT190" i="164"/>
  <c r="AM190" i="164"/>
  <c r="AK190" i="164"/>
  <c r="Y190" i="164"/>
  <c r="W190" i="164"/>
  <c r="U190" i="164"/>
  <c r="R190" i="164"/>
  <c r="G190" i="164"/>
  <c r="BG188" i="164"/>
  <c r="BE188" i="164"/>
  <c r="BC188" i="164"/>
  <c r="BB188" i="164"/>
  <c r="BA188" i="164"/>
  <c r="AY188" i="164"/>
  <c r="AW188" i="164"/>
  <c r="AT188" i="164"/>
  <c r="AR188" i="164"/>
  <c r="AP188" i="164"/>
  <c r="AM188" i="164"/>
  <c r="AK188" i="164"/>
  <c r="AI188" i="164"/>
  <c r="AF188" i="164"/>
  <c r="AD188" i="164"/>
  <c r="AB188" i="164"/>
  <c r="Y188" i="164"/>
  <c r="W188" i="164"/>
  <c r="U188" i="164"/>
  <c r="R188" i="164"/>
  <c r="P188" i="164"/>
  <c r="N188" i="164"/>
  <c r="K188" i="164"/>
  <c r="I188" i="164"/>
  <c r="G188" i="164"/>
  <c r="BG187" i="164"/>
  <c r="BE187" i="164"/>
  <c r="BC187" i="164"/>
  <c r="BB187" i="164"/>
  <c r="BA187" i="164"/>
  <c r="AY187" i="164"/>
  <c r="AW187" i="164"/>
  <c r="AT187" i="164"/>
  <c r="AR187" i="164"/>
  <c r="AP187" i="164"/>
  <c r="AM187" i="164"/>
  <c r="AK187" i="164"/>
  <c r="AI187" i="164"/>
  <c r="AF187" i="164"/>
  <c r="AD187" i="164"/>
  <c r="AB187" i="164"/>
  <c r="Y187" i="164"/>
  <c r="W187" i="164"/>
  <c r="U187" i="164"/>
  <c r="R187" i="164"/>
  <c r="P187" i="164"/>
  <c r="N187" i="164"/>
  <c r="K187" i="164"/>
  <c r="I187" i="164"/>
  <c r="G187" i="164"/>
  <c r="AW186" i="164"/>
  <c r="AY186" i="164"/>
  <c r="AR186" i="164"/>
  <c r="AK186" i="164"/>
  <c r="Y186" i="164"/>
  <c r="U186" i="164"/>
  <c r="N186" i="164"/>
  <c r="K186" i="164"/>
  <c r="I186" i="164"/>
  <c r="G186" i="164"/>
  <c r="BG184" i="164"/>
  <c r="BE184" i="164"/>
  <c r="BC184" i="164"/>
  <c r="BB184" i="164"/>
  <c r="BA184" i="164"/>
  <c r="AY184" i="164"/>
  <c r="AW184" i="164"/>
  <c r="AT184" i="164"/>
  <c r="AR184" i="164"/>
  <c r="AP184" i="164"/>
  <c r="AM184" i="164"/>
  <c r="AK184" i="164"/>
  <c r="AI184" i="164"/>
  <c r="AF184" i="164"/>
  <c r="AD184" i="164"/>
  <c r="AB184" i="164"/>
  <c r="Y184" i="164"/>
  <c r="W184" i="164"/>
  <c r="U184" i="164"/>
  <c r="R184" i="164"/>
  <c r="P184" i="164"/>
  <c r="N184" i="164"/>
  <c r="K184" i="164"/>
  <c r="I184" i="164"/>
  <c r="G184" i="164"/>
  <c r="BG183" i="164"/>
  <c r="BE183" i="164"/>
  <c r="BC183" i="164"/>
  <c r="BB183" i="164"/>
  <c r="BA183" i="164"/>
  <c r="AY183" i="164"/>
  <c r="AW183" i="164"/>
  <c r="AT183" i="164"/>
  <c r="AR183" i="164"/>
  <c r="AP183" i="164"/>
  <c r="AM183" i="164"/>
  <c r="AK183" i="164"/>
  <c r="AI183" i="164"/>
  <c r="AF183" i="164"/>
  <c r="AD183" i="164"/>
  <c r="AB183" i="164"/>
  <c r="Y183" i="164"/>
  <c r="W183" i="164"/>
  <c r="U183" i="164"/>
  <c r="R183" i="164"/>
  <c r="P183" i="164"/>
  <c r="N183" i="164"/>
  <c r="K183" i="164"/>
  <c r="I183" i="164"/>
  <c r="G183" i="164"/>
  <c r="AM302" i="164"/>
  <c r="AI302" i="164"/>
  <c r="U302" i="164"/>
  <c r="W302" i="164"/>
  <c r="P302" i="164"/>
  <c r="BG300" i="164"/>
  <c r="BE300" i="164"/>
  <c r="BC300" i="164"/>
  <c r="BB300" i="164"/>
  <c r="BA300" i="164"/>
  <c r="AY300" i="164"/>
  <c r="AW300" i="164"/>
  <c r="AT300" i="164"/>
  <c r="AR300" i="164"/>
  <c r="AP300" i="164"/>
  <c r="AM300" i="164"/>
  <c r="AK300" i="164"/>
  <c r="AI300" i="164"/>
  <c r="AF300" i="164"/>
  <c r="AD300" i="164"/>
  <c r="AB300" i="164"/>
  <c r="Y300" i="164"/>
  <c r="W300" i="164"/>
  <c r="U300" i="164"/>
  <c r="R300" i="164"/>
  <c r="P300" i="164"/>
  <c r="N300" i="164"/>
  <c r="K300" i="164"/>
  <c r="I300" i="164"/>
  <c r="G300" i="164"/>
  <c r="BG299" i="164"/>
  <c r="BE299" i="164"/>
  <c r="BC299" i="164"/>
  <c r="BB299" i="164"/>
  <c r="BA299" i="164"/>
  <c r="AY299" i="164"/>
  <c r="AW299" i="164"/>
  <c r="AT299" i="164"/>
  <c r="AR299" i="164"/>
  <c r="AP299" i="164"/>
  <c r="AM299" i="164"/>
  <c r="AK299" i="164"/>
  <c r="AI299" i="164"/>
  <c r="AF299" i="164"/>
  <c r="AD299" i="164"/>
  <c r="AB299" i="164"/>
  <c r="Y299" i="164"/>
  <c r="W299" i="164"/>
  <c r="U299" i="164"/>
  <c r="R299" i="164"/>
  <c r="P299" i="164"/>
  <c r="N299" i="164"/>
  <c r="K299" i="164"/>
  <c r="I299" i="164"/>
  <c r="G299" i="164"/>
  <c r="AT298" i="164"/>
  <c r="AI298" i="164"/>
  <c r="AB298" i="164"/>
  <c r="W298" i="164"/>
  <c r="P298" i="164"/>
  <c r="K298" i="164"/>
  <c r="BG296" i="164"/>
  <c r="BE296" i="164"/>
  <c r="BC296" i="164"/>
  <c r="BB296" i="164"/>
  <c r="BA296" i="164"/>
  <c r="AY296" i="164"/>
  <c r="AW296" i="164"/>
  <c r="AT296" i="164"/>
  <c r="AR296" i="164"/>
  <c r="AP296" i="164"/>
  <c r="AM296" i="164"/>
  <c r="AK296" i="164"/>
  <c r="AI296" i="164"/>
  <c r="AF296" i="164"/>
  <c r="AD296" i="164"/>
  <c r="AB296" i="164"/>
  <c r="Y296" i="164"/>
  <c r="W296" i="164"/>
  <c r="U296" i="164"/>
  <c r="R296" i="164"/>
  <c r="P296" i="164"/>
  <c r="N296" i="164"/>
  <c r="K296" i="164"/>
  <c r="I296" i="164"/>
  <c r="G296" i="164"/>
  <c r="BG295" i="164"/>
  <c r="BE295" i="164"/>
  <c r="BC295" i="164"/>
  <c r="BB295" i="164"/>
  <c r="BA295" i="164"/>
  <c r="AY295" i="164"/>
  <c r="AW295" i="164"/>
  <c r="AT295" i="164"/>
  <c r="AR295" i="164"/>
  <c r="AP295" i="164"/>
  <c r="AM295" i="164"/>
  <c r="AK295" i="164"/>
  <c r="AI295" i="164"/>
  <c r="AF295" i="164"/>
  <c r="AD295" i="164"/>
  <c r="AB295" i="164"/>
  <c r="Y295" i="164"/>
  <c r="W295" i="164"/>
  <c r="U295" i="164"/>
  <c r="R295" i="164"/>
  <c r="P295" i="164"/>
  <c r="N295" i="164"/>
  <c r="K295" i="164"/>
  <c r="I295" i="164"/>
  <c r="G295" i="164"/>
  <c r="AW286" i="164"/>
  <c r="AT286" i="164"/>
  <c r="AI286" i="164"/>
  <c r="K286" i="164"/>
  <c r="BG284" i="164"/>
  <c r="BE284" i="164"/>
  <c r="BC284" i="164"/>
  <c r="BB284" i="164"/>
  <c r="BA284" i="164"/>
  <c r="AY284" i="164"/>
  <c r="AW284" i="164"/>
  <c r="AT284" i="164"/>
  <c r="AR284" i="164"/>
  <c r="AP284" i="164"/>
  <c r="AM284" i="164"/>
  <c r="AK284" i="164"/>
  <c r="AI284" i="164"/>
  <c r="AF284" i="164"/>
  <c r="AD284" i="164"/>
  <c r="AB284" i="164"/>
  <c r="Y284" i="164"/>
  <c r="W284" i="164"/>
  <c r="U284" i="164"/>
  <c r="R284" i="164"/>
  <c r="P284" i="164"/>
  <c r="N284" i="164"/>
  <c r="K284" i="164"/>
  <c r="I284" i="164"/>
  <c r="G284" i="164"/>
  <c r="BG283" i="164"/>
  <c r="BE283" i="164"/>
  <c r="BC283" i="164"/>
  <c r="BB283" i="164"/>
  <c r="BA283" i="164"/>
  <c r="AY283" i="164"/>
  <c r="AW283" i="164"/>
  <c r="AT283" i="164"/>
  <c r="AR283" i="164"/>
  <c r="AP283" i="164"/>
  <c r="AM283" i="164"/>
  <c r="AK283" i="164"/>
  <c r="AI283" i="164"/>
  <c r="AF283" i="164"/>
  <c r="AD283" i="164"/>
  <c r="AB283" i="164"/>
  <c r="Y283" i="164"/>
  <c r="W283" i="164"/>
  <c r="U283" i="164"/>
  <c r="R283" i="164"/>
  <c r="P283" i="164"/>
  <c r="N283" i="164"/>
  <c r="K283" i="164"/>
  <c r="I283" i="164"/>
  <c r="G283" i="164"/>
  <c r="AW282" i="164"/>
  <c r="AD282" i="164"/>
  <c r="Y282" i="164"/>
  <c r="U282" i="164"/>
  <c r="BE282" i="164"/>
  <c r="N282" i="164"/>
  <c r="K282" i="164"/>
  <c r="BG280" i="164"/>
  <c r="BE280" i="164"/>
  <c r="BC280" i="164"/>
  <c r="BB280" i="164"/>
  <c r="BA280" i="164"/>
  <c r="AY280" i="164"/>
  <c r="AW280" i="164"/>
  <c r="AT280" i="164"/>
  <c r="AR280" i="164"/>
  <c r="AP280" i="164"/>
  <c r="AM280" i="164"/>
  <c r="AK280" i="164"/>
  <c r="AI280" i="164"/>
  <c r="AF280" i="164"/>
  <c r="AD280" i="164"/>
  <c r="AB280" i="164"/>
  <c r="Y280" i="164"/>
  <c r="W280" i="164"/>
  <c r="U280" i="164"/>
  <c r="R280" i="164"/>
  <c r="P280" i="164"/>
  <c r="N280" i="164"/>
  <c r="K280" i="164"/>
  <c r="I280" i="164"/>
  <c r="G280" i="164"/>
  <c r="BG279" i="164"/>
  <c r="BE279" i="164"/>
  <c r="BC279" i="164"/>
  <c r="BB279" i="164"/>
  <c r="BA279" i="164"/>
  <c r="AY279" i="164"/>
  <c r="AW279" i="164"/>
  <c r="AT279" i="164"/>
  <c r="AR279" i="164"/>
  <c r="AP279" i="164"/>
  <c r="AM279" i="164"/>
  <c r="AK279" i="164"/>
  <c r="AI279" i="164"/>
  <c r="AF279" i="164"/>
  <c r="AD279" i="164"/>
  <c r="AB279" i="164"/>
  <c r="Y279" i="164"/>
  <c r="W279" i="164"/>
  <c r="U279" i="164"/>
  <c r="R279" i="164"/>
  <c r="P279" i="164"/>
  <c r="N279" i="164"/>
  <c r="K279" i="164"/>
  <c r="I279" i="164"/>
  <c r="G279" i="164"/>
  <c r="AY278" i="164"/>
  <c r="AW278" i="164"/>
  <c r="AR278" i="164"/>
  <c r="AM278" i="164"/>
  <c r="AF278" i="164"/>
  <c r="AD278" i="164"/>
  <c r="AB278" i="164"/>
  <c r="R278" i="164"/>
  <c r="P278" i="164"/>
  <c r="K278" i="164"/>
  <c r="I278" i="164"/>
  <c r="G278" i="164"/>
  <c r="BG276" i="164"/>
  <c r="BE276" i="164"/>
  <c r="BC276" i="164"/>
  <c r="BB276" i="164"/>
  <c r="BA276" i="164"/>
  <c r="AY276" i="164"/>
  <c r="AW276" i="164"/>
  <c r="AT276" i="164"/>
  <c r="AR276" i="164"/>
  <c r="AP276" i="164"/>
  <c r="AM276" i="164"/>
  <c r="AK276" i="164"/>
  <c r="AI276" i="164"/>
  <c r="AF276" i="164"/>
  <c r="AD276" i="164"/>
  <c r="AB276" i="164"/>
  <c r="Y276" i="164"/>
  <c r="W276" i="164"/>
  <c r="U276" i="164"/>
  <c r="R276" i="164"/>
  <c r="P276" i="164"/>
  <c r="N276" i="164"/>
  <c r="K276" i="164"/>
  <c r="I276" i="164"/>
  <c r="G276" i="164"/>
  <c r="BG275" i="164"/>
  <c r="BE275" i="164"/>
  <c r="BC275" i="164"/>
  <c r="BB275" i="164"/>
  <c r="BA275" i="164"/>
  <c r="AY275" i="164"/>
  <c r="AW275" i="164"/>
  <c r="AT275" i="164"/>
  <c r="AR275" i="164"/>
  <c r="AP275" i="164"/>
  <c r="AM275" i="164"/>
  <c r="AK275" i="164"/>
  <c r="AI275" i="164"/>
  <c r="AF275" i="164"/>
  <c r="AD275" i="164"/>
  <c r="AB275" i="164"/>
  <c r="Y275" i="164"/>
  <c r="W275" i="164"/>
  <c r="U275" i="164"/>
  <c r="R275" i="164"/>
  <c r="P275" i="164"/>
  <c r="N275" i="164"/>
  <c r="K275" i="164"/>
  <c r="I275" i="164"/>
  <c r="G275" i="164"/>
  <c r="BA274" i="164"/>
  <c r="AY274" i="164"/>
  <c r="AP274" i="164"/>
  <c r="AT274" i="164"/>
  <c r="AK274" i="164"/>
  <c r="AI274" i="164"/>
  <c r="R274" i="164"/>
  <c r="P274" i="164"/>
  <c r="K274" i="164"/>
  <c r="BG272" i="164"/>
  <c r="BE272" i="164"/>
  <c r="BC272" i="164"/>
  <c r="BB272" i="164"/>
  <c r="BA272" i="164"/>
  <c r="AY272" i="164"/>
  <c r="AW272" i="164"/>
  <c r="AT272" i="164"/>
  <c r="AR272" i="164"/>
  <c r="AP272" i="164"/>
  <c r="AM272" i="164"/>
  <c r="AK272" i="164"/>
  <c r="AI272" i="164"/>
  <c r="AF272" i="164"/>
  <c r="AD272" i="164"/>
  <c r="AB272" i="164"/>
  <c r="Y272" i="164"/>
  <c r="W272" i="164"/>
  <c r="U272" i="164"/>
  <c r="R272" i="164"/>
  <c r="P272" i="164"/>
  <c r="N272" i="164"/>
  <c r="K272" i="164"/>
  <c r="I272" i="164"/>
  <c r="G272" i="164"/>
  <c r="BG271" i="164"/>
  <c r="BE271" i="164"/>
  <c r="BC271" i="164"/>
  <c r="BB271" i="164"/>
  <c r="BA271" i="164"/>
  <c r="AY271" i="164"/>
  <c r="AW271" i="164"/>
  <c r="AT271" i="164"/>
  <c r="AR271" i="164"/>
  <c r="AP271" i="164"/>
  <c r="AM271" i="164"/>
  <c r="AK271" i="164"/>
  <c r="AI271" i="164"/>
  <c r="AF271" i="164"/>
  <c r="AD271" i="164"/>
  <c r="AB271" i="164"/>
  <c r="Y271" i="164"/>
  <c r="W271" i="164"/>
  <c r="U271" i="164"/>
  <c r="R271" i="164"/>
  <c r="P271" i="164"/>
  <c r="N271" i="164"/>
  <c r="K271" i="164"/>
  <c r="I271" i="164"/>
  <c r="G271" i="164"/>
  <c r="W270" i="164"/>
  <c r="R270" i="164"/>
  <c r="G270" i="164"/>
  <c r="BG268" i="164"/>
  <c r="BE268" i="164"/>
  <c r="BC268" i="164"/>
  <c r="BB268" i="164"/>
  <c r="BA268" i="164"/>
  <c r="AY268" i="164"/>
  <c r="AW268" i="164"/>
  <c r="AT268" i="164"/>
  <c r="AR268" i="164"/>
  <c r="AP268" i="164"/>
  <c r="AM268" i="164"/>
  <c r="AK268" i="164"/>
  <c r="AI268" i="164"/>
  <c r="AF268" i="164"/>
  <c r="AD268" i="164"/>
  <c r="AB268" i="164"/>
  <c r="Y268" i="164"/>
  <c r="W268" i="164"/>
  <c r="U268" i="164"/>
  <c r="R268" i="164"/>
  <c r="P268" i="164"/>
  <c r="N268" i="164"/>
  <c r="K268" i="164"/>
  <c r="I268" i="164"/>
  <c r="G268" i="164"/>
  <c r="BG267" i="164"/>
  <c r="BE267" i="164"/>
  <c r="BC267" i="164"/>
  <c r="BB267" i="164"/>
  <c r="BA267" i="164"/>
  <c r="AY267" i="164"/>
  <c r="AW267" i="164"/>
  <c r="AT267" i="164"/>
  <c r="AR267" i="164"/>
  <c r="AP267" i="164"/>
  <c r="AM267" i="164"/>
  <c r="AK267" i="164"/>
  <c r="AI267" i="164"/>
  <c r="AF267" i="164"/>
  <c r="AD267" i="164"/>
  <c r="AB267" i="164"/>
  <c r="Y267" i="164"/>
  <c r="W267" i="164"/>
  <c r="U267" i="164"/>
  <c r="R267" i="164"/>
  <c r="P267" i="164"/>
  <c r="N267" i="164"/>
  <c r="K267" i="164"/>
  <c r="I267" i="164"/>
  <c r="G267" i="164"/>
  <c r="AY126" i="164"/>
  <c r="AW126" i="164"/>
  <c r="AT126" i="164"/>
  <c r="AM126" i="164"/>
  <c r="Y126" i="164"/>
  <c r="P126" i="164"/>
  <c r="N126" i="164"/>
  <c r="BG124" i="164"/>
  <c r="BE124" i="164"/>
  <c r="BC124" i="164"/>
  <c r="BB124" i="164"/>
  <c r="BA124" i="164"/>
  <c r="AY124" i="164"/>
  <c r="AW124" i="164"/>
  <c r="AT124" i="164"/>
  <c r="AR124" i="164"/>
  <c r="AP124" i="164"/>
  <c r="AM124" i="164"/>
  <c r="AK124" i="164"/>
  <c r="AI124" i="164"/>
  <c r="AF124" i="164"/>
  <c r="AD124" i="164"/>
  <c r="AB124" i="164"/>
  <c r="Y124" i="164"/>
  <c r="W124" i="164"/>
  <c r="U124" i="164"/>
  <c r="R124" i="164"/>
  <c r="P124" i="164"/>
  <c r="N124" i="164"/>
  <c r="K124" i="164"/>
  <c r="I124" i="164"/>
  <c r="G124" i="164"/>
  <c r="BG123" i="164"/>
  <c r="BE123" i="164"/>
  <c r="BC123" i="164"/>
  <c r="BB123" i="164"/>
  <c r="BA123" i="164"/>
  <c r="AY123" i="164"/>
  <c r="AW123" i="164"/>
  <c r="AT123" i="164"/>
  <c r="AR123" i="164"/>
  <c r="AP123" i="164"/>
  <c r="AM123" i="164"/>
  <c r="AK123" i="164"/>
  <c r="AI123" i="164"/>
  <c r="AF123" i="164"/>
  <c r="AD123" i="164"/>
  <c r="AB123" i="164"/>
  <c r="Y123" i="164"/>
  <c r="W123" i="164"/>
  <c r="U123" i="164"/>
  <c r="R123" i="164"/>
  <c r="P123" i="164"/>
  <c r="N123" i="164"/>
  <c r="K123" i="164"/>
  <c r="I123" i="164"/>
  <c r="G123" i="164"/>
  <c r="BL8" i="164" l="1"/>
  <c r="BZ7" i="164" s="1"/>
  <c r="BL7" i="164"/>
  <c r="BV7" i="164" s="1"/>
  <c r="BL10" i="164"/>
  <c r="BV8" i="164" s="1"/>
  <c r="BD103" i="164"/>
  <c r="BS31" i="164" s="1"/>
  <c r="BD163" i="164"/>
  <c r="BS46" i="164" s="1"/>
  <c r="BF179" i="164"/>
  <c r="BT50" i="164" s="1"/>
  <c r="BD23" i="164"/>
  <c r="BS11" i="164" s="1"/>
  <c r="BD228" i="164"/>
  <c r="BW62" i="164" s="1"/>
  <c r="BH163" i="164"/>
  <c r="BU46" i="164" s="1"/>
  <c r="BD216" i="164"/>
  <c r="BW59" i="164" s="1"/>
  <c r="BH239" i="164"/>
  <c r="BU65" i="164" s="1"/>
  <c r="BF248" i="164"/>
  <c r="BX67" i="164" s="1"/>
  <c r="BF216" i="164"/>
  <c r="BX59" i="164" s="1"/>
  <c r="BF191" i="164"/>
  <c r="BT53" i="164" s="1"/>
  <c r="BF212" i="164"/>
  <c r="BX58" i="164" s="1"/>
  <c r="BD223" i="164"/>
  <c r="BS61" i="164" s="1"/>
  <c r="BH36" i="164"/>
  <c r="BY14" i="164" s="1"/>
  <c r="BH191" i="164"/>
  <c r="BU53" i="164" s="1"/>
  <c r="BF192" i="164"/>
  <c r="BX53" i="164" s="1"/>
  <c r="BH8" i="164"/>
  <c r="BD192" i="164"/>
  <c r="BW53" i="164" s="1"/>
  <c r="BL181" i="164"/>
  <c r="BH135" i="164"/>
  <c r="BU39" i="164" s="1"/>
  <c r="BH43" i="164"/>
  <c r="BU16" i="164" s="1"/>
  <c r="BD287" i="164"/>
  <c r="BS77" i="164" s="1"/>
  <c r="BF183" i="164"/>
  <c r="BT51" i="164" s="1"/>
  <c r="BL64" i="164"/>
  <c r="BV26" i="164" s="1"/>
  <c r="BL88" i="164"/>
  <c r="BV34" i="164" s="1"/>
  <c r="BL160" i="164"/>
  <c r="BL43" i="164"/>
  <c r="BV19" i="164" s="1"/>
  <c r="BH248" i="164"/>
  <c r="BY67" i="164" s="1"/>
  <c r="BL113" i="164"/>
  <c r="BF291" i="164"/>
  <c r="BT78" i="164" s="1"/>
  <c r="BL178" i="164"/>
  <c r="BL86" i="164"/>
  <c r="BZ33" i="164" s="1"/>
  <c r="BL157" i="164"/>
  <c r="BL110" i="164"/>
  <c r="BL16" i="164"/>
  <c r="BV10" i="164" s="1"/>
  <c r="BL170" i="164"/>
  <c r="BD288" i="164"/>
  <c r="BW77" i="164" s="1"/>
  <c r="BL163" i="164"/>
  <c r="BL221" i="164"/>
  <c r="BL11" i="164"/>
  <c r="BZ8" i="164" s="1"/>
  <c r="BD263" i="164"/>
  <c r="BS71" i="164" s="1"/>
  <c r="BD196" i="164"/>
  <c r="BW54" i="164" s="1"/>
  <c r="BD208" i="164"/>
  <c r="BW57" i="164" s="1"/>
  <c r="BD220" i="164"/>
  <c r="BW60" i="164" s="1"/>
  <c r="BD248" i="164"/>
  <c r="BW67" i="164" s="1"/>
  <c r="BF263" i="164"/>
  <c r="BT71" i="164" s="1"/>
  <c r="BD20" i="164"/>
  <c r="BW10" i="164" s="1"/>
  <c r="BH51" i="164"/>
  <c r="BU18" i="164" s="1"/>
  <c r="BL82" i="164"/>
  <c r="BD191" i="164"/>
  <c r="BS53" i="164" s="1"/>
  <c r="BF196" i="164"/>
  <c r="BX54" i="164" s="1"/>
  <c r="BF220" i="164"/>
  <c r="BX60" i="164" s="1"/>
  <c r="BF228" i="164"/>
  <c r="BX62" i="164" s="1"/>
  <c r="BD243" i="164"/>
  <c r="BS66" i="164" s="1"/>
  <c r="BH263" i="164"/>
  <c r="BU71" i="164" s="1"/>
  <c r="BH52" i="164"/>
  <c r="BY18" i="164" s="1"/>
  <c r="BH96" i="164"/>
  <c r="BY29" i="164" s="1"/>
  <c r="BH196" i="164"/>
  <c r="BY54" i="164" s="1"/>
  <c r="BH208" i="164"/>
  <c r="BY57" i="164" s="1"/>
  <c r="BH228" i="164"/>
  <c r="BY62" i="164" s="1"/>
  <c r="BF243" i="164"/>
  <c r="BT66" i="164" s="1"/>
  <c r="BD244" i="164"/>
  <c r="BW66" i="164" s="1"/>
  <c r="BL184" i="164"/>
  <c r="BL185" i="164"/>
  <c r="BD135" i="164"/>
  <c r="BS39" i="164" s="1"/>
  <c r="BF103" i="164"/>
  <c r="BT31" i="164" s="1"/>
  <c r="BH103" i="164"/>
  <c r="BU31" i="164" s="1"/>
  <c r="BD212" i="164"/>
  <c r="BW58" i="164" s="1"/>
  <c r="BF235" i="164"/>
  <c r="BT64" i="164" s="1"/>
  <c r="BL94" i="164"/>
  <c r="BV36" i="164" s="1"/>
  <c r="AF126" i="164"/>
  <c r="AR274" i="164"/>
  <c r="I282" i="164"/>
  <c r="AF282" i="164"/>
  <c r="AP298" i="164"/>
  <c r="W186" i="164"/>
  <c r="P250" i="164"/>
  <c r="AT250" i="164"/>
  <c r="BL191" i="164"/>
  <c r="Y254" i="164"/>
  <c r="AI254" i="164"/>
  <c r="AW254" i="164"/>
  <c r="AI258" i="164"/>
  <c r="AY154" i="164"/>
  <c r="AP170" i="164"/>
  <c r="BF7" i="164"/>
  <c r="BT7" i="164" s="1"/>
  <c r="AB42" i="164"/>
  <c r="AT66" i="164"/>
  <c r="I270" i="164"/>
  <c r="U270" i="164"/>
  <c r="AW270" i="164"/>
  <c r="U286" i="164"/>
  <c r="BE250" i="164"/>
  <c r="AB254" i="164"/>
  <c r="AM254" i="164"/>
  <c r="AW142" i="164"/>
  <c r="BA150" i="164"/>
  <c r="AP166" i="164"/>
  <c r="AT170" i="164"/>
  <c r="G86" i="164"/>
  <c r="I86" i="164"/>
  <c r="AY270" i="164"/>
  <c r="AK282" i="164"/>
  <c r="U298" i="164"/>
  <c r="AY298" i="164"/>
  <c r="AD186" i="164"/>
  <c r="BA186" i="164"/>
  <c r="P190" i="164"/>
  <c r="AM282" i="164"/>
  <c r="AY282" i="164"/>
  <c r="AK286" i="164"/>
  <c r="BA302" i="164"/>
  <c r="BH187" i="164"/>
  <c r="BU52" i="164" s="1"/>
  <c r="AF190" i="164"/>
  <c r="BA190" i="164"/>
  <c r="BG250" i="164"/>
  <c r="AY250" i="164"/>
  <c r="K254" i="164"/>
  <c r="BH211" i="164"/>
  <c r="BU58" i="164" s="1"/>
  <c r="N270" i="164"/>
  <c r="AR270" i="164"/>
  <c r="N274" i="164"/>
  <c r="AB274" i="164"/>
  <c r="BC278" i="164"/>
  <c r="AT278" i="164"/>
  <c r="AB282" i="164"/>
  <c r="BA282" i="164"/>
  <c r="P286" i="164"/>
  <c r="AD286" i="164"/>
  <c r="BG302" i="164"/>
  <c r="AK302" i="164"/>
  <c r="BH247" i="164"/>
  <c r="BU67" i="164" s="1"/>
  <c r="K250" i="164"/>
  <c r="AI250" i="164"/>
  <c r="Y270" i="164"/>
  <c r="AB126" i="164"/>
  <c r="BE126" i="164"/>
  <c r="R126" i="164"/>
  <c r="AD126" i="164"/>
  <c r="AP270" i="164"/>
  <c r="AI278" i="164"/>
  <c r="P282" i="164"/>
  <c r="AP282" i="164"/>
  <c r="N286" i="164"/>
  <c r="AF298" i="164"/>
  <c r="BA298" i="164"/>
  <c r="N302" i="164"/>
  <c r="AF302" i="164"/>
  <c r="AT186" i="164"/>
  <c r="AP190" i="164"/>
  <c r="BC154" i="164"/>
  <c r="N46" i="164"/>
  <c r="K58" i="164"/>
  <c r="BH207" i="164"/>
  <c r="BU57" i="164" s="1"/>
  <c r="I126" i="164"/>
  <c r="BG274" i="164"/>
  <c r="BL197" i="164"/>
  <c r="AD262" i="164"/>
  <c r="P266" i="164"/>
  <c r="I138" i="164"/>
  <c r="W138" i="164"/>
  <c r="AI142" i="164"/>
  <c r="AT142" i="164"/>
  <c r="I150" i="164"/>
  <c r="I154" i="164"/>
  <c r="BL125" i="164"/>
  <c r="BZ46" i="164" s="1"/>
  <c r="N170" i="164"/>
  <c r="AD170" i="164"/>
  <c r="AM170" i="164"/>
  <c r="BL131" i="164"/>
  <c r="BZ48" i="164" s="1"/>
  <c r="R174" i="164"/>
  <c r="AD174" i="164"/>
  <c r="BL133" i="164"/>
  <c r="BV49" i="164" s="1"/>
  <c r="W178" i="164"/>
  <c r="U182" i="164"/>
  <c r="G10" i="164"/>
  <c r="AI10" i="164"/>
  <c r="W14" i="164"/>
  <c r="AK14" i="164"/>
  <c r="AY14" i="164"/>
  <c r="AP26" i="164"/>
  <c r="AP34" i="164"/>
  <c r="R38" i="164"/>
  <c r="AK42" i="164"/>
  <c r="AB54" i="164"/>
  <c r="AP54" i="164"/>
  <c r="AB62" i="164"/>
  <c r="BL50" i="164"/>
  <c r="BZ21" i="164" s="1"/>
  <c r="P70" i="164"/>
  <c r="P74" i="164"/>
  <c r="G78" i="164"/>
  <c r="U78" i="164"/>
  <c r="AF78" i="164"/>
  <c r="AP90" i="164"/>
  <c r="N98" i="164"/>
  <c r="AB98" i="164"/>
  <c r="AY110" i="164"/>
  <c r="W114" i="164"/>
  <c r="AT114" i="164"/>
  <c r="BC118" i="164"/>
  <c r="AF122" i="164"/>
  <c r="BH288" i="164"/>
  <c r="BY77" i="164" s="1"/>
  <c r="BH292" i="164"/>
  <c r="BY78" i="164" s="1"/>
  <c r="BL149" i="164"/>
  <c r="W202" i="164"/>
  <c r="AM230" i="164"/>
  <c r="AI230" i="164"/>
  <c r="BD7" i="164"/>
  <c r="BS7" i="164" s="1"/>
  <c r="BD11" i="164"/>
  <c r="BS8" i="164" s="1"/>
  <c r="AW18" i="164"/>
  <c r="U22" i="164"/>
  <c r="AI22" i="164"/>
  <c r="AB38" i="164"/>
  <c r="N50" i="164"/>
  <c r="AP50" i="164"/>
  <c r="AP66" i="164"/>
  <c r="AI78" i="164"/>
  <c r="AP102" i="164"/>
  <c r="AB110" i="164"/>
  <c r="G290" i="164"/>
  <c r="U290" i="164"/>
  <c r="AI290" i="164"/>
  <c r="AW202" i="164"/>
  <c r="BD207" i="164"/>
  <c r="BS57" i="164" s="1"/>
  <c r="BD211" i="164"/>
  <c r="BS58" i="164" s="1"/>
  <c r="N258" i="164"/>
  <c r="AB258" i="164"/>
  <c r="AP258" i="164"/>
  <c r="R262" i="164"/>
  <c r="AF262" i="164"/>
  <c r="G266" i="164"/>
  <c r="AT266" i="164"/>
  <c r="AI130" i="164"/>
  <c r="U134" i="164"/>
  <c r="N138" i="164"/>
  <c r="K146" i="164"/>
  <c r="AW146" i="164"/>
  <c r="AY150" i="164"/>
  <c r="BG154" i="164"/>
  <c r="AK154" i="164"/>
  <c r="AD166" i="164"/>
  <c r="AR170" i="164"/>
  <c r="AB14" i="164"/>
  <c r="AY18" i="164"/>
  <c r="AY22" i="164"/>
  <c r="Y26" i="164"/>
  <c r="AI26" i="164"/>
  <c r="AD38" i="164"/>
  <c r="Y54" i="164"/>
  <c r="AI54" i="164"/>
  <c r="I58" i="164"/>
  <c r="AI58" i="164"/>
  <c r="AY58" i="164"/>
  <c r="AR66" i="164"/>
  <c r="AF70" i="164"/>
  <c r="U74" i="164"/>
  <c r="AW74" i="164"/>
  <c r="BL58" i="164"/>
  <c r="BV24" i="164" s="1"/>
  <c r="BE86" i="164"/>
  <c r="U86" i="164"/>
  <c r="AT86" i="164"/>
  <c r="BB90" i="164"/>
  <c r="BA90" i="164"/>
  <c r="AW94" i="164"/>
  <c r="AD102" i="164"/>
  <c r="AR102" i="164"/>
  <c r="BL89" i="164"/>
  <c r="BZ34" i="164" s="1"/>
  <c r="BD119" i="164"/>
  <c r="BS35" i="164" s="1"/>
  <c r="BL92" i="164"/>
  <c r="BZ35" i="164" s="1"/>
  <c r="W290" i="164"/>
  <c r="AK290" i="164"/>
  <c r="N198" i="164"/>
  <c r="AK202" i="164"/>
  <c r="BD203" i="164"/>
  <c r="BS56" i="164" s="1"/>
  <c r="AB206" i="164"/>
  <c r="BF207" i="164"/>
  <c r="BT57" i="164" s="1"/>
  <c r="BF211" i="164"/>
  <c r="BT58" i="164" s="1"/>
  <c r="BL161" i="164"/>
  <c r="K214" i="164"/>
  <c r="W134" i="164"/>
  <c r="AR158" i="164"/>
  <c r="AF162" i="164"/>
  <c r="AD14" i="164"/>
  <c r="AR14" i="164"/>
  <c r="Y22" i="164"/>
  <c r="G38" i="164"/>
  <c r="AD42" i="164"/>
  <c r="P46" i="164"/>
  <c r="R50" i="164"/>
  <c r="AK74" i="164"/>
  <c r="AF102" i="164"/>
  <c r="AT102" i="164"/>
  <c r="Y290" i="164"/>
  <c r="AM290" i="164"/>
  <c r="P198" i="164"/>
  <c r="AM202" i="164"/>
  <c r="BA202" i="164"/>
  <c r="BF203" i="164"/>
  <c r="BT56" i="164" s="1"/>
  <c r="P218" i="164"/>
  <c r="R258" i="164"/>
  <c r="AF258" i="164"/>
  <c r="AW262" i="164"/>
  <c r="BL100" i="164"/>
  <c r="BV38" i="164" s="1"/>
  <c r="BG134" i="164"/>
  <c r="BB134" i="164"/>
  <c r="R138" i="164"/>
  <c r="AT138" i="164"/>
  <c r="AD142" i="164"/>
  <c r="BA142" i="164"/>
  <c r="BA146" i="164"/>
  <c r="N150" i="164"/>
  <c r="AB150" i="164"/>
  <c r="N154" i="164"/>
  <c r="AP154" i="164"/>
  <c r="G162" i="164"/>
  <c r="Y162" i="164"/>
  <c r="AI170" i="164"/>
  <c r="G174" i="164"/>
  <c r="AB182" i="164"/>
  <c r="AP182" i="164"/>
  <c r="AD10" i="164"/>
  <c r="AT14" i="164"/>
  <c r="G18" i="164"/>
  <c r="AR18" i="164"/>
  <c r="AM22" i="164"/>
  <c r="BL22" i="164"/>
  <c r="BV12" i="164" s="1"/>
  <c r="AW30" i="164"/>
  <c r="BG34" i="164"/>
  <c r="BH34" i="164" s="1"/>
  <c r="BQ13" i="164" s="1"/>
  <c r="AK34" i="164"/>
  <c r="AW34" i="164"/>
  <c r="W42" i="164"/>
  <c r="AF42" i="164"/>
  <c r="W50" i="164"/>
  <c r="AW50" i="164"/>
  <c r="BL47" i="164"/>
  <c r="BZ20" i="164" s="1"/>
  <c r="W62" i="164"/>
  <c r="U66" i="164"/>
  <c r="U70" i="164"/>
  <c r="AW70" i="164"/>
  <c r="BD76" i="164"/>
  <c r="BW24" i="164" s="1"/>
  <c r="N78" i="164"/>
  <c r="BL62" i="164"/>
  <c r="BZ25" i="164" s="1"/>
  <c r="K86" i="164"/>
  <c r="BD91" i="164"/>
  <c r="BS28" i="164" s="1"/>
  <c r="BL71" i="164"/>
  <c r="BZ28" i="164" s="1"/>
  <c r="AK94" i="164"/>
  <c r="BL73" i="164"/>
  <c r="BV29" i="164" s="1"/>
  <c r="W98" i="164"/>
  <c r="I102" i="164"/>
  <c r="I106" i="164"/>
  <c r="AI106" i="164"/>
  <c r="AF110" i="164"/>
  <c r="AB122" i="164"/>
  <c r="BL145" i="164"/>
  <c r="R198" i="164"/>
  <c r="BF208" i="164"/>
  <c r="BX57" i="164" s="1"/>
  <c r="AP214" i="164"/>
  <c r="BL164" i="164"/>
  <c r="BH216" i="164"/>
  <c r="BY59" i="164" s="1"/>
  <c r="BL200" i="164"/>
  <c r="AK266" i="164"/>
  <c r="BL98" i="164"/>
  <c r="BZ37" i="164" s="1"/>
  <c r="AR146" i="164"/>
  <c r="P150" i="164"/>
  <c r="BL119" i="164"/>
  <c r="BZ44" i="164" s="1"/>
  <c r="I166" i="164"/>
  <c r="AF178" i="164"/>
  <c r="R182" i="164"/>
  <c r="AD182" i="164"/>
  <c r="AR182" i="164"/>
  <c r="BL26" i="164"/>
  <c r="BZ13" i="164" s="1"/>
  <c r="AM34" i="164"/>
  <c r="AY34" i="164"/>
  <c r="Y62" i="164"/>
  <c r="W70" i="164"/>
  <c r="AM94" i="164"/>
  <c r="BL74" i="164"/>
  <c r="BZ29" i="164" s="1"/>
  <c r="BH116" i="164"/>
  <c r="BY34" i="164" s="1"/>
  <c r="BH287" i="164"/>
  <c r="BU77" i="164" s="1"/>
  <c r="BC290" i="164"/>
  <c r="BD292" i="164"/>
  <c r="BW78" i="164" s="1"/>
  <c r="Y294" i="164"/>
  <c r="AM294" i="164"/>
  <c r="K198" i="164"/>
  <c r="AB202" i="164"/>
  <c r="AR214" i="164"/>
  <c r="AM266" i="164"/>
  <c r="BA266" i="164"/>
  <c r="AR130" i="164"/>
  <c r="AB134" i="164"/>
  <c r="AD146" i="164"/>
  <c r="R154" i="164"/>
  <c r="BG158" i="164"/>
  <c r="BL128" i="164"/>
  <c r="BZ47" i="164" s="1"/>
  <c r="K174" i="164"/>
  <c r="Y174" i="164"/>
  <c r="BE178" i="164"/>
  <c r="AM178" i="164"/>
  <c r="W10" i="164"/>
  <c r="BA30" i="164"/>
  <c r="BA34" i="164"/>
  <c r="W38" i="164"/>
  <c r="BA38" i="164"/>
  <c r="AD54" i="164"/>
  <c r="P66" i="164"/>
  <c r="BL52" i="164"/>
  <c r="BV22" i="164" s="1"/>
  <c r="Y70" i="164"/>
  <c r="AM70" i="164"/>
  <c r="N74" i="164"/>
  <c r="AP74" i="164"/>
  <c r="R78" i="164"/>
  <c r="AR82" i="164"/>
  <c r="AR90" i="164"/>
  <c r="P98" i="164"/>
  <c r="BL80" i="164"/>
  <c r="BZ31" i="164" s="1"/>
  <c r="AM106" i="164"/>
  <c r="BH107" i="164"/>
  <c r="BU32" i="164" s="1"/>
  <c r="I110" i="164"/>
  <c r="W110" i="164"/>
  <c r="U114" i="164"/>
  <c r="BL218" i="164"/>
  <c r="P290" i="164"/>
  <c r="AD290" i="164"/>
  <c r="AB294" i="164"/>
  <c r="BL146" i="164"/>
  <c r="BL148" i="164"/>
  <c r="R202" i="164"/>
  <c r="AD202" i="164"/>
  <c r="AT206" i="164"/>
  <c r="BH212" i="164"/>
  <c r="BY58" i="164" s="1"/>
  <c r="AT214" i="164"/>
  <c r="W222" i="164"/>
  <c r="AR226" i="164"/>
  <c r="R230" i="164"/>
  <c r="BD235" i="164"/>
  <c r="BS64" i="164" s="1"/>
  <c r="AI238" i="164"/>
  <c r="AT238" i="164"/>
  <c r="BH243" i="164"/>
  <c r="BU66" i="164" s="1"/>
  <c r="AP246" i="164"/>
  <c r="BH215" i="164"/>
  <c r="BU59" i="164" s="1"/>
  <c r="P222" i="164"/>
  <c r="W226" i="164"/>
  <c r="BA226" i="164"/>
  <c r="G230" i="164"/>
  <c r="BA230" i="164"/>
  <c r="R218" i="164"/>
  <c r="AP222" i="164"/>
  <c r="BF223" i="164"/>
  <c r="BT61" i="164" s="1"/>
  <c r="AF226" i="164"/>
  <c r="BL173" i="164"/>
  <c r="Y230" i="164"/>
  <c r="AW230" i="164"/>
  <c r="U234" i="164"/>
  <c r="BD239" i="164"/>
  <c r="BS65" i="164" s="1"/>
  <c r="W242" i="164"/>
  <c r="AK242" i="164"/>
  <c r="AW242" i="164"/>
  <c r="AR222" i="164"/>
  <c r="BH223" i="164"/>
  <c r="BU61" i="164" s="1"/>
  <c r="BL182" i="164"/>
  <c r="Y242" i="164"/>
  <c r="W246" i="164"/>
  <c r="Y222" i="164"/>
  <c r="AY230" i="164"/>
  <c r="BL176" i="164"/>
  <c r="AI234" i="164"/>
  <c r="N242" i="164"/>
  <c r="AM246" i="164"/>
  <c r="AD246" i="164"/>
  <c r="BF144" i="164"/>
  <c r="BX41" i="164" s="1"/>
  <c r="BH151" i="164"/>
  <c r="BU43" i="164" s="1"/>
  <c r="BH152" i="164"/>
  <c r="BY43" i="164" s="1"/>
  <c r="BL104" i="164"/>
  <c r="BZ39" i="164" s="1"/>
  <c r="BL106" i="164"/>
  <c r="BV40" i="164" s="1"/>
  <c r="BL202" i="164"/>
  <c r="BV72" i="164" s="1"/>
  <c r="AB270" i="164"/>
  <c r="BL206" i="164"/>
  <c r="BZ73" i="164" s="1"/>
  <c r="BB274" i="164"/>
  <c r="BL209" i="164"/>
  <c r="BZ74" i="164" s="1"/>
  <c r="BL212" i="164"/>
  <c r="BZ75" i="164" s="1"/>
  <c r="BL215" i="164"/>
  <c r="BZ76" i="164" s="1"/>
  <c r="W130" i="164"/>
  <c r="U130" i="164"/>
  <c r="BE146" i="164"/>
  <c r="I146" i="164"/>
  <c r="BD123" i="164"/>
  <c r="BS36" i="164" s="1"/>
  <c r="BG126" i="164"/>
  <c r="AP126" i="164"/>
  <c r="BA126" i="164"/>
  <c r="BL203" i="164"/>
  <c r="BZ72" i="164" s="1"/>
  <c r="AD270" i="164"/>
  <c r="W274" i="164"/>
  <c r="BF276" i="164"/>
  <c r="BX74" i="164" s="1"/>
  <c r="BF280" i="164"/>
  <c r="BX75" i="164" s="1"/>
  <c r="W282" i="164"/>
  <c r="BC298" i="164"/>
  <c r="R298" i="164"/>
  <c r="BB262" i="164"/>
  <c r="G262" i="164"/>
  <c r="AD138" i="164"/>
  <c r="BL95" i="164"/>
  <c r="BZ36" i="164" s="1"/>
  <c r="BF123" i="164"/>
  <c r="BT36" i="164" s="1"/>
  <c r="K126" i="164"/>
  <c r="U126" i="164"/>
  <c r="AR126" i="164"/>
  <c r="BF267" i="164"/>
  <c r="BT72" i="164" s="1"/>
  <c r="BG270" i="164"/>
  <c r="AF270" i="164"/>
  <c r="Y274" i="164"/>
  <c r="BB278" i="164"/>
  <c r="AY286" i="164"/>
  <c r="BE298" i="164"/>
  <c r="BB302" i="164"/>
  <c r="G302" i="164"/>
  <c r="AF186" i="164"/>
  <c r="BG266" i="164"/>
  <c r="AR150" i="164"/>
  <c r="AT150" i="164"/>
  <c r="K158" i="164"/>
  <c r="BB182" i="164"/>
  <c r="W126" i="164"/>
  <c r="AM270" i="164"/>
  <c r="AT270" i="164"/>
  <c r="AF274" i="164"/>
  <c r="AW274" i="164"/>
  <c r="BE278" i="164"/>
  <c r="AP286" i="164"/>
  <c r="BG298" i="164"/>
  <c r="BE162" i="164"/>
  <c r="BG170" i="164"/>
  <c r="BG278" i="164"/>
  <c r="P186" i="164"/>
  <c r="BE186" i="164"/>
  <c r="BB126" i="164"/>
  <c r="BC270" i="164"/>
  <c r="BA270" i="164"/>
  <c r="BC274" i="164"/>
  <c r="AM274" i="164"/>
  <c r="BC282" i="164"/>
  <c r="BC286" i="164"/>
  <c r="Y286" i="164"/>
  <c r="AF286" i="164"/>
  <c r="BA286" i="164"/>
  <c r="P254" i="164"/>
  <c r="N254" i="164"/>
  <c r="AY178" i="164"/>
  <c r="AW178" i="164"/>
  <c r="P226" i="164"/>
  <c r="R226" i="164"/>
  <c r="BD227" i="164"/>
  <c r="BS62" i="164" s="1"/>
  <c r="BL172" i="164"/>
  <c r="BC234" i="164"/>
  <c r="G234" i="164"/>
  <c r="G246" i="164"/>
  <c r="I246" i="164"/>
  <c r="K246" i="164"/>
  <c r="BB270" i="164"/>
  <c r="BE274" i="164"/>
  <c r="BB286" i="164"/>
  <c r="AT262" i="164"/>
  <c r="AP262" i="164"/>
  <c r="W146" i="164"/>
  <c r="Y146" i="164"/>
  <c r="BE270" i="164"/>
  <c r="BC126" i="164"/>
  <c r="AK126" i="164"/>
  <c r="BL205" i="164"/>
  <c r="BV73" i="164" s="1"/>
  <c r="BL208" i="164"/>
  <c r="BV74" i="164" s="1"/>
  <c r="Y278" i="164"/>
  <c r="AP278" i="164"/>
  <c r="BL211" i="164"/>
  <c r="BV75" i="164" s="1"/>
  <c r="BG282" i="164"/>
  <c r="BE286" i="164"/>
  <c r="N298" i="164"/>
  <c r="BL227" i="164"/>
  <c r="BZ80" i="164" s="1"/>
  <c r="AT302" i="164"/>
  <c r="BA258" i="164"/>
  <c r="AR134" i="164"/>
  <c r="AT134" i="164"/>
  <c r="AW182" i="164"/>
  <c r="I94" i="164"/>
  <c r="K94" i="164"/>
  <c r="BB282" i="164"/>
  <c r="BF282" i="164" s="1"/>
  <c r="BP75" i="164" s="1"/>
  <c r="AB286" i="164"/>
  <c r="BH296" i="164"/>
  <c r="BY79" i="164" s="1"/>
  <c r="Y298" i="164"/>
  <c r="AK298" i="164"/>
  <c r="AW298" i="164"/>
  <c r="R302" i="164"/>
  <c r="AB302" i="164"/>
  <c r="BC302" i="164"/>
  <c r="BL139" i="164"/>
  <c r="BG186" i="164"/>
  <c r="AB186" i="164"/>
  <c r="BD187" i="164"/>
  <c r="BS52" i="164" s="1"/>
  <c r="BL142" i="164"/>
  <c r="BE190" i="164"/>
  <c r="W250" i="164"/>
  <c r="AK250" i="164"/>
  <c r="W254" i="164"/>
  <c r="AR254" i="164"/>
  <c r="BF256" i="164"/>
  <c r="BX69" i="164" s="1"/>
  <c r="P258" i="164"/>
  <c r="BD264" i="164"/>
  <c r="BW71" i="164" s="1"/>
  <c r="AY266" i="164"/>
  <c r="BL101" i="164"/>
  <c r="BZ38" i="164" s="1"/>
  <c r="AP134" i="164"/>
  <c r="BL103" i="164"/>
  <c r="BV39" i="164" s="1"/>
  <c r="AB138" i="164"/>
  <c r="AP142" i="164"/>
  <c r="BL109" i="164"/>
  <c r="BV41" i="164" s="1"/>
  <c r="U146" i="164"/>
  <c r="AP150" i="164"/>
  <c r="BD151" i="164"/>
  <c r="BS43" i="164" s="1"/>
  <c r="BL115" i="164"/>
  <c r="BV43" i="164" s="1"/>
  <c r="AF154" i="164"/>
  <c r="AY158" i="164"/>
  <c r="BG162" i="164"/>
  <c r="BL124" i="164"/>
  <c r="BV46" i="164" s="1"/>
  <c r="BC170" i="164"/>
  <c r="BB178" i="164"/>
  <c r="BD178" i="164" s="1"/>
  <c r="BO49" i="164" s="1"/>
  <c r="BH7" i="164"/>
  <c r="BU7" i="164" s="1"/>
  <c r="N10" i="164"/>
  <c r="K14" i="164"/>
  <c r="BG14" i="164"/>
  <c r="K30" i="164"/>
  <c r="N38" i="164"/>
  <c r="BL34" i="164"/>
  <c r="BV16" i="164" s="1"/>
  <c r="R286" i="164"/>
  <c r="BG286" i="164"/>
  <c r="AM298" i="164"/>
  <c r="AD302" i="164"/>
  <c r="BL140" i="164"/>
  <c r="BC186" i="164"/>
  <c r="BL143" i="164"/>
  <c r="BG190" i="164"/>
  <c r="BF252" i="164"/>
  <c r="BX68" i="164" s="1"/>
  <c r="BF264" i="164"/>
  <c r="BX71" i="164" s="1"/>
  <c r="BE142" i="164"/>
  <c r="BG142" i="164"/>
  <c r="BL116" i="164"/>
  <c r="BZ43" i="164" s="1"/>
  <c r="BC158" i="164"/>
  <c r="BL121" i="164"/>
  <c r="BV45" i="164" s="1"/>
  <c r="BG166" i="164"/>
  <c r="BF172" i="164"/>
  <c r="BX48" i="164" s="1"/>
  <c r="AK178" i="164"/>
  <c r="BC182" i="164"/>
  <c r="AB74" i="164"/>
  <c r="AD74" i="164"/>
  <c r="I118" i="164"/>
  <c r="BE118" i="164"/>
  <c r="BL226" i="164"/>
  <c r="BV80" i="164" s="1"/>
  <c r="BE302" i="164"/>
  <c r="BC190" i="164"/>
  <c r="BB250" i="164"/>
  <c r="BL196" i="164"/>
  <c r="BE262" i="164"/>
  <c r="U262" i="164"/>
  <c r="AR262" i="164"/>
  <c r="BL97" i="164"/>
  <c r="BV37" i="164" s="1"/>
  <c r="AP130" i="164"/>
  <c r="BH131" i="164"/>
  <c r="BU38" i="164" s="1"/>
  <c r="BG138" i="164"/>
  <c r="BL107" i="164"/>
  <c r="BZ40" i="164" s="1"/>
  <c r="BB150" i="164"/>
  <c r="K154" i="164"/>
  <c r="AR154" i="164"/>
  <c r="BL118" i="164"/>
  <c r="BV44" i="164" s="1"/>
  <c r="BE158" i="164"/>
  <c r="BL122" i="164"/>
  <c r="BZ45" i="164" s="1"/>
  <c r="I162" i="164"/>
  <c r="U162" i="164"/>
  <c r="AD162" i="164"/>
  <c r="AP162" i="164"/>
  <c r="AK166" i="164"/>
  <c r="AT166" i="164"/>
  <c r="BH172" i="164"/>
  <c r="BY48" i="164" s="1"/>
  <c r="AW174" i="164"/>
  <c r="BG178" i="164"/>
  <c r="BL136" i="164"/>
  <c r="BV50" i="164" s="1"/>
  <c r="R10" i="164"/>
  <c r="BE10" i="164"/>
  <c r="BD12" i="164"/>
  <c r="BW8" i="164" s="1"/>
  <c r="N14" i="164"/>
  <c r="BL13" i="164"/>
  <c r="BV9" i="164" s="1"/>
  <c r="AP18" i="164"/>
  <c r="W30" i="164"/>
  <c r="AW90" i="164"/>
  <c r="BG94" i="164"/>
  <c r="BD112" i="164"/>
  <c r="BW33" i="164" s="1"/>
  <c r="AD114" i="164"/>
  <c r="AB114" i="164"/>
  <c r="N190" i="164"/>
  <c r="BC250" i="164"/>
  <c r="BC258" i="164"/>
  <c r="Y258" i="164"/>
  <c r="BG262" i="164"/>
  <c r="BC262" i="164"/>
  <c r="K266" i="164"/>
  <c r="BF136" i="164"/>
  <c r="BX39" i="164" s="1"/>
  <c r="AF138" i="164"/>
  <c r="BA178" i="164"/>
  <c r="BD83" i="164"/>
  <c r="BS26" i="164" s="1"/>
  <c r="BD84" i="164"/>
  <c r="BW26" i="164" s="1"/>
  <c r="BL65" i="164"/>
  <c r="BZ26" i="164" s="1"/>
  <c r="BD200" i="164"/>
  <c r="BW55" i="164" s="1"/>
  <c r="BL152" i="164"/>
  <c r="AT282" i="164"/>
  <c r="BL214" i="164"/>
  <c r="BV76" i="164" s="1"/>
  <c r="AR286" i="164"/>
  <c r="BL223" i="164"/>
  <c r="BV79" i="164" s="1"/>
  <c r="AP302" i="164"/>
  <c r="AM186" i="164"/>
  <c r="BH188" i="164"/>
  <c r="BY52" i="164" s="1"/>
  <c r="AW190" i="164"/>
  <c r="BL187" i="164"/>
  <c r="AM250" i="164"/>
  <c r="BC254" i="164"/>
  <c r="R254" i="164"/>
  <c r="BE258" i="164"/>
  <c r="AM258" i="164"/>
  <c r="N262" i="164"/>
  <c r="AK262" i="164"/>
  <c r="AD266" i="164"/>
  <c r="AP266" i="164"/>
  <c r="BC266" i="164"/>
  <c r="Y130" i="164"/>
  <c r="AT130" i="164"/>
  <c r="AR138" i="164"/>
  <c r="AI150" i="164"/>
  <c r="BF155" i="164"/>
  <c r="BT44" i="164" s="1"/>
  <c r="BD156" i="164"/>
  <c r="BW44" i="164" s="1"/>
  <c r="U158" i="164"/>
  <c r="AT158" i="164"/>
  <c r="AT162" i="164"/>
  <c r="AB170" i="164"/>
  <c r="BB170" i="164"/>
  <c r="BD175" i="164"/>
  <c r="BS49" i="164" s="1"/>
  <c r="BH176" i="164"/>
  <c r="BY49" i="164" s="1"/>
  <c r="BL134" i="164"/>
  <c r="BZ49" i="164" s="1"/>
  <c r="I178" i="164"/>
  <c r="U178" i="164"/>
  <c r="AD178" i="164"/>
  <c r="AP178" i="164"/>
  <c r="BL137" i="164"/>
  <c r="BZ50" i="164" s="1"/>
  <c r="BG182" i="164"/>
  <c r="BC10" i="164"/>
  <c r="P14" i="164"/>
  <c r="BL20" i="164"/>
  <c r="BZ11" i="164" s="1"/>
  <c r="BL28" i="164"/>
  <c r="BV14" i="164" s="1"/>
  <c r="BB74" i="164"/>
  <c r="AF74" i="164"/>
  <c r="AY86" i="164"/>
  <c r="BL68" i="164"/>
  <c r="BZ27" i="164" s="1"/>
  <c r="BL224" i="164"/>
  <c r="BZ79" i="164" s="1"/>
  <c r="BB298" i="164"/>
  <c r="AR298" i="164"/>
  <c r="AR302" i="164"/>
  <c r="BB190" i="164"/>
  <c r="AY190" i="164"/>
  <c r="BL188" i="164"/>
  <c r="BE254" i="164"/>
  <c r="BL193" i="164"/>
  <c r="BG258" i="164"/>
  <c r="U258" i="164"/>
  <c r="Y262" i="164"/>
  <c r="BL199" i="164"/>
  <c r="U266" i="164"/>
  <c r="AF266" i="164"/>
  <c r="AY130" i="164"/>
  <c r="R134" i="164"/>
  <c r="AI138" i="164"/>
  <c r="BH140" i="164"/>
  <c r="BY40" i="164" s="1"/>
  <c r="AK142" i="164"/>
  <c r="G146" i="164"/>
  <c r="R150" i="164"/>
  <c r="AD154" i="164"/>
  <c r="BF156" i="164"/>
  <c r="BX44" i="164" s="1"/>
  <c r="BB158" i="164"/>
  <c r="BC162" i="164"/>
  <c r="AM162" i="164"/>
  <c r="AY162" i="164"/>
  <c r="BB166" i="164"/>
  <c r="AM166" i="164"/>
  <c r="W174" i="164"/>
  <c r="AF174" i="164"/>
  <c r="BG174" i="164"/>
  <c r="BD176" i="164"/>
  <c r="BW49" i="164" s="1"/>
  <c r="P182" i="164"/>
  <c r="BE182" i="164"/>
  <c r="AF182" i="164"/>
  <c r="AP14" i="164"/>
  <c r="AT18" i="164"/>
  <c r="K22" i="164"/>
  <c r="BB22" i="164"/>
  <c r="BA22" i="164"/>
  <c r="AF46" i="164"/>
  <c r="U58" i="164"/>
  <c r="BC78" i="164"/>
  <c r="AP82" i="164"/>
  <c r="AB90" i="164"/>
  <c r="AD90" i="164"/>
  <c r="BL76" i="164"/>
  <c r="BV30" i="164" s="1"/>
  <c r="N210" i="164"/>
  <c r="BL190" i="164"/>
  <c r="BG254" i="164"/>
  <c r="BB254" i="164"/>
  <c r="BL194" i="164"/>
  <c r="AT258" i="164"/>
  <c r="BE266" i="164"/>
  <c r="AI266" i="164"/>
  <c r="BH128" i="164"/>
  <c r="BY37" i="164" s="1"/>
  <c r="AM134" i="164"/>
  <c r="BL112" i="164"/>
  <c r="BV42" i="164" s="1"/>
  <c r="AM150" i="164"/>
  <c r="BE154" i="164"/>
  <c r="AB154" i="164"/>
  <c r="AM154" i="164"/>
  <c r="BH156" i="164"/>
  <c r="BY44" i="164" s="1"/>
  <c r="BB162" i="164"/>
  <c r="BC166" i="164"/>
  <c r="AF166" i="164"/>
  <c r="AR166" i="164"/>
  <c r="BE166" i="164"/>
  <c r="BL127" i="164"/>
  <c r="BV47" i="164" s="1"/>
  <c r="U170" i="164"/>
  <c r="AY170" i="164"/>
  <c r="BD171" i="164"/>
  <c r="BS48" i="164" s="1"/>
  <c r="BL130" i="164"/>
  <c r="BV48" i="164" s="1"/>
  <c r="BE174" i="164"/>
  <c r="BC174" i="164"/>
  <c r="BH175" i="164"/>
  <c r="BU49" i="164" s="1"/>
  <c r="AT178" i="164"/>
  <c r="BH179" i="164"/>
  <c r="BU50" i="164" s="1"/>
  <c r="AK182" i="164"/>
  <c r="AT182" i="164"/>
  <c r="BH15" i="164"/>
  <c r="BU9" i="164" s="1"/>
  <c r="BF56" i="164"/>
  <c r="BX19" i="164" s="1"/>
  <c r="BL44" i="164"/>
  <c r="BZ19" i="164" s="1"/>
  <c r="AI70" i="164"/>
  <c r="AK70" i="164"/>
  <c r="I78" i="164"/>
  <c r="AP94" i="164"/>
  <c r="BE30" i="164"/>
  <c r="BL25" i="164"/>
  <c r="BV13" i="164" s="1"/>
  <c r="AR34" i="164"/>
  <c r="AR38" i="164"/>
  <c r="W46" i="164"/>
  <c r="AI46" i="164"/>
  <c r="P50" i="164"/>
  <c r="AB50" i="164"/>
  <c r="AR50" i="164"/>
  <c r="AW54" i="164"/>
  <c r="BC58" i="164"/>
  <c r="AR58" i="164"/>
  <c r="AD70" i="164"/>
  <c r="AR70" i="164"/>
  <c r="BF72" i="164"/>
  <c r="BX23" i="164" s="1"/>
  <c r="Y74" i="164"/>
  <c r="AI74" i="164"/>
  <c r="BF76" i="164"/>
  <c r="BX24" i="164" s="1"/>
  <c r="AM82" i="164"/>
  <c r="W86" i="164"/>
  <c r="W90" i="164"/>
  <c r="AK90" i="164"/>
  <c r="AT90" i="164"/>
  <c r="BH92" i="164"/>
  <c r="BY28" i="164" s="1"/>
  <c r="BE94" i="164"/>
  <c r="AD98" i="164"/>
  <c r="BL77" i="164"/>
  <c r="BZ30" i="164" s="1"/>
  <c r="G118" i="164"/>
  <c r="K118" i="164"/>
  <c r="W118" i="164"/>
  <c r="Y118" i="164"/>
  <c r="AD198" i="164"/>
  <c r="BF199" i="164"/>
  <c r="BT55" i="164" s="1"/>
  <c r="BL151" i="164"/>
  <c r="AT198" i="164"/>
  <c r="AP198" i="164"/>
  <c r="BD224" i="164"/>
  <c r="BW61" i="164" s="1"/>
  <c r="N226" i="164"/>
  <c r="AY182" i="164"/>
  <c r="BB10" i="164"/>
  <c r="P10" i="164"/>
  <c r="AB10" i="164"/>
  <c r="BE14" i="164"/>
  <c r="U14" i="164"/>
  <c r="BL14" i="164"/>
  <c r="BZ9" i="164" s="1"/>
  <c r="BL17" i="164"/>
  <c r="BZ10" i="164" s="1"/>
  <c r="AF22" i="164"/>
  <c r="AP22" i="164"/>
  <c r="I26" i="164"/>
  <c r="BC30" i="164"/>
  <c r="BB38" i="164"/>
  <c r="P38" i="164"/>
  <c r="AF38" i="164"/>
  <c r="AW38" i="164"/>
  <c r="BL31" i="164"/>
  <c r="BV15" i="164" s="1"/>
  <c r="K46" i="164"/>
  <c r="AB46" i="164"/>
  <c r="BL37" i="164"/>
  <c r="BV17" i="164" s="1"/>
  <c r="U50" i="164"/>
  <c r="I54" i="164"/>
  <c r="W58" i="164"/>
  <c r="AW58" i="164"/>
  <c r="I62" i="164"/>
  <c r="AR62" i="164"/>
  <c r="BH64" i="164"/>
  <c r="BY21" i="164" s="1"/>
  <c r="AT70" i="164"/>
  <c r="R74" i="164"/>
  <c r="AM74" i="164"/>
  <c r="AY74" i="164"/>
  <c r="U82" i="164"/>
  <c r="BG82" i="164"/>
  <c r="BF83" i="164"/>
  <c r="BT26" i="164" s="1"/>
  <c r="AM90" i="164"/>
  <c r="AY90" i="164"/>
  <c r="AY102" i="164"/>
  <c r="BL79" i="164"/>
  <c r="BV31" i="164" s="1"/>
  <c r="AP110" i="164"/>
  <c r="BF112" i="164"/>
  <c r="BX33" i="164" s="1"/>
  <c r="AW114" i="164"/>
  <c r="BE122" i="164"/>
  <c r="U122" i="164"/>
  <c r="AI122" i="164"/>
  <c r="R290" i="164"/>
  <c r="BE294" i="164"/>
  <c r="AY206" i="164"/>
  <c r="BA206" i="164"/>
  <c r="AP210" i="164"/>
  <c r="AR210" i="164"/>
  <c r="G218" i="164"/>
  <c r="BL175" i="164"/>
  <c r="BL154" i="164"/>
  <c r="BL19" i="164"/>
  <c r="BV11" i="164" s="1"/>
  <c r="K26" i="164"/>
  <c r="AI30" i="164"/>
  <c r="AT30" i="164"/>
  <c r="AY38" i="164"/>
  <c r="BL32" i="164"/>
  <c r="BZ15" i="164" s="1"/>
  <c r="BB46" i="164"/>
  <c r="BF48" i="164"/>
  <c r="BX17" i="164" s="1"/>
  <c r="BL38" i="164"/>
  <c r="BZ17" i="164" s="1"/>
  <c r="AT50" i="164"/>
  <c r="BG58" i="164"/>
  <c r="BL46" i="164"/>
  <c r="BV20" i="164" s="1"/>
  <c r="AT62" i="164"/>
  <c r="BB66" i="164"/>
  <c r="AD66" i="164"/>
  <c r="AY66" i="164"/>
  <c r="BL53" i="164"/>
  <c r="BZ22" i="164" s="1"/>
  <c r="BL61" i="164"/>
  <c r="BV25" i="164" s="1"/>
  <c r="W82" i="164"/>
  <c r="BH83" i="164"/>
  <c r="BU26" i="164" s="1"/>
  <c r="BL70" i="164"/>
  <c r="BV28" i="164" s="1"/>
  <c r="AR94" i="164"/>
  <c r="P102" i="164"/>
  <c r="U110" i="164"/>
  <c r="Y110" i="164"/>
  <c r="AR110" i="164"/>
  <c r="BH112" i="164"/>
  <c r="BY33" i="164" s="1"/>
  <c r="BL91" i="164"/>
  <c r="BV35" i="164" s="1"/>
  <c r="W122" i="164"/>
  <c r="BE46" i="164"/>
  <c r="AF54" i="164"/>
  <c r="BB62" i="164"/>
  <c r="BH71" i="164"/>
  <c r="BU23" i="164" s="1"/>
  <c r="BL55" i="164"/>
  <c r="BV23" i="164" s="1"/>
  <c r="BL59" i="164"/>
  <c r="BZ24" i="164" s="1"/>
  <c r="Y82" i="164"/>
  <c r="BE90" i="164"/>
  <c r="AT94" i="164"/>
  <c r="BE102" i="164"/>
  <c r="AT110" i="164"/>
  <c r="BG122" i="164"/>
  <c r="Y122" i="164"/>
  <c r="BL217" i="164"/>
  <c r="BB294" i="164"/>
  <c r="I294" i="164"/>
  <c r="G198" i="164"/>
  <c r="BF204" i="164"/>
  <c r="BX56" i="164" s="1"/>
  <c r="BL155" i="164"/>
  <c r="BB214" i="164"/>
  <c r="BE222" i="164"/>
  <c r="AW222" i="164"/>
  <c r="AY222" i="164"/>
  <c r="AD230" i="164"/>
  <c r="BD232" i="164"/>
  <c r="BW63" i="164" s="1"/>
  <c r="BF240" i="164"/>
  <c r="BX65" i="164" s="1"/>
  <c r="BL220" i="164"/>
  <c r="AB18" i="164"/>
  <c r="N22" i="164"/>
  <c r="AM26" i="164"/>
  <c r="BL23" i="164"/>
  <c r="BZ12" i="164" s="1"/>
  <c r="Y30" i="164"/>
  <c r="AY42" i="164"/>
  <c r="AK50" i="164"/>
  <c r="BL40" i="164"/>
  <c r="BV18" i="164" s="1"/>
  <c r="BH56" i="164"/>
  <c r="BY19" i="164" s="1"/>
  <c r="AB58" i="164"/>
  <c r="AT58" i="164"/>
  <c r="BA58" i="164"/>
  <c r="AW62" i="164"/>
  <c r="BF68" i="164"/>
  <c r="BX22" i="164" s="1"/>
  <c r="BL56" i="164"/>
  <c r="BZ23" i="164" s="1"/>
  <c r="AP78" i="164"/>
  <c r="BD80" i="164"/>
  <c r="BW25" i="164" s="1"/>
  <c r="AB86" i="164"/>
  <c r="BH87" i="164"/>
  <c r="BU27" i="164" s="1"/>
  <c r="BL67" i="164"/>
  <c r="BV27" i="164" s="1"/>
  <c r="BF91" i="164"/>
  <c r="BT28" i="164" s="1"/>
  <c r="BD92" i="164"/>
  <c r="BW28" i="164" s="1"/>
  <c r="BF108" i="164"/>
  <c r="BX32" i="164" s="1"/>
  <c r="BL83" i="164"/>
  <c r="BZ32" i="164" s="1"/>
  <c r="BB110" i="164"/>
  <c r="BD110" i="164" s="1"/>
  <c r="BO32" i="164" s="1"/>
  <c r="AM110" i="164"/>
  <c r="AD118" i="164"/>
  <c r="AR118" i="164"/>
  <c r="BF119" i="164"/>
  <c r="BT35" i="164" s="1"/>
  <c r="N122" i="164"/>
  <c r="BB122" i="164"/>
  <c r="BC294" i="164"/>
  <c r="G294" i="164"/>
  <c r="BD195" i="164"/>
  <c r="BS54" i="164" s="1"/>
  <c r="BD204" i="164"/>
  <c r="BW56" i="164" s="1"/>
  <c r="N214" i="164"/>
  <c r="BC214" i="164"/>
  <c r="BC218" i="164"/>
  <c r="BL166" i="164"/>
  <c r="AM10" i="164"/>
  <c r="BF12" i="164"/>
  <c r="BX8" i="164" s="1"/>
  <c r="AF14" i="164"/>
  <c r="AW14" i="164"/>
  <c r="AT26" i="164"/>
  <c r="N30" i="164"/>
  <c r="U34" i="164"/>
  <c r="BL29" i="164"/>
  <c r="BZ14" i="164" s="1"/>
  <c r="AK38" i="164"/>
  <c r="BH40" i="164"/>
  <c r="BY15" i="164" s="1"/>
  <c r="BL35" i="164"/>
  <c r="BZ16" i="164" s="1"/>
  <c r="AT46" i="164"/>
  <c r="AM50" i="164"/>
  <c r="BL41" i="164"/>
  <c r="BZ18" i="164" s="1"/>
  <c r="AP58" i="164"/>
  <c r="BL49" i="164"/>
  <c r="BV21" i="164" s="1"/>
  <c r="BG66" i="164"/>
  <c r="BH68" i="164"/>
  <c r="BY22" i="164" s="1"/>
  <c r="R70" i="164"/>
  <c r="W74" i="164"/>
  <c r="BG78" i="164"/>
  <c r="AR78" i="164"/>
  <c r="BF80" i="164"/>
  <c r="BX25" i="164" s="1"/>
  <c r="AK82" i="164"/>
  <c r="BC86" i="164"/>
  <c r="AD86" i="164"/>
  <c r="AP86" i="164"/>
  <c r="BA86" i="164"/>
  <c r="N94" i="164"/>
  <c r="Y98" i="164"/>
  <c r="AK98" i="164"/>
  <c r="AW98" i="164"/>
  <c r="U102" i="164"/>
  <c r="BG110" i="164"/>
  <c r="AF118" i="164"/>
  <c r="AW290" i="164"/>
  <c r="BL158" i="164"/>
  <c r="AT210" i="164"/>
  <c r="BL167" i="164"/>
  <c r="BL169" i="164"/>
  <c r="BB230" i="164"/>
  <c r="K230" i="164"/>
  <c r="BL179" i="164"/>
  <c r="AW238" i="164"/>
  <c r="AY238" i="164"/>
  <c r="BC246" i="164"/>
  <c r="N246" i="164"/>
  <c r="R110" i="164"/>
  <c r="BH111" i="164"/>
  <c r="BU33" i="164" s="1"/>
  <c r="P118" i="164"/>
  <c r="R122" i="164"/>
  <c r="BE290" i="164"/>
  <c r="BH291" i="164"/>
  <c r="BU78" i="164" s="1"/>
  <c r="BG294" i="164"/>
  <c r="AF294" i="164"/>
  <c r="BH200" i="164"/>
  <c r="BY55" i="164" s="1"/>
  <c r="AY202" i="164"/>
  <c r="BC206" i="164"/>
  <c r="AF206" i="164"/>
  <c r="BE210" i="164"/>
  <c r="Y214" i="164"/>
  <c r="AI218" i="164"/>
  <c r="R222" i="164"/>
  <c r="BH227" i="164"/>
  <c r="BU62" i="164" s="1"/>
  <c r="AT230" i="164"/>
  <c r="BH232" i="164"/>
  <c r="BY63" i="164" s="1"/>
  <c r="BC238" i="164"/>
  <c r="BC242" i="164"/>
  <c r="R242" i="164"/>
  <c r="U246" i="164"/>
  <c r="AF246" i="164"/>
  <c r="BG290" i="164"/>
  <c r="AK294" i="164"/>
  <c r="BB202" i="164"/>
  <c r="AI206" i="164"/>
  <c r="N218" i="164"/>
  <c r="AY218" i="164"/>
  <c r="BG246" i="164"/>
  <c r="AK246" i="164"/>
  <c r="BD240" i="164"/>
  <c r="BW65" i="164" s="1"/>
  <c r="AI242" i="164"/>
  <c r="AB102" i="164"/>
  <c r="U106" i="164"/>
  <c r="AI110" i="164"/>
  <c r="U118" i="164"/>
  <c r="AT118" i="164"/>
  <c r="AK122" i="164"/>
  <c r="BB290" i="164"/>
  <c r="AF290" i="164"/>
  <c r="AY290" i="164"/>
  <c r="BD291" i="164"/>
  <c r="BS78" i="164" s="1"/>
  <c r="AY294" i="164"/>
  <c r="AF198" i="164"/>
  <c r="BA198" i="164"/>
  <c r="AP202" i="164"/>
  <c r="BH203" i="164"/>
  <c r="BU56" i="164" s="1"/>
  <c r="P210" i="164"/>
  <c r="AB214" i="164"/>
  <c r="AM214" i="164"/>
  <c r="N222" i="164"/>
  <c r="BH224" i="164"/>
  <c r="BY61" i="164" s="1"/>
  <c r="AB226" i="164"/>
  <c r="BG234" i="164"/>
  <c r="AF234" i="164"/>
  <c r="BH235" i="164"/>
  <c r="BU64" i="164" s="1"/>
  <c r="AM242" i="164"/>
  <c r="AB246" i="164"/>
  <c r="BL85" i="164"/>
  <c r="BV33" i="164" s="1"/>
  <c r="BA102" i="164"/>
  <c r="BF104" i="164"/>
  <c r="BX31" i="164" s="1"/>
  <c r="W106" i="164"/>
  <c r="AT106" i="164"/>
  <c r="BC114" i="164"/>
  <c r="AM122" i="164"/>
  <c r="AR290" i="164"/>
  <c r="BA290" i="164"/>
  <c r="BE198" i="164"/>
  <c r="W198" i="164"/>
  <c r="N202" i="164"/>
  <c r="R206" i="164"/>
  <c r="R210" i="164"/>
  <c r="AY210" i="164"/>
  <c r="I214" i="164"/>
  <c r="P214" i="164"/>
  <c r="BA214" i="164"/>
  <c r="BF215" i="164"/>
  <c r="BT59" i="164" s="1"/>
  <c r="U218" i="164"/>
  <c r="BB226" i="164"/>
  <c r="AD226" i="164"/>
  <c r="AK230" i="164"/>
  <c r="BH231" i="164"/>
  <c r="BU63" i="164" s="1"/>
  <c r="N234" i="164"/>
  <c r="BH240" i="164"/>
  <c r="BY65" i="164" s="1"/>
  <c r="AR242" i="164"/>
  <c r="AY242" i="164"/>
  <c r="P106" i="164"/>
  <c r="BE106" i="164"/>
  <c r="BE114" i="164"/>
  <c r="BG114" i="164"/>
  <c r="BA114" i="164"/>
  <c r="K122" i="164"/>
  <c r="P122" i="164"/>
  <c r="BA122" i="164"/>
  <c r="AD294" i="164"/>
  <c r="BH195" i="164"/>
  <c r="BU54" i="164" s="1"/>
  <c r="BG198" i="164"/>
  <c r="AR198" i="164"/>
  <c r="Y202" i="164"/>
  <c r="AI202" i="164"/>
  <c r="BA210" i="164"/>
  <c r="R214" i="164"/>
  <c r="AF218" i="164"/>
  <c r="BH220" i="164"/>
  <c r="BY60" i="164" s="1"/>
  <c r="BG230" i="164"/>
  <c r="AR230" i="164"/>
  <c r="Y234" i="164"/>
  <c r="AY234" i="164"/>
  <c r="W238" i="164"/>
  <c r="P242" i="164"/>
  <c r="BA242" i="164"/>
  <c r="R246" i="164"/>
  <c r="BH236" i="164"/>
  <c r="BY64" i="164" s="1"/>
  <c r="BF236" i="164"/>
  <c r="BX64" i="164" s="1"/>
  <c r="BD236" i="164"/>
  <c r="BW64" i="164" s="1"/>
  <c r="I222" i="164"/>
  <c r="BD300" i="164"/>
  <c r="BW80" i="164" s="1"/>
  <c r="BD259" i="164"/>
  <c r="BS70" i="164" s="1"/>
  <c r="BH139" i="164"/>
  <c r="BU40" i="164" s="1"/>
  <c r="BF140" i="164"/>
  <c r="BX40" i="164" s="1"/>
  <c r="BD172" i="164"/>
  <c r="BW48" i="164" s="1"/>
  <c r="BD16" i="164"/>
  <c r="BW9" i="164" s="1"/>
  <c r="BD19" i="164"/>
  <c r="BS10" i="164" s="1"/>
  <c r="BH192" i="164"/>
  <c r="BY53" i="164" s="1"/>
  <c r="U198" i="164"/>
  <c r="BE202" i="164"/>
  <c r="I202" i="164"/>
  <c r="AT202" i="164"/>
  <c r="AR202" i="164"/>
  <c r="BC202" i="164"/>
  <c r="AM210" i="164"/>
  <c r="BF219" i="164"/>
  <c r="BT60" i="164" s="1"/>
  <c r="BG222" i="164"/>
  <c r="AT222" i="164"/>
  <c r="BE226" i="164"/>
  <c r="BF232" i="164"/>
  <c r="BX63" i="164" s="1"/>
  <c r="N238" i="164"/>
  <c r="BA246" i="164"/>
  <c r="AY246" i="164"/>
  <c r="AW246" i="164"/>
  <c r="BD108" i="164"/>
  <c r="BW32" i="164" s="1"/>
  <c r="BF259" i="164"/>
  <c r="BT70" i="164" s="1"/>
  <c r="BD260" i="164"/>
  <c r="BW70" i="164" s="1"/>
  <c r="BH148" i="164"/>
  <c r="BY42" i="164" s="1"/>
  <c r="BH199" i="164"/>
  <c r="BU55" i="164" s="1"/>
  <c r="BG202" i="164"/>
  <c r="BG206" i="164"/>
  <c r="BB210" i="164"/>
  <c r="AD210" i="164"/>
  <c r="AB210" i="164"/>
  <c r="BA218" i="164"/>
  <c r="BH219" i="164"/>
  <c r="BU60" i="164" s="1"/>
  <c r="AK222" i="164"/>
  <c r="AI222" i="164"/>
  <c r="BG226" i="164"/>
  <c r="BC230" i="164"/>
  <c r="AB230" i="164"/>
  <c r="P238" i="164"/>
  <c r="AF242" i="164"/>
  <c r="BE242" i="164"/>
  <c r="BD219" i="164"/>
  <c r="BS60" i="164" s="1"/>
  <c r="BF151" i="164"/>
  <c r="BT43" i="164" s="1"/>
  <c r="BH167" i="164"/>
  <c r="BU47" i="164" s="1"/>
  <c r="BH16" i="164"/>
  <c r="BY9" i="164" s="1"/>
  <c r="Y198" i="164"/>
  <c r="BC210" i="164"/>
  <c r="AY214" i="164"/>
  <c r="AW214" i="164"/>
  <c r="BE218" i="164"/>
  <c r="I218" i="164"/>
  <c r="AT218" i="164"/>
  <c r="AR218" i="164"/>
  <c r="BB234" i="164"/>
  <c r="BG238" i="164"/>
  <c r="BG242" i="164"/>
  <c r="K242" i="164"/>
  <c r="BE246" i="164"/>
  <c r="P246" i="164"/>
  <c r="K206" i="164"/>
  <c r="I206" i="164"/>
  <c r="BB206" i="164"/>
  <c r="BD99" i="164"/>
  <c r="BS30" i="164" s="1"/>
  <c r="BD199" i="164"/>
  <c r="BS55" i="164" s="1"/>
  <c r="BH251" i="164"/>
  <c r="BU68" i="164" s="1"/>
  <c r="BD255" i="164"/>
  <c r="BS69" i="164" s="1"/>
  <c r="BH256" i="164"/>
  <c r="BY69" i="164" s="1"/>
  <c r="BH260" i="164"/>
  <c r="BY70" i="164" s="1"/>
  <c r="BF132" i="164"/>
  <c r="BX38" i="164" s="1"/>
  <c r="BH144" i="164"/>
  <c r="BY41" i="164" s="1"/>
  <c r="BF23" i="164"/>
  <c r="BT11" i="164" s="1"/>
  <c r="BF28" i="164"/>
  <c r="BX12" i="164" s="1"/>
  <c r="BD47" i="164"/>
  <c r="BS17" i="164" s="1"/>
  <c r="BD79" i="164"/>
  <c r="BS25" i="164" s="1"/>
  <c r="BH79" i="164"/>
  <c r="BU25" i="164" s="1"/>
  <c r="BF200" i="164"/>
  <c r="BX55" i="164" s="1"/>
  <c r="N206" i="164"/>
  <c r="BD215" i="164"/>
  <c r="BS59" i="164" s="1"/>
  <c r="BG218" i="164"/>
  <c r="AP218" i="164"/>
  <c r="AF230" i="164"/>
  <c r="BF231" i="164"/>
  <c r="BT63" i="164" s="1"/>
  <c r="BD231" i="164"/>
  <c r="BS63" i="164" s="1"/>
  <c r="K238" i="164"/>
  <c r="I238" i="164"/>
  <c r="G238" i="164"/>
  <c r="BB238" i="164"/>
  <c r="BB242" i="164"/>
  <c r="AD242" i="164"/>
  <c r="AB242" i="164"/>
  <c r="BD140" i="164"/>
  <c r="BW40" i="164" s="1"/>
  <c r="BD63" i="164"/>
  <c r="BS21" i="164" s="1"/>
  <c r="BE206" i="164"/>
  <c r="AD206" i="164"/>
  <c r="AW218" i="164"/>
  <c r="BH183" i="164"/>
  <c r="BU51" i="164" s="1"/>
  <c r="BF164" i="164"/>
  <c r="BX46" i="164" s="1"/>
  <c r="BH12" i="164"/>
  <c r="BY8" i="164" s="1"/>
  <c r="BF116" i="164"/>
  <c r="BX34" i="164" s="1"/>
  <c r="BB198" i="164"/>
  <c r="BC198" i="164"/>
  <c r="AB198" i="164"/>
  <c r="BH204" i="164"/>
  <c r="BY56" i="164" s="1"/>
  <c r="P206" i="164"/>
  <c r="AF210" i="164"/>
  <c r="BB222" i="164"/>
  <c r="AM222" i="164"/>
  <c r="BF224" i="164"/>
  <c r="BX61" i="164" s="1"/>
  <c r="BF227" i="164"/>
  <c r="BT62" i="164" s="1"/>
  <c r="BE230" i="164"/>
  <c r="W230" i="164"/>
  <c r="U230" i="164"/>
  <c r="BE238" i="164"/>
  <c r="AD238" i="164"/>
  <c r="BB246" i="164"/>
  <c r="BG214" i="164"/>
  <c r="AF214" i="164"/>
  <c r="BF195" i="164"/>
  <c r="BT54" i="164" s="1"/>
  <c r="BB218" i="164"/>
  <c r="BC226" i="164"/>
  <c r="G226" i="164"/>
  <c r="BH124" i="164"/>
  <c r="BY36" i="164" s="1"/>
  <c r="BH255" i="164"/>
  <c r="BU69" i="164" s="1"/>
  <c r="BD136" i="164"/>
  <c r="BW39" i="164" s="1"/>
  <c r="BF147" i="164"/>
  <c r="BT42" i="164" s="1"/>
  <c r="BH164" i="164"/>
  <c r="BY46" i="164" s="1"/>
  <c r="BF15" i="164"/>
  <c r="BT9" i="164" s="1"/>
  <c r="BD31" i="164"/>
  <c r="BS13" i="164" s="1"/>
  <c r="BH47" i="164"/>
  <c r="BU17" i="164" s="1"/>
  <c r="BD71" i="164"/>
  <c r="BS23" i="164" s="1"/>
  <c r="BG210" i="164"/>
  <c r="K210" i="164"/>
  <c r="BE214" i="164"/>
  <c r="BC222" i="164"/>
  <c r="BE234" i="164"/>
  <c r="I234" i="164"/>
  <c r="AT234" i="164"/>
  <c r="AR234" i="164"/>
  <c r="BD32" i="164"/>
  <c r="BW13" i="164" s="1"/>
  <c r="BD55" i="164"/>
  <c r="BS19" i="164" s="1"/>
  <c r="BF107" i="164"/>
  <c r="BT32" i="164" s="1"/>
  <c r="BF55" i="164"/>
  <c r="BT19" i="164" s="1"/>
  <c r="BD56" i="164"/>
  <c r="BW19" i="164" s="1"/>
  <c r="BF63" i="164"/>
  <c r="BT21" i="164" s="1"/>
  <c r="BH75" i="164"/>
  <c r="BU24" i="164" s="1"/>
  <c r="BH120" i="164"/>
  <c r="BY35" i="164" s="1"/>
  <c r="G206" i="164"/>
  <c r="K222" i="164"/>
  <c r="R234" i="164"/>
  <c r="AM238" i="164"/>
  <c r="BF239" i="164"/>
  <c r="BT65" i="164" s="1"/>
  <c r="BF244" i="164"/>
  <c r="BX66" i="164" s="1"/>
  <c r="Y246" i="164"/>
  <c r="BH63" i="164"/>
  <c r="BU21" i="164" s="1"/>
  <c r="K202" i="164"/>
  <c r="K218" i="164"/>
  <c r="I226" i="164"/>
  <c r="K234" i="164"/>
  <c r="BH244" i="164"/>
  <c r="BY66" i="164" s="1"/>
  <c r="AI246" i="164"/>
  <c r="BF67" i="164"/>
  <c r="BT22" i="164" s="1"/>
  <c r="BH76" i="164"/>
  <c r="BY24" i="164" s="1"/>
  <c r="BD104" i="164"/>
  <c r="BW31" i="164" s="1"/>
  <c r="BH108" i="164"/>
  <c r="BY32" i="164" s="1"/>
  <c r="G210" i="164"/>
  <c r="K226" i="164"/>
  <c r="R238" i="164"/>
  <c r="G242" i="164"/>
  <c r="BF52" i="164"/>
  <c r="BX18" i="164" s="1"/>
  <c r="BF59" i="164"/>
  <c r="BT20" i="164" s="1"/>
  <c r="I198" i="164"/>
  <c r="G222" i="164"/>
  <c r="I230" i="164"/>
  <c r="BF268" i="164"/>
  <c r="BX72" i="164" s="1"/>
  <c r="BD284" i="164"/>
  <c r="BW76" i="164" s="1"/>
  <c r="BF184" i="164"/>
  <c r="BX51" i="164" s="1"/>
  <c r="BF247" i="164"/>
  <c r="BT67" i="164" s="1"/>
  <c r="BH132" i="164"/>
  <c r="BY38" i="164" s="1"/>
  <c r="BD139" i="164"/>
  <c r="BS40" i="164" s="1"/>
  <c r="BH147" i="164"/>
  <c r="BU42" i="164" s="1"/>
  <c r="BH168" i="164"/>
  <c r="BY47" i="164" s="1"/>
  <c r="BD24" i="164"/>
  <c r="BW11" i="164" s="1"/>
  <c r="BH31" i="164"/>
  <c r="BU13" i="164" s="1"/>
  <c r="BF32" i="164"/>
  <c r="BX13" i="164" s="1"/>
  <c r="BD40" i="164"/>
  <c r="BW15" i="164" s="1"/>
  <c r="BH48" i="164"/>
  <c r="BY17" i="164" s="1"/>
  <c r="BD51" i="164"/>
  <c r="BS18" i="164" s="1"/>
  <c r="BD68" i="164"/>
  <c r="BW22" i="164" s="1"/>
  <c r="BF71" i="164"/>
  <c r="BT23" i="164" s="1"/>
  <c r="BD87" i="164"/>
  <c r="BS27" i="164" s="1"/>
  <c r="BF92" i="164"/>
  <c r="BX28" i="164" s="1"/>
  <c r="BD107" i="164"/>
  <c r="BS32" i="164" s="1"/>
  <c r="BF288" i="164"/>
  <c r="BX77" i="164" s="1"/>
  <c r="I290" i="164"/>
  <c r="BH259" i="164"/>
  <c r="BU70" i="164" s="1"/>
  <c r="BH264" i="164"/>
  <c r="BY71" i="164" s="1"/>
  <c r="BF127" i="164"/>
  <c r="BT37" i="164" s="1"/>
  <c r="BF128" i="164"/>
  <c r="BX37" i="164" s="1"/>
  <c r="BF131" i="164"/>
  <c r="BT38" i="164" s="1"/>
  <c r="BF152" i="164"/>
  <c r="BX43" i="164" s="1"/>
  <c r="BD167" i="164"/>
  <c r="BS47" i="164" s="1"/>
  <c r="BF176" i="164"/>
  <c r="BX49" i="164" s="1"/>
  <c r="BD180" i="164"/>
  <c r="BW50" i="164" s="1"/>
  <c r="BF24" i="164"/>
  <c r="BX11" i="164" s="1"/>
  <c r="BF40" i="164"/>
  <c r="BX15" i="164" s="1"/>
  <c r="BD52" i="164"/>
  <c r="BW18" i="164" s="1"/>
  <c r="BF79" i="164"/>
  <c r="BT25" i="164" s="1"/>
  <c r="BD88" i="164"/>
  <c r="BW27" i="164" s="1"/>
  <c r="BH91" i="164"/>
  <c r="BU28" i="164" s="1"/>
  <c r="BD96" i="164"/>
  <c r="BW29" i="164" s="1"/>
  <c r="BD111" i="164"/>
  <c r="BS33" i="164" s="1"/>
  <c r="K290" i="164"/>
  <c r="P294" i="164"/>
  <c r="BF188" i="164"/>
  <c r="BX52" i="164" s="1"/>
  <c r="BF251" i="164"/>
  <c r="BT68" i="164" s="1"/>
  <c r="BD252" i="164"/>
  <c r="BW68" i="164" s="1"/>
  <c r="BF255" i="164"/>
  <c r="BT69" i="164" s="1"/>
  <c r="BD256" i="164"/>
  <c r="BW69" i="164" s="1"/>
  <c r="BF260" i="164"/>
  <c r="BX70" i="164" s="1"/>
  <c r="BD127" i="164"/>
  <c r="BS37" i="164" s="1"/>
  <c r="BD131" i="164"/>
  <c r="BS38" i="164" s="1"/>
  <c r="BH136" i="164"/>
  <c r="BY39" i="164" s="1"/>
  <c r="BF139" i="164"/>
  <c r="BT40" i="164" s="1"/>
  <c r="BD152" i="164"/>
  <c r="BW43" i="164" s="1"/>
  <c r="BD159" i="164"/>
  <c r="BS45" i="164" s="1"/>
  <c r="BD164" i="164"/>
  <c r="BW46" i="164" s="1"/>
  <c r="BF167" i="164"/>
  <c r="BT47" i="164" s="1"/>
  <c r="BF16" i="164"/>
  <c r="BX9" i="164" s="1"/>
  <c r="BH24" i="164"/>
  <c r="BY11" i="164" s="1"/>
  <c r="BD59" i="164"/>
  <c r="BS20" i="164" s="1"/>
  <c r="BD72" i="164"/>
  <c r="BW23" i="164" s="1"/>
  <c r="BF88" i="164"/>
  <c r="BX27" i="164" s="1"/>
  <c r="BF96" i="164"/>
  <c r="BX29" i="164" s="1"/>
  <c r="BF287" i="164"/>
  <c r="BT77" i="164" s="1"/>
  <c r="AB290" i="164"/>
  <c r="BF292" i="164"/>
  <c r="BX78" i="164" s="1"/>
  <c r="AW294" i="164"/>
  <c r="BH180" i="164"/>
  <c r="BY50" i="164" s="1"/>
  <c r="BF84" i="164"/>
  <c r="BX26" i="164" s="1"/>
  <c r="BH88" i="164"/>
  <c r="BY27" i="164" s="1"/>
  <c r="BD115" i="164"/>
  <c r="BS34" i="164" s="1"/>
  <c r="BD279" i="164"/>
  <c r="BS75" i="164" s="1"/>
  <c r="BH280" i="164"/>
  <c r="BY75" i="164" s="1"/>
  <c r="BH252" i="164"/>
  <c r="BY68" i="164" s="1"/>
  <c r="BH127" i="164"/>
  <c r="BU37" i="164" s="1"/>
  <c r="BD132" i="164"/>
  <c r="BW38" i="164" s="1"/>
  <c r="BF135" i="164"/>
  <c r="BT39" i="164" s="1"/>
  <c r="BD143" i="164"/>
  <c r="BS41" i="164" s="1"/>
  <c r="BD144" i="164"/>
  <c r="BW41" i="164" s="1"/>
  <c r="BD147" i="164"/>
  <c r="BS42" i="164" s="1"/>
  <c r="BH159" i="164"/>
  <c r="BU45" i="164" s="1"/>
  <c r="BF11" i="164"/>
  <c r="BT8" i="164" s="1"/>
  <c r="BD15" i="164"/>
  <c r="BS9" i="164" s="1"/>
  <c r="BF19" i="164"/>
  <c r="BT10" i="164" s="1"/>
  <c r="BD48" i="164"/>
  <c r="BW17" i="164" s="1"/>
  <c r="BD75" i="164"/>
  <c r="BS24" i="164" s="1"/>
  <c r="BF99" i="164"/>
  <c r="BT30" i="164" s="1"/>
  <c r="BF111" i="164"/>
  <c r="BT33" i="164" s="1"/>
  <c r="BF115" i="164"/>
  <c r="BT34" i="164" s="1"/>
  <c r="BD116" i="164"/>
  <c r="BW34" i="164" s="1"/>
  <c r="BD120" i="164"/>
  <c r="BW35" i="164" s="1"/>
  <c r="N290" i="164"/>
  <c r="K294" i="164"/>
  <c r="BH184" i="164"/>
  <c r="BY51" i="164" s="1"/>
  <c r="BF160" i="164"/>
  <c r="BX45" i="164" s="1"/>
  <c r="BD168" i="164"/>
  <c r="BW47" i="164" s="1"/>
  <c r="BH11" i="164"/>
  <c r="BU8" i="164" s="1"/>
  <c r="BH19" i="164"/>
  <c r="BU10" i="164" s="1"/>
  <c r="BD36" i="164"/>
  <c r="BW14" i="164" s="1"/>
  <c r="BF75" i="164"/>
  <c r="BT24" i="164" s="1"/>
  <c r="BH80" i="164"/>
  <c r="BY25" i="164" s="1"/>
  <c r="BH84" i="164"/>
  <c r="BY26" i="164" s="1"/>
  <c r="BH99" i="164"/>
  <c r="BU30" i="164" s="1"/>
  <c r="BH115" i="164"/>
  <c r="BU34" i="164" s="1"/>
  <c r="BH119" i="164"/>
  <c r="BU35" i="164" s="1"/>
  <c r="BF120" i="164"/>
  <c r="BX35" i="164" s="1"/>
  <c r="BH276" i="164"/>
  <c r="BY74" i="164" s="1"/>
  <c r="BD283" i="164"/>
  <c r="BS76" i="164" s="1"/>
  <c r="BD247" i="164"/>
  <c r="BS67" i="164" s="1"/>
  <c r="BD128" i="164"/>
  <c r="BW37" i="164" s="1"/>
  <c r="BH143" i="164"/>
  <c r="BU41" i="164" s="1"/>
  <c r="BD148" i="164"/>
  <c r="BW42" i="164" s="1"/>
  <c r="BF171" i="164"/>
  <c r="BT48" i="164" s="1"/>
  <c r="BD179" i="164"/>
  <c r="BS50" i="164" s="1"/>
  <c r="BF31" i="164"/>
  <c r="BT13" i="164" s="1"/>
  <c r="BF36" i="164"/>
  <c r="BX14" i="164" s="1"/>
  <c r="BF47" i="164"/>
  <c r="BT17" i="164" s="1"/>
  <c r="BH67" i="164"/>
  <c r="BU22" i="164" s="1"/>
  <c r="BF87" i="164"/>
  <c r="BT27" i="164" s="1"/>
  <c r="R22" i="164"/>
  <c r="BG22" i="164"/>
  <c r="AB26" i="164"/>
  <c r="BG10" i="164"/>
  <c r="K10" i="164"/>
  <c r="BB18" i="164"/>
  <c r="P18" i="164"/>
  <c r="BE26" i="164"/>
  <c r="AF34" i="164"/>
  <c r="AD34" i="164"/>
  <c r="P42" i="164"/>
  <c r="BA54" i="164"/>
  <c r="BG54" i="164"/>
  <c r="BD44" i="164"/>
  <c r="BW16" i="164" s="1"/>
  <c r="BF44" i="164"/>
  <c r="BX16" i="164" s="1"/>
  <c r="BB14" i="164"/>
  <c r="R18" i="164"/>
  <c r="BA78" i="164"/>
  <c r="AW78" i="164"/>
  <c r="R82" i="164"/>
  <c r="BB82" i="164"/>
  <c r="N82" i="164"/>
  <c r="BC14" i="164"/>
  <c r="BC26" i="164"/>
  <c r="BH27" i="164"/>
  <c r="BU12" i="164" s="1"/>
  <c r="Y38" i="164"/>
  <c r="BG38" i="164"/>
  <c r="BC50" i="164"/>
  <c r="G50" i="164"/>
  <c r="BE50" i="164"/>
  <c r="BC34" i="164"/>
  <c r="BD34" i="164" s="1"/>
  <c r="BO13" i="164" s="1"/>
  <c r="G34" i="164"/>
  <c r="AP42" i="164"/>
  <c r="AR42" i="164"/>
  <c r="BE58" i="164"/>
  <c r="BD35" i="164"/>
  <c r="BS14" i="164" s="1"/>
  <c r="AI62" i="164"/>
  <c r="AK62" i="164"/>
  <c r="AD26" i="164"/>
  <c r="AF26" i="164"/>
  <c r="BD8" i="164"/>
  <c r="BW7" i="164" s="1"/>
  <c r="BF8" i="164"/>
  <c r="BX7" i="164" s="1"/>
  <c r="BE22" i="164"/>
  <c r="P22" i="164"/>
  <c r="K34" i="164"/>
  <c r="BD39" i="164"/>
  <c r="BS15" i="164" s="1"/>
  <c r="BF39" i="164"/>
  <c r="BT15" i="164" s="1"/>
  <c r="BG42" i="164"/>
  <c r="N54" i="164"/>
  <c r="BB54" i="164"/>
  <c r="K70" i="164"/>
  <c r="BB70" i="164"/>
  <c r="G70" i="164"/>
  <c r="AP46" i="164"/>
  <c r="BB58" i="164"/>
  <c r="N58" i="164"/>
  <c r="BC90" i="164"/>
  <c r="G90" i="164"/>
  <c r="BH95" i="164"/>
  <c r="BU29" i="164" s="1"/>
  <c r="BD95" i="164"/>
  <c r="BS29" i="164" s="1"/>
  <c r="BG106" i="164"/>
  <c r="K106" i="164"/>
  <c r="BG118" i="164"/>
  <c r="R118" i="164"/>
  <c r="BG18" i="164"/>
  <c r="BF20" i="164"/>
  <c r="BX10" i="164" s="1"/>
  <c r="I22" i="164"/>
  <c r="BG26" i="164"/>
  <c r="BD27" i="164"/>
  <c r="BS12" i="164" s="1"/>
  <c r="AP30" i="164"/>
  <c r="BE34" i="164"/>
  <c r="BF34" i="164" s="1"/>
  <c r="BP13" i="164" s="1"/>
  <c r="N42" i="164"/>
  <c r="BC42" i="164"/>
  <c r="BD43" i="164"/>
  <c r="BS16" i="164" s="1"/>
  <c r="AR46" i="164"/>
  <c r="BF51" i="164"/>
  <c r="BT18" i="164" s="1"/>
  <c r="BC54" i="164"/>
  <c r="BH55" i="164"/>
  <c r="BU19" i="164" s="1"/>
  <c r="Y58" i="164"/>
  <c r="BC62" i="164"/>
  <c r="G62" i="164"/>
  <c r="BE62" i="164"/>
  <c r="G66" i="164"/>
  <c r="BC66" i="164"/>
  <c r="AB66" i="164"/>
  <c r="AY78" i="164"/>
  <c r="P82" i="164"/>
  <c r="BH100" i="164"/>
  <c r="BY30" i="164" s="1"/>
  <c r="BD100" i="164"/>
  <c r="BW30" i="164" s="1"/>
  <c r="BG102" i="164"/>
  <c r="R102" i="164"/>
  <c r="BF35" i="164"/>
  <c r="BT14" i="164" s="1"/>
  <c r="BG62" i="164"/>
  <c r="R62" i="164"/>
  <c r="BC74" i="164"/>
  <c r="G74" i="164"/>
  <c r="U10" i="164"/>
  <c r="Y18" i="164"/>
  <c r="BH20" i="164"/>
  <c r="BY10" i="164" s="1"/>
  <c r="BC22" i="164"/>
  <c r="U26" i="164"/>
  <c r="BH28" i="164"/>
  <c r="BY12" i="164" s="1"/>
  <c r="G30" i="164"/>
  <c r="P30" i="164"/>
  <c r="BB30" i="164"/>
  <c r="BH35" i="164"/>
  <c r="BU14" i="164" s="1"/>
  <c r="BE38" i="164"/>
  <c r="I38" i="164"/>
  <c r="BH39" i="164"/>
  <c r="BU15" i="164" s="1"/>
  <c r="BB42" i="164"/>
  <c r="AT42" i="164"/>
  <c r="BG50" i="164"/>
  <c r="K50" i="164"/>
  <c r="AD50" i="164"/>
  <c r="AY50" i="164"/>
  <c r="R54" i="164"/>
  <c r="P58" i="164"/>
  <c r="AK58" i="164"/>
  <c r="BH60" i="164"/>
  <c r="BY20" i="164" s="1"/>
  <c r="AM62" i="164"/>
  <c r="BH104" i="164"/>
  <c r="BY31" i="164" s="1"/>
  <c r="AF106" i="164"/>
  <c r="AB106" i="164"/>
  <c r="BC18" i="164"/>
  <c r="W18" i="164"/>
  <c r="BF27" i="164"/>
  <c r="BT12" i="164" s="1"/>
  <c r="AR30" i="164"/>
  <c r="BF43" i="164"/>
  <c r="BT16" i="164" s="1"/>
  <c r="BE54" i="164"/>
  <c r="P54" i="164"/>
  <c r="G14" i="164"/>
  <c r="BE18" i="164"/>
  <c r="BH23" i="164"/>
  <c r="BU11" i="164" s="1"/>
  <c r="BB26" i="164"/>
  <c r="N26" i="164"/>
  <c r="W26" i="164"/>
  <c r="BG30" i="164"/>
  <c r="R30" i="164"/>
  <c r="BH44" i="164"/>
  <c r="BY16" i="164" s="1"/>
  <c r="BC46" i="164"/>
  <c r="G46" i="164"/>
  <c r="AF50" i="164"/>
  <c r="BA50" i="164"/>
  <c r="R58" i="164"/>
  <c r="AM58" i="164"/>
  <c r="BD60" i="164"/>
  <c r="BW20" i="164" s="1"/>
  <c r="BD64" i="164"/>
  <c r="BW21" i="164" s="1"/>
  <c r="K66" i="164"/>
  <c r="BA66" i="164"/>
  <c r="N70" i="164"/>
  <c r="BC70" i="164"/>
  <c r="BD28" i="164"/>
  <c r="BW12" i="164" s="1"/>
  <c r="I30" i="164"/>
  <c r="AK30" i="164"/>
  <c r="BH32" i="164"/>
  <c r="BY13" i="164" s="1"/>
  <c r="W34" i="164"/>
  <c r="G42" i="164"/>
  <c r="BG46" i="164"/>
  <c r="R46" i="164"/>
  <c r="AK46" i="164"/>
  <c r="BB50" i="164"/>
  <c r="BH59" i="164"/>
  <c r="BU20" i="164" s="1"/>
  <c r="BF64" i="164"/>
  <c r="BX21" i="164" s="1"/>
  <c r="AM86" i="164"/>
  <c r="AI86" i="164"/>
  <c r="I14" i="164"/>
  <c r="AR26" i="164"/>
  <c r="Y34" i="164"/>
  <c r="BC38" i="164"/>
  <c r="BE42" i="164"/>
  <c r="I42" i="164"/>
  <c r="I46" i="164"/>
  <c r="AM46" i="164"/>
  <c r="AY54" i="164"/>
  <c r="BF60" i="164"/>
  <c r="BX20" i="164" s="1"/>
  <c r="W66" i="164"/>
  <c r="BH72" i="164"/>
  <c r="BY23" i="164" s="1"/>
  <c r="BE98" i="164"/>
  <c r="I98" i="164"/>
  <c r="AT98" i="164"/>
  <c r="AP98" i="164"/>
  <c r="BE78" i="164"/>
  <c r="P78" i="164"/>
  <c r="AK86" i="164"/>
  <c r="BF100" i="164"/>
  <c r="BX30" i="164" s="1"/>
  <c r="Y94" i="164"/>
  <c r="U94" i="164"/>
  <c r="BG98" i="164"/>
  <c r="AM102" i="164"/>
  <c r="AI102" i="164"/>
  <c r="BB106" i="164"/>
  <c r="AM118" i="164"/>
  <c r="AI118" i="164"/>
  <c r="AW66" i="164"/>
  <c r="BD67" i="164"/>
  <c r="BS22" i="164" s="1"/>
  <c r="BE74" i="164"/>
  <c r="BC82" i="164"/>
  <c r="BG86" i="164"/>
  <c r="R86" i="164"/>
  <c r="BG90" i="164"/>
  <c r="BF95" i="164"/>
  <c r="BT29" i="164" s="1"/>
  <c r="BB98" i="164"/>
  <c r="AR98" i="164"/>
  <c r="BC106" i="164"/>
  <c r="AD106" i="164"/>
  <c r="BA110" i="164"/>
  <c r="AW110" i="164"/>
  <c r="R114" i="164"/>
  <c r="BB114" i="164"/>
  <c r="N114" i="164"/>
  <c r="BE66" i="164"/>
  <c r="BE70" i="164"/>
  <c r="I70" i="164"/>
  <c r="BA70" i="164"/>
  <c r="BG74" i="164"/>
  <c r="BE82" i="164"/>
  <c r="W94" i="164"/>
  <c r="BB102" i="164"/>
  <c r="BC102" i="164"/>
  <c r="AK102" i="164"/>
  <c r="BE110" i="164"/>
  <c r="P110" i="164"/>
  <c r="AK118" i="164"/>
  <c r="G26" i="164"/>
  <c r="I34" i="164"/>
  <c r="K42" i="164"/>
  <c r="G58" i="164"/>
  <c r="I66" i="164"/>
  <c r="BG70" i="164"/>
  <c r="BB78" i="164"/>
  <c r="BC98" i="164"/>
  <c r="P114" i="164"/>
  <c r="BC122" i="164"/>
  <c r="G122" i="164"/>
  <c r="I74" i="164"/>
  <c r="G82" i="164"/>
  <c r="I90" i="164"/>
  <c r="BB94" i="164"/>
  <c r="K98" i="164"/>
  <c r="AI98" i="164"/>
  <c r="AK106" i="164"/>
  <c r="G114" i="164"/>
  <c r="AW122" i="164"/>
  <c r="K78" i="164"/>
  <c r="AF82" i="164"/>
  <c r="G94" i="164"/>
  <c r="K110" i="164"/>
  <c r="AF114" i="164"/>
  <c r="K74" i="164"/>
  <c r="I82" i="164"/>
  <c r="BB86" i="164"/>
  <c r="K90" i="164"/>
  <c r="P94" i="164"/>
  <c r="N102" i="164"/>
  <c r="G106" i="164"/>
  <c r="I114" i="164"/>
  <c r="BB118" i="164"/>
  <c r="AK78" i="164"/>
  <c r="AK110" i="164"/>
  <c r="BB138" i="164"/>
  <c r="BA138" i="164"/>
  <c r="AW138" i="164"/>
  <c r="BG150" i="164"/>
  <c r="BG146" i="164"/>
  <c r="R146" i="164"/>
  <c r="AY138" i="164"/>
  <c r="R142" i="164"/>
  <c r="BB142" i="164"/>
  <c r="N142" i="164"/>
  <c r="BC130" i="164"/>
  <c r="N130" i="164"/>
  <c r="AM146" i="164"/>
  <c r="AI146" i="164"/>
  <c r="BE150" i="164"/>
  <c r="W150" i="164"/>
  <c r="BE130" i="164"/>
  <c r="P142" i="164"/>
  <c r="BD162" i="164"/>
  <c r="BO45" i="164" s="1"/>
  <c r="BE138" i="164"/>
  <c r="P138" i="164"/>
  <c r="BC142" i="164"/>
  <c r="U142" i="164"/>
  <c r="BG130" i="164"/>
  <c r="BC134" i="164"/>
  <c r="G134" i="164"/>
  <c r="BC146" i="164"/>
  <c r="AK146" i="164"/>
  <c r="Y154" i="164"/>
  <c r="BB154" i="164"/>
  <c r="U154" i="164"/>
  <c r="K130" i="164"/>
  <c r="G130" i="164"/>
  <c r="BB130" i="164"/>
  <c r="BE134" i="164"/>
  <c r="BC150" i="164"/>
  <c r="G150" i="164"/>
  <c r="BH283" i="164"/>
  <c r="BU76" i="164" s="1"/>
  <c r="I158" i="164"/>
  <c r="Y158" i="164"/>
  <c r="AW158" i="164"/>
  <c r="R162" i="164"/>
  <c r="K166" i="164"/>
  <c r="AY166" i="164"/>
  <c r="P170" i="164"/>
  <c r="U174" i="164"/>
  <c r="BA174" i="164"/>
  <c r="R178" i="164"/>
  <c r="G182" i="164"/>
  <c r="W182" i="164"/>
  <c r="BD155" i="164"/>
  <c r="BS44" i="164" s="1"/>
  <c r="R158" i="164"/>
  <c r="AP158" i="164"/>
  <c r="BD160" i="164"/>
  <c r="BW45" i="164" s="1"/>
  <c r="K162" i="164"/>
  <c r="AI162" i="164"/>
  <c r="BF163" i="164"/>
  <c r="BT46" i="164" s="1"/>
  <c r="AB166" i="164"/>
  <c r="BF168" i="164"/>
  <c r="BX47" i="164" s="1"/>
  <c r="Y170" i="164"/>
  <c r="AW170" i="164"/>
  <c r="BH171" i="164"/>
  <c r="BU48" i="164" s="1"/>
  <c r="N174" i="164"/>
  <c r="AT174" i="164"/>
  <c r="BB174" i="164"/>
  <c r="K178" i="164"/>
  <c r="AI178" i="164"/>
  <c r="BF143" i="164"/>
  <c r="BT41" i="164" s="1"/>
  <c r="BF148" i="164"/>
  <c r="BX42" i="164" s="1"/>
  <c r="BF159" i="164"/>
  <c r="BT45" i="164" s="1"/>
  <c r="BF175" i="164"/>
  <c r="BT49" i="164" s="1"/>
  <c r="BF180" i="164"/>
  <c r="BX50" i="164" s="1"/>
  <c r="BF271" i="164"/>
  <c r="BT73" i="164" s="1"/>
  <c r="BD272" i="164"/>
  <c r="BW73" i="164" s="1"/>
  <c r="BF275" i="164"/>
  <c r="BT74" i="164" s="1"/>
  <c r="BD276" i="164"/>
  <c r="BW74" i="164" s="1"/>
  <c r="I130" i="164"/>
  <c r="K138" i="164"/>
  <c r="AF142" i="164"/>
  <c r="G154" i="164"/>
  <c r="K170" i="164"/>
  <c r="BH275" i="164"/>
  <c r="BU74" i="164" s="1"/>
  <c r="R130" i="164"/>
  <c r="K134" i="164"/>
  <c r="I142" i="164"/>
  <c r="N146" i="164"/>
  <c r="BB146" i="164"/>
  <c r="K150" i="164"/>
  <c r="P154" i="164"/>
  <c r="N162" i="164"/>
  <c r="G166" i="164"/>
  <c r="I174" i="164"/>
  <c r="N178" i="164"/>
  <c r="K182" i="164"/>
  <c r="BD268" i="164"/>
  <c r="BW72" i="164" s="1"/>
  <c r="BD280" i="164"/>
  <c r="BW75" i="164" s="1"/>
  <c r="BH155" i="164"/>
  <c r="BU44" i="164" s="1"/>
  <c r="BH160" i="164"/>
  <c r="BY45" i="164" s="1"/>
  <c r="BA170" i="164"/>
  <c r="BF124" i="164"/>
  <c r="BX36" i="164" s="1"/>
  <c r="BD267" i="164"/>
  <c r="BS72" i="164" s="1"/>
  <c r="BD275" i="164"/>
  <c r="BS74" i="164" s="1"/>
  <c r="I190" i="164"/>
  <c r="G254" i="164"/>
  <c r="I262" i="164"/>
  <c r="BB266" i="164"/>
  <c r="BH272" i="164"/>
  <c r="BY73" i="164" s="1"/>
  <c r="BF283" i="164"/>
  <c r="BT76" i="164" s="1"/>
  <c r="BD299" i="164"/>
  <c r="BS80" i="164" s="1"/>
  <c r="BD183" i="164"/>
  <c r="BS51" i="164" s="1"/>
  <c r="R186" i="164"/>
  <c r="AP186" i="164"/>
  <c r="BD188" i="164"/>
  <c r="BW52" i="164" s="1"/>
  <c r="K190" i="164"/>
  <c r="AI190" i="164"/>
  <c r="AR250" i="164"/>
  <c r="I254" i="164"/>
  <c r="BB258" i="164"/>
  <c r="K262" i="164"/>
  <c r="AI262" i="164"/>
  <c r="BH267" i="164"/>
  <c r="BU72" i="164" s="1"/>
  <c r="BD295" i="164"/>
  <c r="BS79" i="164" s="1"/>
  <c r="BF299" i="164"/>
  <c r="BT80" i="164" s="1"/>
  <c r="BD184" i="164"/>
  <c r="BW51" i="164" s="1"/>
  <c r="AI186" i="164"/>
  <c r="BF187" i="164"/>
  <c r="BT52" i="164" s="1"/>
  <c r="AB190" i="164"/>
  <c r="AR190" i="164"/>
  <c r="U250" i="164"/>
  <c r="BD251" i="164"/>
  <c r="BS68" i="164" s="1"/>
  <c r="G258" i="164"/>
  <c r="W258" i="164"/>
  <c r="I266" i="164"/>
  <c r="AW266" i="164"/>
  <c r="BF295" i="164"/>
  <c r="BT79" i="164" s="1"/>
  <c r="BD296" i="164"/>
  <c r="BW79" i="164" s="1"/>
  <c r="BH299" i="164"/>
  <c r="BU80" i="164" s="1"/>
  <c r="BD271" i="164"/>
  <c r="BS73" i="164" s="1"/>
  <c r="BF296" i="164"/>
  <c r="BX79" i="164" s="1"/>
  <c r="BF300" i="164"/>
  <c r="BX80" i="164" s="1"/>
  <c r="AD190" i="164"/>
  <c r="G250" i="164"/>
  <c r="I258" i="164"/>
  <c r="BF272" i="164"/>
  <c r="BX73" i="164" s="1"/>
  <c r="BB186" i="164"/>
  <c r="AT254" i="164"/>
  <c r="K270" i="164"/>
  <c r="AI270" i="164"/>
  <c r="U278" i="164"/>
  <c r="AK278" i="164"/>
  <c r="BA278" i="164"/>
  <c r="R282" i="164"/>
  <c r="G286" i="164"/>
  <c r="W286" i="164"/>
  <c r="AM286" i="164"/>
  <c r="I302" i="164"/>
  <c r="Y302" i="164"/>
  <c r="AW302" i="164"/>
  <c r="BD124" i="164"/>
  <c r="BW36" i="164" s="1"/>
  <c r="AI126" i="164"/>
  <c r="U274" i="164"/>
  <c r="N278" i="164"/>
  <c r="AI282" i="164"/>
  <c r="AK270" i="164"/>
  <c r="BH271" i="164"/>
  <c r="BU73" i="164" s="1"/>
  <c r="AD274" i="164"/>
  <c r="W278" i="164"/>
  <c r="BF279" i="164"/>
  <c r="BT75" i="164" s="1"/>
  <c r="AR282" i="164"/>
  <c r="BF284" i="164"/>
  <c r="BX76" i="164" s="1"/>
  <c r="I286" i="164"/>
  <c r="BH295" i="164"/>
  <c r="BU79" i="164" s="1"/>
  <c r="AD298" i="164"/>
  <c r="BH300" i="164"/>
  <c r="BY80" i="164" s="1"/>
  <c r="K302" i="164"/>
  <c r="AY302" i="164"/>
  <c r="G274" i="164"/>
  <c r="G298" i="164"/>
  <c r="BH268" i="164"/>
  <c r="BY72" i="164" s="1"/>
  <c r="BH279" i="164"/>
  <c r="BU75" i="164" s="1"/>
  <c r="BH284" i="164"/>
  <c r="BY76" i="164" s="1"/>
  <c r="BH123" i="164"/>
  <c r="BU36" i="164" s="1"/>
  <c r="G126" i="164"/>
  <c r="P270" i="164"/>
  <c r="I274" i="164"/>
  <c r="G282" i="164"/>
  <c r="I298" i="164"/>
  <c r="BH262" i="164" l="1"/>
  <c r="BQ70" i="164" s="1"/>
  <c r="BF262" i="164"/>
  <c r="BP70" i="164" s="1"/>
  <c r="BL12" i="164"/>
  <c r="BR8" i="164" s="1"/>
  <c r="BZ64" i="164"/>
  <c r="CN33" i="164" s="1"/>
  <c r="BZ69" i="164"/>
  <c r="CN38" i="164" s="1"/>
  <c r="BV70" i="164"/>
  <c r="CJ39" i="164" s="1"/>
  <c r="BZ65" i="164"/>
  <c r="CN34" i="164" s="1"/>
  <c r="BZ71" i="164"/>
  <c r="CN40" i="164" s="1"/>
  <c r="BZ54" i="164"/>
  <c r="CN23" i="164" s="1"/>
  <c r="BL9" i="164"/>
  <c r="BR7" i="164" s="1"/>
  <c r="BV71" i="164"/>
  <c r="CJ40" i="164" s="1"/>
  <c r="BV69" i="164"/>
  <c r="CJ38" i="164" s="1"/>
  <c r="BZ55" i="164"/>
  <c r="CN24" i="164" s="1"/>
  <c r="BD182" i="164"/>
  <c r="BO50" i="164" s="1"/>
  <c r="BZ52" i="164"/>
  <c r="CN21" i="164" s="1"/>
  <c r="BV62" i="164"/>
  <c r="CJ31" i="164" s="1"/>
  <c r="BZ68" i="164"/>
  <c r="CN37" i="164" s="1"/>
  <c r="BV32" i="164"/>
  <c r="CJ8" i="164" s="1"/>
  <c r="BV57" i="164"/>
  <c r="CJ26" i="164" s="1"/>
  <c r="BZ42" i="164"/>
  <c r="CN11" i="164" s="1"/>
  <c r="BY7" i="164"/>
  <c r="CM7" i="164" s="1"/>
  <c r="BZ60" i="164"/>
  <c r="CN29" i="164" s="1"/>
  <c r="BV52" i="164"/>
  <c r="CJ21" i="164" s="1"/>
  <c r="BZ41" i="164"/>
  <c r="CN10" i="164" s="1"/>
  <c r="BZ57" i="164"/>
  <c r="CN26" i="164" s="1"/>
  <c r="BV78" i="164"/>
  <c r="CJ47" i="164" s="1"/>
  <c r="BZ56" i="164"/>
  <c r="CN25" i="164" s="1"/>
  <c r="BV56" i="164"/>
  <c r="CJ25" i="164" s="1"/>
  <c r="BZ62" i="164"/>
  <c r="CN31" i="164" s="1"/>
  <c r="BV54" i="164"/>
  <c r="CJ23" i="164" s="1"/>
  <c r="BZ59" i="164"/>
  <c r="CN28" i="164" s="1"/>
  <c r="BV53" i="164"/>
  <c r="CJ22" i="164" s="1"/>
  <c r="BZ58" i="164"/>
  <c r="CN27" i="164" s="1"/>
  <c r="BZ66" i="164"/>
  <c r="CN35" i="164" s="1"/>
  <c r="BZ61" i="164"/>
  <c r="CN30" i="164" s="1"/>
  <c r="BV67" i="164"/>
  <c r="CJ36" i="164" s="1"/>
  <c r="BV51" i="164"/>
  <c r="CJ20" i="164" s="1"/>
  <c r="BV59" i="164"/>
  <c r="CJ28" i="164" s="1"/>
  <c r="BV58" i="164"/>
  <c r="CJ27" i="164" s="1"/>
  <c r="BF66" i="164"/>
  <c r="BP21" i="164" s="1"/>
  <c r="BV61" i="164"/>
  <c r="CJ30" i="164" s="1"/>
  <c r="BV60" i="164"/>
  <c r="CJ29" i="164" s="1"/>
  <c r="BV77" i="164"/>
  <c r="CJ46" i="164" s="1"/>
  <c r="BV63" i="164"/>
  <c r="CJ32" i="164" s="1"/>
  <c r="BV55" i="164"/>
  <c r="CJ24" i="164" s="1"/>
  <c r="BV68" i="164"/>
  <c r="CJ37" i="164" s="1"/>
  <c r="BZ67" i="164"/>
  <c r="CN36" i="164" s="1"/>
  <c r="BZ51" i="164"/>
  <c r="CN20" i="164" s="1"/>
  <c r="BZ63" i="164"/>
  <c r="CN32" i="164" s="1"/>
  <c r="BZ53" i="164"/>
  <c r="CN22" i="164" s="1"/>
  <c r="BZ77" i="164"/>
  <c r="CN46" i="164" s="1"/>
  <c r="BZ70" i="164"/>
  <c r="CN39" i="164" s="1"/>
  <c r="BV66" i="164"/>
  <c r="CJ35" i="164" s="1"/>
  <c r="BZ78" i="164"/>
  <c r="CN47" i="164" s="1"/>
  <c r="BV64" i="164"/>
  <c r="CJ33" i="164" s="1"/>
  <c r="BV65" i="164"/>
  <c r="CJ34" i="164" s="1"/>
  <c r="BF134" i="164"/>
  <c r="BP38" i="164" s="1"/>
  <c r="BD66" i="164"/>
  <c r="BO21" i="164" s="1"/>
  <c r="BH166" i="164"/>
  <c r="BQ46" i="164" s="1"/>
  <c r="BD226" i="164"/>
  <c r="BO61" i="164" s="1"/>
  <c r="BH226" i="164"/>
  <c r="BQ61" i="164" s="1"/>
  <c r="BD302" i="164"/>
  <c r="BO80" i="164" s="1"/>
  <c r="BF214" i="164"/>
  <c r="BP58" i="164" s="1"/>
  <c r="BH178" i="164"/>
  <c r="BQ49" i="164" s="1"/>
  <c r="BD202" i="164"/>
  <c r="BO55" i="164" s="1"/>
  <c r="BL90" i="164"/>
  <c r="BR34" i="164" s="1"/>
  <c r="BL141" i="164"/>
  <c r="BF90" i="164"/>
  <c r="BP27" i="164" s="1"/>
  <c r="BD254" i="164"/>
  <c r="BO68" i="164" s="1"/>
  <c r="BF42" i="164"/>
  <c r="BP15" i="164" s="1"/>
  <c r="BH138" i="164"/>
  <c r="BQ39" i="164" s="1"/>
  <c r="BH82" i="164"/>
  <c r="BQ25" i="164" s="1"/>
  <c r="BH302" i="164"/>
  <c r="BQ80" i="164" s="1"/>
  <c r="BH282" i="164"/>
  <c r="BQ75" i="164" s="1"/>
  <c r="BH90" i="164"/>
  <c r="BQ27" i="164" s="1"/>
  <c r="BD90" i="164"/>
  <c r="BO27" i="164" s="1"/>
  <c r="BD298" i="164"/>
  <c r="BO79" i="164" s="1"/>
  <c r="BL201" i="164"/>
  <c r="BH46" i="164"/>
  <c r="BQ16" i="164" s="1"/>
  <c r="BD10" i="164"/>
  <c r="BO7" i="164" s="1"/>
  <c r="CC7" i="164" s="1"/>
  <c r="BF162" i="164"/>
  <c r="BP45" i="164" s="1"/>
  <c r="BH286" i="164"/>
  <c r="BQ76" i="164" s="1"/>
  <c r="BH270" i="164"/>
  <c r="BQ72" i="164" s="1"/>
  <c r="BH134" i="164"/>
  <c r="BQ38" i="164" s="1"/>
  <c r="BH294" i="164"/>
  <c r="BQ78" i="164" s="1"/>
  <c r="BL195" i="164"/>
  <c r="BD122" i="164"/>
  <c r="BO35" i="164" s="1"/>
  <c r="BF298" i="164"/>
  <c r="BP79" i="164" s="1"/>
  <c r="BF294" i="164"/>
  <c r="BP78" i="164" s="1"/>
  <c r="BF178" i="164"/>
  <c r="BP49" i="164" s="1"/>
  <c r="BH170" i="164"/>
  <c r="BQ47" i="164" s="1"/>
  <c r="BH298" i="164"/>
  <c r="BQ79" i="164" s="1"/>
  <c r="BD46" i="164"/>
  <c r="BO16" i="164" s="1"/>
  <c r="BD134" i="164"/>
  <c r="BO38" i="164" s="1"/>
  <c r="BF150" i="164"/>
  <c r="BP42" i="164" s="1"/>
  <c r="BH10" i="164"/>
  <c r="BQ7" i="164" s="1"/>
  <c r="BD242" i="164"/>
  <c r="BO65" i="164" s="1"/>
  <c r="BH66" i="164"/>
  <c r="BQ21" i="164" s="1"/>
  <c r="BD294" i="164"/>
  <c r="BO78" i="164" s="1"/>
  <c r="BH190" i="164"/>
  <c r="BQ52" i="164" s="1"/>
  <c r="BH182" i="164"/>
  <c r="BQ50" i="164" s="1"/>
  <c r="BL72" i="164"/>
  <c r="BR28" i="164" s="1"/>
  <c r="BL87" i="164"/>
  <c r="BR33" i="164" s="1"/>
  <c r="BF126" i="164"/>
  <c r="BP36" i="164" s="1"/>
  <c r="BL39" i="164"/>
  <c r="BR17" i="164" s="1"/>
  <c r="BL219" i="164"/>
  <c r="BL192" i="164"/>
  <c r="BL21" i="164"/>
  <c r="BR11" i="164" s="1"/>
  <c r="BL186" i="164"/>
  <c r="BL120" i="164"/>
  <c r="BL117" i="164"/>
  <c r="BD214" i="164"/>
  <c r="BO58" i="164" s="1"/>
  <c r="BD166" i="164"/>
  <c r="BO46" i="164" s="1"/>
  <c r="BD250" i="164"/>
  <c r="BO67" i="164" s="1"/>
  <c r="BF190" i="164"/>
  <c r="BP52" i="164" s="1"/>
  <c r="BF70" i="164"/>
  <c r="BP22" i="164" s="1"/>
  <c r="BF74" i="164"/>
  <c r="BP23" i="164" s="1"/>
  <c r="BH62" i="164"/>
  <c r="BQ20" i="164" s="1"/>
  <c r="BH210" i="164"/>
  <c r="BQ57" i="164" s="1"/>
  <c r="BH122" i="164"/>
  <c r="BQ35" i="164" s="1"/>
  <c r="BF166" i="164"/>
  <c r="BP46" i="164" s="1"/>
  <c r="BF182" i="164"/>
  <c r="BP50" i="164" s="1"/>
  <c r="BF38" i="164"/>
  <c r="BP14" i="164" s="1"/>
  <c r="BD38" i="164"/>
  <c r="BO14" i="164" s="1"/>
  <c r="BH38" i="164"/>
  <c r="BQ14" i="164" s="1"/>
  <c r="BF62" i="164"/>
  <c r="BP20" i="164" s="1"/>
  <c r="BF82" i="164"/>
  <c r="BP25" i="164" s="1"/>
  <c r="BF254" i="164"/>
  <c r="BP68" i="164" s="1"/>
  <c r="BD190" i="164"/>
  <c r="BO52" i="164" s="1"/>
  <c r="BH74" i="164"/>
  <c r="BQ23" i="164" s="1"/>
  <c r="BD62" i="164"/>
  <c r="BO20" i="164" s="1"/>
  <c r="BF250" i="164"/>
  <c r="BP67" i="164" s="1"/>
  <c r="BD170" i="164"/>
  <c r="BO47" i="164" s="1"/>
  <c r="BH250" i="164"/>
  <c r="BQ67" i="164" s="1"/>
  <c r="BD70" i="164"/>
  <c r="BO22" i="164" s="1"/>
  <c r="BD74" i="164"/>
  <c r="BO23" i="164" s="1"/>
  <c r="BD262" i="164"/>
  <c r="BO70" i="164" s="1"/>
  <c r="BH70" i="164"/>
  <c r="BQ22" i="164" s="1"/>
  <c r="BD82" i="164"/>
  <c r="BO25" i="164" s="1"/>
  <c r="BH18" i="164"/>
  <c r="BQ9" i="164" s="1"/>
  <c r="CL7" i="164"/>
  <c r="BL168" i="164"/>
  <c r="CJ15" i="164"/>
  <c r="BL210" i="164"/>
  <c r="BL99" i="164"/>
  <c r="BR37" i="164" s="1"/>
  <c r="CK7" i="164"/>
  <c r="BL156" i="164"/>
  <c r="BL177" i="164"/>
  <c r="CJ17" i="164"/>
  <c r="BL144" i="164"/>
  <c r="CN19" i="164"/>
  <c r="CJ13" i="164"/>
  <c r="BH14" i="164"/>
  <c r="BQ8" i="164" s="1"/>
  <c r="BH162" i="164"/>
  <c r="BQ45" i="164" s="1"/>
  <c r="BF226" i="164"/>
  <c r="BP61" i="164" s="1"/>
  <c r="CN7" i="164"/>
  <c r="BF10" i="164"/>
  <c r="BP7" i="164" s="1"/>
  <c r="CN15" i="164"/>
  <c r="CH7" i="164"/>
  <c r="CJ18" i="164"/>
  <c r="CJ7" i="164"/>
  <c r="BF18" i="164"/>
  <c r="BP9" i="164" s="1"/>
  <c r="BD18" i="164"/>
  <c r="BO9" i="164" s="1"/>
  <c r="BH246" i="164"/>
  <c r="BQ66" i="164" s="1"/>
  <c r="BL180" i="164"/>
  <c r="CJ16" i="164"/>
  <c r="BL18" i="164"/>
  <c r="BR10" i="164" s="1"/>
  <c r="CJ19" i="164"/>
  <c r="CJ14" i="164"/>
  <c r="CI7" i="164"/>
  <c r="BD282" i="164"/>
  <c r="BO75" i="164" s="1"/>
  <c r="BF274" i="164"/>
  <c r="BP73" i="164" s="1"/>
  <c r="CG7" i="164"/>
  <c r="BL78" i="164"/>
  <c r="BR30" i="164" s="1"/>
  <c r="BL75" i="164"/>
  <c r="BR29" i="164" s="1"/>
  <c r="CE7" i="164"/>
  <c r="BL84" i="164"/>
  <c r="BR32" i="164" s="1"/>
  <c r="CN18" i="164"/>
  <c r="BL189" i="164"/>
  <c r="CN13" i="164"/>
  <c r="BH290" i="164"/>
  <c r="BQ77" i="164" s="1"/>
  <c r="BL174" i="164"/>
  <c r="CN8" i="164"/>
  <c r="CN14" i="164"/>
  <c r="CN16" i="164"/>
  <c r="CN17" i="164"/>
  <c r="BH274" i="164"/>
  <c r="BQ73" i="164" s="1"/>
  <c r="BF302" i="164"/>
  <c r="BP80" i="164" s="1"/>
  <c r="BD150" i="164"/>
  <c r="BO42" i="164" s="1"/>
  <c r="BH150" i="164"/>
  <c r="BQ42" i="164" s="1"/>
  <c r="BL216" i="164"/>
  <c r="BL108" i="164"/>
  <c r="CJ9" i="164"/>
  <c r="BF270" i="164"/>
  <c r="BP72" i="164" s="1"/>
  <c r="CJ49" i="164"/>
  <c r="CJ12" i="164"/>
  <c r="CJ44" i="164"/>
  <c r="CN43" i="164"/>
  <c r="CN45" i="164"/>
  <c r="CN44" i="164"/>
  <c r="CN9" i="164"/>
  <c r="CJ48" i="164"/>
  <c r="CN41" i="164"/>
  <c r="CN42" i="164"/>
  <c r="BH126" i="164"/>
  <c r="BQ36" i="164" s="1"/>
  <c r="CN48" i="164"/>
  <c r="CN12" i="164"/>
  <c r="CJ43" i="164"/>
  <c r="BD274" i="164"/>
  <c r="BO73" i="164" s="1"/>
  <c r="BD126" i="164"/>
  <c r="BO36" i="164" s="1"/>
  <c r="CJ11" i="164"/>
  <c r="CJ45" i="164"/>
  <c r="CJ10" i="164"/>
  <c r="CN49" i="164"/>
  <c r="CJ42" i="164"/>
  <c r="BF142" i="164"/>
  <c r="BP40" i="164" s="1"/>
  <c r="BD270" i="164"/>
  <c r="BO72" i="164" s="1"/>
  <c r="CJ41" i="164"/>
  <c r="BF278" i="164"/>
  <c r="BP74" i="164" s="1"/>
  <c r="BH110" i="164"/>
  <c r="BQ32" i="164" s="1"/>
  <c r="BD22" i="164"/>
  <c r="BO10" i="164" s="1"/>
  <c r="BD246" i="164"/>
  <c r="BO66" i="164" s="1"/>
  <c r="BD218" i="164"/>
  <c r="BO59" i="164" s="1"/>
  <c r="BL165" i="164"/>
  <c r="BL48" i="164"/>
  <c r="BR20" i="164" s="1"/>
  <c r="BL30" i="164"/>
  <c r="BR14" i="164" s="1"/>
  <c r="BL225" i="164"/>
  <c r="BR79" i="164" s="1"/>
  <c r="BL114" i="164"/>
  <c r="BR42" i="164" s="1"/>
  <c r="BL96" i="164"/>
  <c r="BR36" i="164" s="1"/>
  <c r="BL102" i="164"/>
  <c r="BR38" i="164" s="1"/>
  <c r="BF146" i="164"/>
  <c r="BP41" i="164" s="1"/>
  <c r="BL111" i="164"/>
  <c r="BR41" i="164" s="1"/>
  <c r="BH158" i="164"/>
  <c r="BQ44" i="164" s="1"/>
  <c r="BF230" i="164"/>
  <c r="BP62" i="164" s="1"/>
  <c r="BH230" i="164"/>
  <c r="BQ62" i="164" s="1"/>
  <c r="BL93" i="164"/>
  <c r="BR35" i="164" s="1"/>
  <c r="BL36" i="164"/>
  <c r="BR16" i="164" s="1"/>
  <c r="BL204" i="164"/>
  <c r="BR72" i="164" s="1"/>
  <c r="BH278" i="164"/>
  <c r="BQ74" i="164" s="1"/>
  <c r="BD278" i="164"/>
  <c r="BO74" i="164" s="1"/>
  <c r="BL132" i="164"/>
  <c r="BR48" i="164" s="1"/>
  <c r="BD158" i="164"/>
  <c r="BO44" i="164" s="1"/>
  <c r="BL81" i="164"/>
  <c r="BR31" i="164" s="1"/>
  <c r="BL54" i="164"/>
  <c r="BR22" i="164" s="1"/>
  <c r="BL15" i="164"/>
  <c r="BR9" i="164" s="1"/>
  <c r="BL183" i="164"/>
  <c r="BF46" i="164"/>
  <c r="BP16" i="164" s="1"/>
  <c r="BL51" i="164"/>
  <c r="BR21" i="164" s="1"/>
  <c r="BH254" i="164"/>
  <c r="BQ68" i="164" s="1"/>
  <c r="BH58" i="164"/>
  <c r="BQ19" i="164" s="1"/>
  <c r="BL45" i="164"/>
  <c r="BR19" i="164" s="1"/>
  <c r="BL60" i="164"/>
  <c r="BR24" i="164" s="1"/>
  <c r="BF30" i="164"/>
  <c r="BP12" i="164" s="1"/>
  <c r="BL24" i="164"/>
  <c r="BR12" i="164" s="1"/>
  <c r="BF22" i="164"/>
  <c r="BP10" i="164" s="1"/>
  <c r="BL63" i="164"/>
  <c r="BR25" i="164" s="1"/>
  <c r="BH214" i="164"/>
  <c r="BQ58" i="164" s="1"/>
  <c r="BL150" i="164"/>
  <c r="BH218" i="164"/>
  <c r="BQ59" i="164" s="1"/>
  <c r="BF202" i="164"/>
  <c r="BP55" i="164" s="1"/>
  <c r="BL126" i="164"/>
  <c r="BR46" i="164" s="1"/>
  <c r="BL129" i="164"/>
  <c r="BR47" i="164" s="1"/>
  <c r="BF170" i="164"/>
  <c r="BP47" i="164" s="1"/>
  <c r="BL69" i="164"/>
  <c r="BR27" i="164" s="1"/>
  <c r="BL198" i="164"/>
  <c r="BL162" i="164"/>
  <c r="BD286" i="164"/>
  <c r="BO76" i="164" s="1"/>
  <c r="BF110" i="164"/>
  <c r="BP32" i="164" s="1"/>
  <c r="BH50" i="164"/>
  <c r="BQ17" i="164" s="1"/>
  <c r="BL42" i="164"/>
  <c r="BR18" i="164" s="1"/>
  <c r="BD230" i="164"/>
  <c r="BO62" i="164" s="1"/>
  <c r="BL159" i="164"/>
  <c r="BH222" i="164"/>
  <c r="BQ60" i="164" s="1"/>
  <c r="BF290" i="164"/>
  <c r="BP77" i="164" s="1"/>
  <c r="BL222" i="164"/>
  <c r="BL147" i="164"/>
  <c r="BD290" i="164"/>
  <c r="BO77" i="164" s="1"/>
  <c r="BL123" i="164"/>
  <c r="BR45" i="164" s="1"/>
  <c r="BL135" i="164"/>
  <c r="BR49" i="164" s="1"/>
  <c r="BL213" i="164"/>
  <c r="BR75" i="164" s="1"/>
  <c r="BL138" i="164"/>
  <c r="BR50" i="164" s="1"/>
  <c r="BL228" i="164"/>
  <c r="BR80" i="164" s="1"/>
  <c r="BL207" i="164"/>
  <c r="BR73" i="164" s="1"/>
  <c r="BF286" i="164"/>
  <c r="BP76" i="164" s="1"/>
  <c r="BD138" i="164"/>
  <c r="BO39" i="164" s="1"/>
  <c r="BL105" i="164"/>
  <c r="BR39" i="164" s="1"/>
  <c r="BL153" i="164"/>
  <c r="BL57" i="164"/>
  <c r="BR23" i="164" s="1"/>
  <c r="BF158" i="164"/>
  <c r="BP44" i="164" s="1"/>
  <c r="BL66" i="164"/>
  <c r="BR26" i="164" s="1"/>
  <c r="BL33" i="164"/>
  <c r="BR15" i="164" s="1"/>
  <c r="BD114" i="164"/>
  <c r="BO33" i="164" s="1"/>
  <c r="BH22" i="164"/>
  <c r="BQ10" i="164" s="1"/>
  <c r="BF122" i="164"/>
  <c r="BP35" i="164" s="1"/>
  <c r="BD210" i="164"/>
  <c r="BO57" i="164" s="1"/>
  <c r="BH202" i="164"/>
  <c r="BQ55" i="164" s="1"/>
  <c r="BL171" i="164"/>
  <c r="BL27" i="164"/>
  <c r="BR13" i="164" s="1"/>
  <c r="BD234" i="164"/>
  <c r="BO63" i="164" s="1"/>
  <c r="BD102" i="164"/>
  <c r="BO30" i="164" s="1"/>
  <c r="BH26" i="164"/>
  <c r="BQ11" i="164" s="1"/>
  <c r="BF206" i="164"/>
  <c r="BP56" i="164" s="1"/>
  <c r="BD198" i="164"/>
  <c r="BO54" i="164" s="1"/>
  <c r="BF246" i="164"/>
  <c r="BP66" i="164" s="1"/>
  <c r="BF210" i="164"/>
  <c r="BP57" i="164" s="1"/>
  <c r="BF238" i="164"/>
  <c r="BP64" i="164" s="1"/>
  <c r="BF234" i="164"/>
  <c r="BP63" i="164" s="1"/>
  <c r="BD238" i="164"/>
  <c r="BH234" i="164"/>
  <c r="BQ63" i="164" s="1"/>
  <c r="BH242" i="164"/>
  <c r="BQ65" i="164" s="1"/>
  <c r="BF218" i="164"/>
  <c r="BP59" i="164" s="1"/>
  <c r="BF242" i="164"/>
  <c r="BP65" i="164" s="1"/>
  <c r="BH206" i="164"/>
  <c r="BQ56" i="164" s="1"/>
  <c r="BD206" i="164"/>
  <c r="BO56" i="164" s="1"/>
  <c r="BF198" i="164"/>
  <c r="BP54" i="164" s="1"/>
  <c r="BD98" i="164"/>
  <c r="BO29" i="164" s="1"/>
  <c r="BD222" i="164"/>
  <c r="BO60" i="164" s="1"/>
  <c r="BH238" i="164"/>
  <c r="BQ64" i="164" s="1"/>
  <c r="BH198" i="164"/>
  <c r="BQ54" i="164" s="1"/>
  <c r="BF222" i="164"/>
  <c r="BP60" i="164" s="1"/>
  <c r="BF138" i="164"/>
  <c r="BP39" i="164" s="1"/>
  <c r="BF118" i="164"/>
  <c r="BP34" i="164" s="1"/>
  <c r="BH258" i="164"/>
  <c r="BQ69" i="164" s="1"/>
  <c r="BD54" i="164"/>
  <c r="BO18" i="164" s="1"/>
  <c r="BD30" i="164"/>
  <c r="BO12" i="164" s="1"/>
  <c r="BF50" i="164"/>
  <c r="BP17" i="164" s="1"/>
  <c r="BD14" i="164"/>
  <c r="BO8" i="164" s="1"/>
  <c r="BH30" i="164"/>
  <c r="BQ12" i="164" s="1"/>
  <c r="BF26" i="164"/>
  <c r="BP11" i="164" s="1"/>
  <c r="BD142" i="164"/>
  <c r="BO40" i="164" s="1"/>
  <c r="BF86" i="164"/>
  <c r="BP26" i="164" s="1"/>
  <c r="BF106" i="164"/>
  <c r="BP31" i="164" s="1"/>
  <c r="BD106" i="164"/>
  <c r="BO31" i="164" s="1"/>
  <c r="BH118" i="164"/>
  <c r="BQ34" i="164" s="1"/>
  <c r="BF58" i="164"/>
  <c r="BP19" i="164" s="1"/>
  <c r="BH86" i="164"/>
  <c r="BQ26" i="164" s="1"/>
  <c r="BF78" i="164"/>
  <c r="BP24" i="164" s="1"/>
  <c r="BH102" i="164"/>
  <c r="BQ30" i="164" s="1"/>
  <c r="BD118" i="164"/>
  <c r="BO34" i="164" s="1"/>
  <c r="BD94" i="164"/>
  <c r="BO28" i="164" s="1"/>
  <c r="BD26" i="164"/>
  <c r="BO11" i="164" s="1"/>
  <c r="BH78" i="164"/>
  <c r="BQ24" i="164" s="1"/>
  <c r="BD50" i="164"/>
  <c r="BO17" i="164" s="1"/>
  <c r="BD86" i="164"/>
  <c r="BO26" i="164" s="1"/>
  <c r="BH114" i="164"/>
  <c r="BQ33" i="164" s="1"/>
  <c r="BF114" i="164"/>
  <c r="BP33" i="164" s="1"/>
  <c r="BH94" i="164"/>
  <c r="BQ28" i="164" s="1"/>
  <c r="BD78" i="164"/>
  <c r="BO24" i="164" s="1"/>
  <c r="BF102" i="164"/>
  <c r="BP30" i="164" s="1"/>
  <c r="BF98" i="164"/>
  <c r="BP29" i="164" s="1"/>
  <c r="BH106" i="164"/>
  <c r="BQ31" i="164" s="1"/>
  <c r="BD58" i="164"/>
  <c r="BO19" i="164" s="1"/>
  <c r="BH42" i="164"/>
  <c r="BQ15" i="164" s="1"/>
  <c r="BF14" i="164"/>
  <c r="BP8" i="164" s="1"/>
  <c r="BF54" i="164"/>
  <c r="BP18" i="164" s="1"/>
  <c r="BH98" i="164"/>
  <c r="BQ29" i="164" s="1"/>
  <c r="BF94" i="164"/>
  <c r="BP28" i="164" s="1"/>
  <c r="BD42" i="164"/>
  <c r="BO15" i="164" s="1"/>
  <c r="BH54" i="164"/>
  <c r="BQ18" i="164" s="1"/>
  <c r="BF130" i="164"/>
  <c r="BP37" i="164" s="1"/>
  <c r="BD146" i="164"/>
  <c r="BO41" i="164" s="1"/>
  <c r="BD174" i="164"/>
  <c r="BO48" i="164" s="1"/>
  <c r="BD130" i="164"/>
  <c r="BO37" i="164" s="1"/>
  <c r="BH130" i="164"/>
  <c r="BQ37" i="164" s="1"/>
  <c r="BD154" i="164"/>
  <c r="BO43" i="164" s="1"/>
  <c r="BH174" i="164"/>
  <c r="BQ48" i="164" s="1"/>
  <c r="BH154" i="164"/>
  <c r="BQ43" i="164" s="1"/>
  <c r="BF174" i="164"/>
  <c r="BP48" i="164" s="1"/>
  <c r="BF154" i="164"/>
  <c r="BP43" i="164" s="1"/>
  <c r="BH146" i="164"/>
  <c r="BQ41" i="164" s="1"/>
  <c r="BH142" i="164"/>
  <c r="BQ40" i="164" s="1"/>
  <c r="BF258" i="164"/>
  <c r="BP69" i="164" s="1"/>
  <c r="BF186" i="164"/>
  <c r="BP51" i="164" s="1"/>
  <c r="BH266" i="164"/>
  <c r="BQ71" i="164" s="1"/>
  <c r="BD186" i="164"/>
  <c r="BO51" i="164" s="1"/>
  <c r="BD266" i="164"/>
  <c r="BF266" i="164"/>
  <c r="BP71" i="164" s="1"/>
  <c r="BH186" i="164"/>
  <c r="BQ51" i="164" s="1"/>
  <c r="BD258" i="164"/>
  <c r="BO69" i="164" s="1"/>
  <c r="BR70" i="164" l="1"/>
  <c r="CF39" i="164" s="1"/>
  <c r="BR64" i="164"/>
  <c r="CF33" i="164" s="1"/>
  <c r="BO71" i="164"/>
  <c r="CC40" i="164" s="1"/>
  <c r="BR53" i="164"/>
  <c r="CF22" i="164" s="1"/>
  <c r="BR59" i="164"/>
  <c r="CF28" i="164" s="1"/>
  <c r="BR40" i="164"/>
  <c r="CF9" i="164" s="1"/>
  <c r="BR63" i="164"/>
  <c r="CF32" i="164" s="1"/>
  <c r="BR74" i="164"/>
  <c r="CF43" i="164" s="1"/>
  <c r="BR61" i="164"/>
  <c r="CF30" i="164" s="1"/>
  <c r="BR66" i="164"/>
  <c r="CF35" i="164" s="1"/>
  <c r="BO64" i="164"/>
  <c r="CC33" i="164" s="1"/>
  <c r="BR57" i="164"/>
  <c r="CF26" i="164" s="1"/>
  <c r="BR55" i="164"/>
  <c r="CF24" i="164" s="1"/>
  <c r="BR78" i="164"/>
  <c r="CF47" i="164" s="1"/>
  <c r="BR76" i="164"/>
  <c r="CF45" i="164" s="1"/>
  <c r="BR67" i="164"/>
  <c r="CF36" i="164" s="1"/>
  <c r="BR56" i="164"/>
  <c r="CF25" i="164" s="1"/>
  <c r="BR43" i="164"/>
  <c r="CF12" i="164" s="1"/>
  <c r="BR68" i="164"/>
  <c r="CF37" i="164" s="1"/>
  <c r="BR51" i="164"/>
  <c r="CF20" i="164" s="1"/>
  <c r="BR58" i="164"/>
  <c r="CF27" i="164" s="1"/>
  <c r="BR54" i="164"/>
  <c r="CF23" i="164" s="1"/>
  <c r="BR65" i="164"/>
  <c r="CF34" i="164" s="1"/>
  <c r="BR62" i="164"/>
  <c r="CF31" i="164" s="1"/>
  <c r="BR52" i="164"/>
  <c r="CF21" i="164" s="1"/>
  <c r="BR60" i="164"/>
  <c r="CF29" i="164" s="1"/>
  <c r="BR44" i="164"/>
  <c r="CF13" i="164" s="1"/>
  <c r="BR77" i="164"/>
  <c r="CF46" i="164" s="1"/>
  <c r="BR69" i="164"/>
  <c r="CF38" i="164" s="1"/>
  <c r="BR71" i="164"/>
  <c r="CF40" i="164" s="1"/>
  <c r="CE20" i="164"/>
  <c r="CD29" i="164"/>
  <c r="CE38" i="164"/>
  <c r="CG42" i="164"/>
  <c r="CI48" i="164"/>
  <c r="CD26" i="164"/>
  <c r="CC20" i="164"/>
  <c r="CD38" i="164"/>
  <c r="CC32" i="164"/>
  <c r="CG10" i="164"/>
  <c r="CG16" i="164"/>
  <c r="CI9" i="164"/>
  <c r="CC46" i="164"/>
  <c r="CD23" i="164"/>
  <c r="CG9" i="164"/>
  <c r="CH46" i="164"/>
  <c r="CI18" i="164"/>
  <c r="CG18" i="164"/>
  <c r="CG46" i="164"/>
  <c r="CH17" i="164"/>
  <c r="CD40" i="164"/>
  <c r="CE25" i="164"/>
  <c r="CD25" i="164"/>
  <c r="CD34" i="164"/>
  <c r="CC38" i="164"/>
  <c r="CC25" i="164"/>
  <c r="CC22" i="164"/>
  <c r="CM15" i="164"/>
  <c r="CL45" i="164"/>
  <c r="CK45" i="164"/>
  <c r="CM48" i="164"/>
  <c r="CI11" i="164"/>
  <c r="CH11" i="164"/>
  <c r="CE33" i="164"/>
  <c r="CD46" i="164"/>
  <c r="CL16" i="164"/>
  <c r="CD33" i="164"/>
  <c r="CE29" i="164"/>
  <c r="CE37" i="164"/>
  <c r="CM10" i="164"/>
  <c r="CK16" i="164"/>
  <c r="CK17" i="164"/>
  <c r="CM17" i="164"/>
  <c r="CL49" i="164"/>
  <c r="CI44" i="164"/>
  <c r="CH44" i="164"/>
  <c r="CG13" i="164"/>
  <c r="CI10" i="164"/>
  <c r="CI17" i="164"/>
  <c r="CG17" i="164"/>
  <c r="CD20" i="164"/>
  <c r="CC29" i="164"/>
  <c r="CE32" i="164"/>
  <c r="CD31" i="164"/>
  <c r="CC35" i="164"/>
  <c r="CE23" i="164"/>
  <c r="CD32" i="164"/>
  <c r="CE46" i="164"/>
  <c r="CE40" i="164"/>
  <c r="CC49" i="164"/>
  <c r="CD49" i="164"/>
  <c r="CC16" i="164"/>
  <c r="CL23" i="164"/>
  <c r="CM49" i="164"/>
  <c r="CM43" i="164"/>
  <c r="CK38" i="164"/>
  <c r="CM9" i="164"/>
  <c r="CK49" i="164"/>
  <c r="CK20" i="164"/>
  <c r="CK25" i="164"/>
  <c r="CK12" i="164"/>
  <c r="CK15" i="164"/>
  <c r="CL44" i="164"/>
  <c r="CL43" i="164"/>
  <c r="CM16" i="164"/>
  <c r="CL38" i="164"/>
  <c r="CH15" i="164"/>
  <c r="CI13" i="164"/>
  <c r="CH16" i="164"/>
  <c r="CI20" i="164"/>
  <c r="CH13" i="164"/>
  <c r="CG8" i="164"/>
  <c r="CH9" i="164"/>
  <c r="CI43" i="164"/>
  <c r="CH49" i="164"/>
  <c r="CI49" i="164"/>
  <c r="CG48" i="164"/>
  <c r="CI16" i="164"/>
  <c r="CG49" i="164"/>
  <c r="CH43" i="164"/>
  <c r="CG20" i="164"/>
  <c r="CC31" i="164"/>
  <c r="CE31" i="164"/>
  <c r="CC28" i="164"/>
  <c r="CE42" i="164"/>
  <c r="CE15" i="164"/>
  <c r="CE19" i="164"/>
  <c r="CE16" i="164"/>
  <c r="CD48" i="164"/>
  <c r="CD42" i="164"/>
  <c r="CC19" i="164"/>
  <c r="CD19" i="164"/>
  <c r="CD15" i="164"/>
  <c r="CC15" i="164"/>
  <c r="CD22" i="164"/>
  <c r="CE45" i="164"/>
  <c r="CE27" i="164"/>
  <c r="CD28" i="164"/>
  <c r="CE48" i="164"/>
  <c r="CL48" i="164"/>
  <c r="CK43" i="164"/>
  <c r="CK48" i="164"/>
  <c r="CK19" i="164"/>
  <c r="CL12" i="164"/>
  <c r="CL42" i="164"/>
  <c r="CL15" i="164"/>
  <c r="CL19" i="164"/>
  <c r="CM45" i="164"/>
  <c r="CM42" i="164"/>
  <c r="CL40" i="164"/>
  <c r="CM19" i="164"/>
  <c r="CM31" i="164"/>
  <c r="CM40" i="164"/>
  <c r="CG11" i="164"/>
  <c r="CG12" i="164"/>
  <c r="CI8" i="164"/>
  <c r="CG44" i="164"/>
  <c r="CH42" i="164"/>
  <c r="CG45" i="164"/>
  <c r="CI12" i="164"/>
  <c r="CI40" i="164"/>
  <c r="CH40" i="164"/>
  <c r="CI42" i="164"/>
  <c r="CG43" i="164"/>
  <c r="CH48" i="164"/>
  <c r="CI15" i="164"/>
  <c r="CG14" i="164"/>
  <c r="CI45" i="164"/>
  <c r="CH18" i="164"/>
  <c r="CH8" i="164"/>
  <c r="CH14" i="164"/>
  <c r="CI14" i="164"/>
  <c r="CH10" i="164"/>
  <c r="CH45" i="164"/>
  <c r="CH12" i="164"/>
  <c r="CG19" i="164"/>
  <c r="CI19" i="164"/>
  <c r="CG15" i="164"/>
  <c r="CD35" i="164"/>
  <c r="CE24" i="164"/>
  <c r="CD24" i="164"/>
  <c r="CC44" i="164"/>
  <c r="CD36" i="164"/>
  <c r="CD37" i="164"/>
  <c r="CC27" i="164"/>
  <c r="CE21" i="164"/>
  <c r="CD47" i="164"/>
  <c r="CE47" i="164"/>
  <c r="CD14" i="164"/>
  <c r="CC48" i="164"/>
  <c r="CE49" i="164"/>
  <c r="CC37" i="164"/>
  <c r="CC24" i="164"/>
  <c r="CE39" i="164"/>
  <c r="CE34" i="164"/>
  <c r="CC23" i="164"/>
  <c r="CC26" i="164"/>
  <c r="CE28" i="164"/>
  <c r="CD44" i="164"/>
  <c r="CE26" i="164"/>
  <c r="CD21" i="164"/>
  <c r="CC47" i="164"/>
  <c r="CD11" i="164"/>
  <c r="CE30" i="164"/>
  <c r="CE11" i="164"/>
  <c r="CC18" i="164"/>
  <c r="CD30" i="164"/>
  <c r="CE18" i="164"/>
  <c r="CE36" i="164"/>
  <c r="CC36" i="164"/>
  <c r="CE41" i="164"/>
  <c r="CE22" i="164"/>
  <c r="CC30" i="164"/>
  <c r="CC11" i="164"/>
  <c r="CE35" i="164"/>
  <c r="CC8" i="164"/>
  <c r="CC14" i="164"/>
  <c r="CC39" i="164"/>
  <c r="CC21" i="164"/>
  <c r="CC34" i="164"/>
  <c r="CE44" i="164"/>
  <c r="CD27" i="164"/>
  <c r="CD39" i="164"/>
  <c r="CL9" i="164"/>
  <c r="CL10" i="164"/>
  <c r="CL41" i="164"/>
  <c r="CK8" i="164"/>
  <c r="CM13" i="164"/>
  <c r="CM8" i="164"/>
  <c r="CL8" i="164"/>
  <c r="CL32" i="164"/>
  <c r="CL29" i="164"/>
  <c r="CK32" i="164"/>
  <c r="CK31" i="164"/>
  <c r="CK35" i="164"/>
  <c r="CM34" i="164"/>
  <c r="CM20" i="164"/>
  <c r="CL25" i="164"/>
  <c r="CM25" i="164"/>
  <c r="CL22" i="164"/>
  <c r="CM30" i="164"/>
  <c r="CK34" i="164"/>
  <c r="CM11" i="164"/>
  <c r="CK10" i="164"/>
  <c r="CK41" i="164"/>
  <c r="CK44" i="164"/>
  <c r="CK13" i="164"/>
  <c r="CK18" i="164"/>
  <c r="CL17" i="164"/>
  <c r="CK28" i="164"/>
  <c r="CL27" i="164"/>
  <c r="CL37" i="164"/>
  <c r="CM33" i="164"/>
  <c r="CL36" i="164"/>
  <c r="CM47" i="164"/>
  <c r="CL28" i="164"/>
  <c r="CM23" i="164"/>
  <c r="CM24" i="164"/>
  <c r="CM27" i="164"/>
  <c r="CL20" i="164"/>
  <c r="CL46" i="164"/>
  <c r="CM22" i="164"/>
  <c r="CK33" i="164"/>
  <c r="CK42" i="164"/>
  <c r="CM12" i="164"/>
  <c r="CM18" i="164"/>
  <c r="CL18" i="164"/>
  <c r="CL14" i="164"/>
  <c r="CK26" i="164"/>
  <c r="CM26" i="164"/>
  <c r="CM36" i="164"/>
  <c r="CK27" i="164"/>
  <c r="CM39" i="164"/>
  <c r="CK36" i="164"/>
  <c r="CK24" i="164"/>
  <c r="CK22" i="164"/>
  <c r="CM28" i="164"/>
  <c r="CK39" i="164"/>
  <c r="CK30" i="164"/>
  <c r="CL47" i="164"/>
  <c r="CL26" i="164"/>
  <c r="CL33" i="164"/>
  <c r="CL30" i="164"/>
  <c r="CK40" i="164"/>
  <c r="CM38" i="164"/>
  <c r="CL35" i="164"/>
  <c r="CK9" i="164"/>
  <c r="CK11" i="164"/>
  <c r="CM44" i="164"/>
  <c r="CL11" i="164"/>
  <c r="CM41" i="164"/>
  <c r="CL13" i="164"/>
  <c r="CM14" i="164"/>
  <c r="CK14" i="164"/>
  <c r="CM29" i="164"/>
  <c r="CK29" i="164"/>
  <c r="CM46" i="164"/>
  <c r="CK37" i="164"/>
  <c r="CL31" i="164"/>
  <c r="CL34" i="164"/>
  <c r="CK23" i="164"/>
  <c r="CK47" i="164"/>
  <c r="CL21" i="164"/>
  <c r="CM32" i="164"/>
  <c r="CM37" i="164"/>
  <c r="CM21" i="164"/>
  <c r="CL24" i="164"/>
  <c r="CM35" i="164"/>
  <c r="CK46" i="164"/>
  <c r="CL39" i="164"/>
  <c r="CK21" i="164"/>
  <c r="CH41" i="164"/>
  <c r="CI41" i="164"/>
  <c r="CD18" i="164"/>
  <c r="CH19" i="164"/>
  <c r="CH20" i="164"/>
  <c r="CI33" i="164"/>
  <c r="CH31" i="164"/>
  <c r="CG37" i="164"/>
  <c r="CG26" i="164"/>
  <c r="CI35" i="164"/>
  <c r="CG29" i="164"/>
  <c r="CH23" i="164"/>
  <c r="CG30" i="164"/>
  <c r="CH33" i="164"/>
  <c r="CG33" i="164"/>
  <c r="CH39" i="164"/>
  <c r="CH34" i="164"/>
  <c r="CH21" i="164"/>
  <c r="CH47" i="164"/>
  <c r="CG35" i="164"/>
  <c r="CI36" i="164"/>
  <c r="CI28" i="164"/>
  <c r="CI23" i="164"/>
  <c r="CI29" i="164"/>
  <c r="CI39" i="164"/>
  <c r="CI34" i="164"/>
  <c r="CG25" i="164"/>
  <c r="CG34" i="164"/>
  <c r="CG23" i="164"/>
  <c r="CG24" i="164"/>
  <c r="CI27" i="164"/>
  <c r="CI30" i="164"/>
  <c r="CG47" i="164"/>
  <c r="CI37" i="164"/>
  <c r="CH36" i="164"/>
  <c r="CH26" i="164"/>
  <c r="CH30" i="164"/>
  <c r="CI31" i="164"/>
  <c r="CG38" i="164"/>
  <c r="CH22" i="164"/>
  <c r="CG28" i="164"/>
  <c r="CH37" i="164"/>
  <c r="CI26" i="164"/>
  <c r="CH25" i="164"/>
  <c r="CG31" i="164"/>
  <c r="CG40" i="164"/>
  <c r="CH35" i="164"/>
  <c r="CG21" i="164"/>
  <c r="CH28" i="164"/>
  <c r="CH38" i="164"/>
  <c r="CI25" i="164"/>
  <c r="CG41" i="164"/>
  <c r="CI22" i="164"/>
  <c r="CH27" i="164"/>
  <c r="CH29" i="164"/>
  <c r="CH32" i="164"/>
  <c r="CG36" i="164"/>
  <c r="CI46" i="164"/>
  <c r="CH24" i="164"/>
  <c r="CI24" i="164"/>
  <c r="CG32" i="164"/>
  <c r="CG27" i="164"/>
  <c r="CG39" i="164"/>
  <c r="CI38" i="164"/>
  <c r="CG22" i="164"/>
  <c r="CI21" i="164"/>
  <c r="CI47" i="164"/>
  <c r="CI32" i="164"/>
  <c r="CD17" i="164"/>
  <c r="CD13" i="164"/>
  <c r="CD8" i="164"/>
  <c r="CF15" i="164"/>
  <c r="CD7" i="164"/>
  <c r="CC17" i="164"/>
  <c r="CF14" i="164"/>
  <c r="CE14" i="164"/>
  <c r="CF19" i="164"/>
  <c r="CC13" i="164"/>
  <c r="CE8" i="164"/>
  <c r="CF8" i="164"/>
  <c r="CF17" i="164"/>
  <c r="CE13" i="164"/>
  <c r="CE17" i="164"/>
  <c r="CF18" i="164"/>
  <c r="CF7" i="164"/>
  <c r="CD16" i="164"/>
  <c r="CF16" i="164"/>
  <c r="CD12" i="164"/>
  <c r="CE12" i="164"/>
  <c r="CF42" i="164"/>
  <c r="CC45" i="164"/>
  <c r="CF49" i="164"/>
  <c r="CF11" i="164"/>
  <c r="CC41" i="164"/>
  <c r="CC10" i="164"/>
  <c r="CF48" i="164"/>
  <c r="CC12" i="164"/>
  <c r="CF44" i="164"/>
  <c r="CD43" i="164"/>
  <c r="CD41" i="164"/>
  <c r="CD45" i="164"/>
  <c r="CC42" i="164"/>
  <c r="CF10" i="164"/>
  <c r="CD9" i="164"/>
  <c r="CF41" i="164"/>
  <c r="CE9" i="164"/>
  <c r="CC43" i="164"/>
  <c r="CE10" i="164"/>
  <c r="CC9" i="164"/>
  <c r="CE43" i="164"/>
  <c r="CD10" i="164"/>
  <c r="E303" i="164" l="1"/>
  <c r="BG36" i="162"/>
  <c r="BG35" i="162"/>
  <c r="BG32" i="162"/>
  <c r="BG31" i="162"/>
  <c r="BG28" i="162"/>
  <c r="BG27" i="162"/>
  <c r="BG24" i="162"/>
  <c r="BG23" i="162"/>
  <c r="BG20" i="162"/>
  <c r="BG19" i="162"/>
  <c r="BG16" i="162"/>
  <c r="BG15" i="162"/>
  <c r="BG12" i="162"/>
  <c r="BG11" i="162"/>
  <c r="BG8" i="162"/>
  <c r="BE36" i="162"/>
  <c r="BE35" i="162"/>
  <c r="BE32" i="162"/>
  <c r="BE31" i="162"/>
  <c r="BE28" i="162"/>
  <c r="BE27" i="162"/>
  <c r="BE24" i="162"/>
  <c r="BE23" i="162"/>
  <c r="BE20" i="162"/>
  <c r="BE19" i="162"/>
  <c r="BE16" i="162"/>
  <c r="BE15" i="162"/>
  <c r="BE12" i="162"/>
  <c r="BE11" i="162"/>
  <c r="BE8" i="162"/>
  <c r="BC36" i="162"/>
  <c r="BC35" i="162"/>
  <c r="BC32" i="162"/>
  <c r="BC31" i="162"/>
  <c r="BC28" i="162"/>
  <c r="BC27" i="162"/>
  <c r="BC24" i="162"/>
  <c r="BC23" i="162"/>
  <c r="BC20" i="162"/>
  <c r="BC19" i="162"/>
  <c r="BC16" i="162"/>
  <c r="BC15" i="162"/>
  <c r="BC12" i="162"/>
  <c r="BC11" i="162"/>
  <c r="BC8" i="162"/>
  <c r="BB36" i="162"/>
  <c r="BB35" i="162"/>
  <c r="BB32" i="162"/>
  <c r="BB31" i="162"/>
  <c r="BB28" i="162"/>
  <c r="BB27" i="162"/>
  <c r="BB24" i="162"/>
  <c r="BB23" i="162"/>
  <c r="BB20" i="162"/>
  <c r="BB19" i="162"/>
  <c r="BB16" i="162"/>
  <c r="BB15" i="162"/>
  <c r="BB12" i="162"/>
  <c r="BB11" i="162"/>
  <c r="BB8" i="162"/>
  <c r="AY34" i="162"/>
  <c r="BA18" i="162"/>
  <c r="AK38" i="162"/>
  <c r="AI38" i="162"/>
  <c r="AM14" i="162"/>
  <c r="AB38" i="162"/>
  <c r="Y26" i="162"/>
  <c r="P38" i="162"/>
  <c r="R10" i="162"/>
  <c r="AY36" i="162"/>
  <c r="AY35" i="162"/>
  <c r="AY32" i="162"/>
  <c r="AY31" i="162"/>
  <c r="AY30" i="162"/>
  <c r="AY28" i="162"/>
  <c r="AY27" i="162"/>
  <c r="AY26" i="162"/>
  <c r="AY24" i="162"/>
  <c r="AY23" i="162"/>
  <c r="AY20" i="162"/>
  <c r="AY19" i="162"/>
  <c r="AY16" i="162"/>
  <c r="AY15" i="162"/>
  <c r="AY12" i="162"/>
  <c r="AY11" i="162"/>
  <c r="AY8" i="162"/>
  <c r="AZ40" i="162"/>
  <c r="AZ39" i="162"/>
  <c r="AX40" i="162"/>
  <c r="AX39" i="162"/>
  <c r="AV40" i="162"/>
  <c r="AV39" i="162"/>
  <c r="AS40" i="162"/>
  <c r="AS39" i="162"/>
  <c r="AQ40" i="162"/>
  <c r="AQ39" i="162"/>
  <c r="AO40" i="162"/>
  <c r="AO39" i="162"/>
  <c r="AL40" i="162"/>
  <c r="AL39" i="162"/>
  <c r="AJ40" i="162"/>
  <c r="AJ39" i="162"/>
  <c r="AH40" i="162"/>
  <c r="AH39" i="162"/>
  <c r="AE40" i="162"/>
  <c r="AE39" i="162"/>
  <c r="AC40" i="162"/>
  <c r="AC39" i="162"/>
  <c r="AA40" i="162"/>
  <c r="AA39" i="162"/>
  <c r="X40" i="162"/>
  <c r="X39" i="162"/>
  <c r="V40" i="162"/>
  <c r="V39" i="162"/>
  <c r="T40" i="162"/>
  <c r="T39" i="162"/>
  <c r="Q40" i="162"/>
  <c r="Q39" i="162"/>
  <c r="O40" i="162"/>
  <c r="O39" i="162"/>
  <c r="M40" i="162"/>
  <c r="M39" i="162"/>
  <c r="J40" i="162"/>
  <c r="J39" i="162"/>
  <c r="H40" i="162"/>
  <c r="H39" i="162"/>
  <c r="AU40" i="162"/>
  <c r="AU39" i="162"/>
  <c r="AN40" i="162"/>
  <c r="AN39" i="162"/>
  <c r="AG40" i="162"/>
  <c r="AG39" i="162"/>
  <c r="Z40" i="162"/>
  <c r="Z39" i="162"/>
  <c r="S40" i="162"/>
  <c r="S39" i="162"/>
  <c r="L40" i="162"/>
  <c r="L39" i="162"/>
  <c r="F40" i="162"/>
  <c r="F304" i="164" s="1"/>
  <c r="F39" i="162"/>
  <c r="E40" i="162"/>
  <c r="BG34" i="162"/>
  <c r="BG30" i="162"/>
  <c r="BG22" i="162"/>
  <c r="BE30" i="162"/>
  <c r="BE22" i="162"/>
  <c r="BC34" i="162"/>
  <c r="BC30" i="162"/>
  <c r="BC22" i="162"/>
  <c r="BB30" i="162"/>
  <c r="BA36" i="162"/>
  <c r="BA35" i="162"/>
  <c r="BA34" i="162"/>
  <c r="BA32" i="162"/>
  <c r="BA31" i="162"/>
  <c r="BA30" i="162"/>
  <c r="BA28" i="162"/>
  <c r="BA27" i="162"/>
  <c r="BA26" i="162"/>
  <c r="BA24" i="162"/>
  <c r="BA23" i="162"/>
  <c r="BA22" i="162"/>
  <c r="BA20" i="162"/>
  <c r="BA19" i="162"/>
  <c r="BA16" i="162"/>
  <c r="BA15" i="162"/>
  <c r="BA12" i="162"/>
  <c r="BA11" i="162"/>
  <c r="BA8" i="162"/>
  <c r="AW36" i="162"/>
  <c r="AW35" i="162"/>
  <c r="AW34" i="162"/>
  <c r="AW32" i="162"/>
  <c r="AW31" i="162"/>
  <c r="AW30" i="162"/>
  <c r="AW28" i="162"/>
  <c r="AW27" i="162"/>
  <c r="AW26" i="162"/>
  <c r="AW24" i="162"/>
  <c r="AW23" i="162"/>
  <c r="AW20" i="162"/>
  <c r="AW19" i="162"/>
  <c r="AW18" i="162"/>
  <c r="AW16" i="162"/>
  <c r="AW15" i="162"/>
  <c r="AW12" i="162"/>
  <c r="AW11" i="162"/>
  <c r="AW8" i="162"/>
  <c r="AT36" i="162"/>
  <c r="AT35" i="162"/>
  <c r="AT34" i="162"/>
  <c r="AT32" i="162"/>
  <c r="AT31" i="162"/>
  <c r="AT30" i="162"/>
  <c r="AT28" i="162"/>
  <c r="AT27" i="162"/>
  <c r="AT24" i="162"/>
  <c r="AT23" i="162"/>
  <c r="AT22" i="162"/>
  <c r="AT20" i="162"/>
  <c r="AT19" i="162"/>
  <c r="AT16" i="162"/>
  <c r="AT15" i="162"/>
  <c r="AT12" i="162"/>
  <c r="AT11" i="162"/>
  <c r="AR36" i="162"/>
  <c r="AR35" i="162"/>
  <c r="AR34" i="162"/>
  <c r="AR32" i="162"/>
  <c r="AR31" i="162"/>
  <c r="AR30" i="162"/>
  <c r="AR28" i="162"/>
  <c r="AR27" i="162"/>
  <c r="AR24" i="162"/>
  <c r="AR23" i="162"/>
  <c r="AR20" i="162"/>
  <c r="AR19" i="162"/>
  <c r="AR18" i="162"/>
  <c r="AR16" i="162"/>
  <c r="AR15" i="162"/>
  <c r="AR12" i="162"/>
  <c r="AR11" i="162"/>
  <c r="AR10" i="162"/>
  <c r="AR8" i="162"/>
  <c r="AP36" i="162"/>
  <c r="AP35" i="162"/>
  <c r="AP34" i="162"/>
  <c r="AP32" i="162"/>
  <c r="AP31" i="162"/>
  <c r="AP30" i="162"/>
  <c r="AP28" i="162"/>
  <c r="AP27" i="162"/>
  <c r="AP26" i="162"/>
  <c r="AP24" i="162"/>
  <c r="AP23" i="162"/>
  <c r="AP22" i="162"/>
  <c r="AP20" i="162"/>
  <c r="AP19" i="162"/>
  <c r="AP16" i="162"/>
  <c r="AP15" i="162"/>
  <c r="AP12" i="162"/>
  <c r="AP11" i="162"/>
  <c r="AP8" i="162"/>
  <c r="AM38" i="162"/>
  <c r="AM36" i="162"/>
  <c r="AM35" i="162"/>
  <c r="AM34" i="162"/>
  <c r="AM32" i="162"/>
  <c r="AM31" i="162"/>
  <c r="AM30" i="162"/>
  <c r="AM28" i="162"/>
  <c r="AM27" i="162"/>
  <c r="AM24" i="162"/>
  <c r="AM23" i="162"/>
  <c r="AM20" i="162"/>
  <c r="AM19" i="162"/>
  <c r="AM18" i="162"/>
  <c r="AM16" i="162"/>
  <c r="AM15" i="162"/>
  <c r="AM12" i="162"/>
  <c r="AM11" i="162"/>
  <c r="AM8" i="162"/>
  <c r="AK36" i="162"/>
  <c r="AK35" i="162"/>
  <c r="AK34" i="162"/>
  <c r="AK32" i="162"/>
  <c r="AK31" i="162"/>
  <c r="AK30" i="162"/>
  <c r="AK28" i="162"/>
  <c r="AK27" i="162"/>
  <c r="AK24" i="162"/>
  <c r="AK23" i="162"/>
  <c r="AK22" i="162"/>
  <c r="AK20" i="162"/>
  <c r="AK19" i="162"/>
  <c r="AK16" i="162"/>
  <c r="AK15" i="162"/>
  <c r="AK14" i="162"/>
  <c r="AK12" i="162"/>
  <c r="AK11" i="162"/>
  <c r="AK8" i="162"/>
  <c r="AI36" i="162"/>
  <c r="AI35" i="162"/>
  <c r="AI34" i="162"/>
  <c r="AI32" i="162"/>
  <c r="AI31" i="162"/>
  <c r="AI30" i="162"/>
  <c r="AI28" i="162"/>
  <c r="AI27" i="162"/>
  <c r="AI24" i="162"/>
  <c r="AI23" i="162"/>
  <c r="AI20" i="162"/>
  <c r="AI19" i="162"/>
  <c r="AI18" i="162"/>
  <c r="AI16" i="162"/>
  <c r="AI15" i="162"/>
  <c r="AI14" i="162"/>
  <c r="AI12" i="162"/>
  <c r="AI11" i="162"/>
  <c r="AI8" i="162"/>
  <c r="AF36" i="162"/>
  <c r="AF35" i="162"/>
  <c r="AF32" i="162"/>
  <c r="AF31" i="162"/>
  <c r="AF30" i="162"/>
  <c r="AF28" i="162"/>
  <c r="AF27" i="162"/>
  <c r="AF26" i="162"/>
  <c r="AF24" i="162"/>
  <c r="AF23" i="162"/>
  <c r="AF20" i="162"/>
  <c r="AF19" i="162"/>
  <c r="AF18" i="162"/>
  <c r="AF16" i="162"/>
  <c r="AF15" i="162"/>
  <c r="AF12" i="162"/>
  <c r="AF11" i="162"/>
  <c r="AF8" i="162"/>
  <c r="AD36" i="162"/>
  <c r="AD35" i="162"/>
  <c r="AD34" i="162"/>
  <c r="AD32" i="162"/>
  <c r="AD31" i="162"/>
  <c r="AD30" i="162"/>
  <c r="AD28" i="162"/>
  <c r="AD27" i="162"/>
  <c r="AD26" i="162"/>
  <c r="AD24" i="162"/>
  <c r="AD23" i="162"/>
  <c r="AD22" i="162"/>
  <c r="AD20" i="162"/>
  <c r="AD19" i="162"/>
  <c r="AD16" i="162"/>
  <c r="AD15" i="162"/>
  <c r="AD12" i="162"/>
  <c r="AD11" i="162"/>
  <c r="AD8" i="162"/>
  <c r="AB36" i="162"/>
  <c r="AB35" i="162"/>
  <c r="AB34" i="162"/>
  <c r="AB32" i="162"/>
  <c r="AB31" i="162"/>
  <c r="AB30" i="162"/>
  <c r="AB28" i="162"/>
  <c r="AB27" i="162"/>
  <c r="AB26" i="162"/>
  <c r="AB24" i="162"/>
  <c r="AB23" i="162"/>
  <c r="AB22" i="162"/>
  <c r="AB20" i="162"/>
  <c r="AB19" i="162"/>
  <c r="AB16" i="162"/>
  <c r="AB15" i="162"/>
  <c r="AB14" i="162"/>
  <c r="AB12" i="162"/>
  <c r="AB11" i="162"/>
  <c r="AB8" i="162"/>
  <c r="Y36" i="162"/>
  <c r="Y35" i="162"/>
  <c r="Y34" i="162"/>
  <c r="Y32" i="162"/>
  <c r="Y31" i="162"/>
  <c r="Y30" i="162"/>
  <c r="Y28" i="162"/>
  <c r="Y27" i="162"/>
  <c r="Y24" i="162"/>
  <c r="Y23" i="162"/>
  <c r="Y22" i="162"/>
  <c r="Y20" i="162"/>
  <c r="Y19" i="162"/>
  <c r="Y18" i="162"/>
  <c r="Y16" i="162"/>
  <c r="Y15" i="162"/>
  <c r="Y12" i="162"/>
  <c r="Y11" i="162"/>
  <c r="Y10" i="162"/>
  <c r="Y8" i="162"/>
  <c r="W36" i="162"/>
  <c r="W35" i="162"/>
  <c r="W34" i="162"/>
  <c r="W32" i="162"/>
  <c r="W31" i="162"/>
  <c r="W30" i="162"/>
  <c r="W28" i="162"/>
  <c r="W27" i="162"/>
  <c r="W24" i="162"/>
  <c r="W23" i="162"/>
  <c r="W20" i="162"/>
  <c r="W19" i="162"/>
  <c r="W16" i="162"/>
  <c r="W15" i="162"/>
  <c r="W12" i="162"/>
  <c r="W11" i="162"/>
  <c r="W8" i="162"/>
  <c r="U36" i="162"/>
  <c r="U35" i="162"/>
  <c r="U34" i="162"/>
  <c r="U32" i="162"/>
  <c r="U31" i="162"/>
  <c r="U30" i="162"/>
  <c r="U28" i="162"/>
  <c r="U27" i="162"/>
  <c r="U24" i="162"/>
  <c r="U23" i="162"/>
  <c r="U22" i="162"/>
  <c r="U20" i="162"/>
  <c r="U19" i="162"/>
  <c r="U16" i="162"/>
  <c r="U15" i="162"/>
  <c r="U12" i="162"/>
  <c r="U11" i="162"/>
  <c r="U8" i="162"/>
  <c r="R35" i="162"/>
  <c r="R34" i="162"/>
  <c r="R32" i="162"/>
  <c r="R31" i="162"/>
  <c r="R30" i="162"/>
  <c r="R28" i="162"/>
  <c r="R27" i="162"/>
  <c r="R26" i="162"/>
  <c r="R24" i="162"/>
  <c r="R23" i="162"/>
  <c r="R20" i="162"/>
  <c r="R19" i="162"/>
  <c r="R16" i="162"/>
  <c r="R15" i="162"/>
  <c r="R12" i="162"/>
  <c r="R11" i="162"/>
  <c r="R8" i="162"/>
  <c r="P36" i="162"/>
  <c r="P35" i="162"/>
  <c r="P32" i="162"/>
  <c r="P31" i="162"/>
  <c r="P30" i="162"/>
  <c r="P28" i="162"/>
  <c r="P27" i="162"/>
  <c r="P24" i="162"/>
  <c r="P23" i="162"/>
  <c r="P20" i="162"/>
  <c r="P19" i="162"/>
  <c r="P16" i="162"/>
  <c r="P15" i="162"/>
  <c r="P12" i="162"/>
  <c r="P11" i="162"/>
  <c r="P8" i="162"/>
  <c r="N36" i="162"/>
  <c r="N35" i="162"/>
  <c r="N32" i="162"/>
  <c r="N31" i="162"/>
  <c r="N30" i="162"/>
  <c r="N28" i="162"/>
  <c r="N27" i="162"/>
  <c r="N26" i="162"/>
  <c r="N24" i="162"/>
  <c r="N23" i="162"/>
  <c r="N20" i="162"/>
  <c r="N19" i="162"/>
  <c r="N16" i="162"/>
  <c r="N15" i="162"/>
  <c r="N12" i="162"/>
  <c r="N11" i="162"/>
  <c r="N8" i="162"/>
  <c r="BD19" i="162" l="1"/>
  <c r="BD20" i="162"/>
  <c r="BH32" i="162"/>
  <c r="BX13" i="162" s="1"/>
  <c r="BD27" i="162"/>
  <c r="BS12" i="162" s="1"/>
  <c r="K40" i="162"/>
  <c r="BF32" i="162"/>
  <c r="BV13" i="162" s="1"/>
  <c r="AZ303" i="164"/>
  <c r="AZ304" i="164"/>
  <c r="AX303" i="164"/>
  <c r="AX304" i="164"/>
  <c r="AW38" i="162"/>
  <c r="AV303" i="164"/>
  <c r="AV304" i="164"/>
  <c r="AU303" i="164"/>
  <c r="AU304" i="164"/>
  <c r="AS303" i="164"/>
  <c r="AS304" i="164"/>
  <c r="AQ303" i="164"/>
  <c r="AQ304" i="164"/>
  <c r="AR38" i="162"/>
  <c r="AN304" i="164"/>
  <c r="AO304" i="164"/>
  <c r="AN303" i="164"/>
  <c r="AT38" i="162"/>
  <c r="AP38" i="162"/>
  <c r="AO303" i="164"/>
  <c r="AL303" i="164"/>
  <c r="AL304" i="164"/>
  <c r="AJ304" i="164"/>
  <c r="AJ303" i="164"/>
  <c r="AG303" i="164"/>
  <c r="AG304" i="164"/>
  <c r="AH303" i="164"/>
  <c r="AH304" i="164"/>
  <c r="AE304" i="164"/>
  <c r="AE303" i="164"/>
  <c r="AC303" i="164"/>
  <c r="AC304" i="164"/>
  <c r="AD38" i="162"/>
  <c r="AF38" i="162"/>
  <c r="Z303" i="164"/>
  <c r="AA303" i="164"/>
  <c r="Z304" i="164"/>
  <c r="AA304" i="164"/>
  <c r="X303" i="164"/>
  <c r="X304" i="164"/>
  <c r="V303" i="164"/>
  <c r="V304" i="164"/>
  <c r="T303" i="164"/>
  <c r="S304" i="164"/>
  <c r="T304" i="164"/>
  <c r="BB38" i="162"/>
  <c r="S303" i="164"/>
  <c r="Q303" i="164"/>
  <c r="Q304" i="164"/>
  <c r="BH31" i="162"/>
  <c r="BW13" i="162" s="1"/>
  <c r="O303" i="164"/>
  <c r="O304" i="164"/>
  <c r="N39" i="162"/>
  <c r="L303" i="164"/>
  <c r="M303" i="164"/>
  <c r="L304" i="164"/>
  <c r="M304" i="164"/>
  <c r="BG39" i="162"/>
  <c r="J303" i="164"/>
  <c r="BL24" i="162"/>
  <c r="BR12" i="162" s="1"/>
  <c r="J304" i="164"/>
  <c r="BL17" i="162"/>
  <c r="BZ10" i="162" s="1"/>
  <c r="BE39" i="162"/>
  <c r="H303" i="164"/>
  <c r="H304" i="164"/>
  <c r="BF15" i="162"/>
  <c r="BU9" i="162" s="1"/>
  <c r="F303" i="164"/>
  <c r="BL29" i="162"/>
  <c r="BZ14" i="162" s="1"/>
  <c r="BD36" i="162"/>
  <c r="BT14" i="162" s="1"/>
  <c r="E304" i="164"/>
  <c r="BD8" i="162"/>
  <c r="BT7" i="162" s="1"/>
  <c r="BL8" i="162"/>
  <c r="BZ7" i="162" s="1"/>
  <c r="BL11" i="162"/>
  <c r="BZ8" i="162" s="1"/>
  <c r="BD12" i="162"/>
  <c r="BT8" i="162" s="1"/>
  <c r="BH28" i="162"/>
  <c r="BX12" i="162" s="1"/>
  <c r="BL23" i="162"/>
  <c r="BZ12" i="162" s="1"/>
  <c r="BD28" i="162"/>
  <c r="BT12" i="162" s="1"/>
  <c r="BD35" i="162"/>
  <c r="BS14" i="162" s="1"/>
  <c r="BL28" i="162"/>
  <c r="BY14" i="162" s="1"/>
  <c r="R18" i="162"/>
  <c r="N14" i="162"/>
  <c r="BL16" i="162"/>
  <c r="BY10" i="162" s="1"/>
  <c r="BL10" i="162"/>
  <c r="BY8" i="162" s="1"/>
  <c r="AK39" i="162"/>
  <c r="U39" i="162"/>
  <c r="AD39" i="162"/>
  <c r="AM39" i="162"/>
  <c r="AW39" i="162"/>
  <c r="BL19" i="162"/>
  <c r="BY11" i="162" s="1"/>
  <c r="BB34" i="162"/>
  <c r="P34" i="162"/>
  <c r="W10" i="162"/>
  <c r="AB10" i="162"/>
  <c r="AD10" i="162"/>
  <c r="AP10" i="162"/>
  <c r="AT10" i="162"/>
  <c r="BL20" i="162"/>
  <c r="BZ11" i="162" s="1"/>
  <c r="W39" i="162"/>
  <c r="AF39" i="162"/>
  <c r="AP39" i="162"/>
  <c r="AY39" i="162"/>
  <c r="BL22" i="162"/>
  <c r="BY12" i="162" s="1"/>
  <c r="Y39" i="162"/>
  <c r="AI39" i="162"/>
  <c r="AR39" i="162"/>
  <c r="BA39" i="162"/>
  <c r="BL13" i="162"/>
  <c r="BY9" i="162" s="1"/>
  <c r="BL25" i="162"/>
  <c r="BY13" i="162" s="1"/>
  <c r="BL14" i="162"/>
  <c r="BZ9" i="162" s="1"/>
  <c r="BL26" i="162"/>
  <c r="BZ13" i="162" s="1"/>
  <c r="AB39" i="162"/>
  <c r="AT39" i="162"/>
  <c r="P10" i="162"/>
  <c r="W38" i="162"/>
  <c r="Y38" i="162"/>
  <c r="N18" i="162"/>
  <c r="AD14" i="162"/>
  <c r="AF14" i="162"/>
  <c r="AN42" i="162"/>
  <c r="AR42" i="162" s="1"/>
  <c r="BA14" i="162"/>
  <c r="N10" i="162"/>
  <c r="N34" i="162"/>
  <c r="BB18" i="162"/>
  <c r="AB18" i="162"/>
  <c r="AD18" i="162"/>
  <c r="AK18" i="162"/>
  <c r="AP18" i="162"/>
  <c r="AT18" i="162"/>
  <c r="P18" i="162"/>
  <c r="R22" i="162"/>
  <c r="AR22" i="162"/>
  <c r="AI26" i="162"/>
  <c r="AK26" i="162"/>
  <c r="AM26" i="162"/>
  <c r="AR26" i="162"/>
  <c r="AT26" i="162"/>
  <c r="BE34" i="162"/>
  <c r="AY40" i="162"/>
  <c r="AU42" i="162"/>
  <c r="AY38" i="162"/>
  <c r="AW22" i="162"/>
  <c r="AY22" i="162"/>
  <c r="AY18" i="162"/>
  <c r="AW14" i="162"/>
  <c r="AY14" i="162"/>
  <c r="AW10" i="162"/>
  <c r="AY10" i="162"/>
  <c r="BA10" i="162"/>
  <c r="AK40" i="162"/>
  <c r="BF36" i="162"/>
  <c r="BV14" i="162" s="1"/>
  <c r="BG26" i="162"/>
  <c r="BE26" i="162"/>
  <c r="BH20" i="162"/>
  <c r="BX10" i="162" s="1"/>
  <c r="BC10" i="162"/>
  <c r="BE10" i="162"/>
  <c r="BG10" i="162"/>
  <c r="AF40" i="162"/>
  <c r="AF34" i="162"/>
  <c r="AI40" i="162"/>
  <c r="AF22" i="162"/>
  <c r="AI22" i="162"/>
  <c r="AM22" i="162"/>
  <c r="BF16" i="162"/>
  <c r="BV9" i="162" s="1"/>
  <c r="Z42" i="162"/>
  <c r="AG42" i="162"/>
  <c r="AP14" i="162"/>
  <c r="AR14" i="162"/>
  <c r="AT14" i="162"/>
  <c r="AD40" i="162"/>
  <c r="AF10" i="162"/>
  <c r="AB40" i="162"/>
  <c r="BE38" i="162"/>
  <c r="BG38" i="162"/>
  <c r="BC38" i="162"/>
  <c r="BD24" i="162"/>
  <c r="BT11" i="162" s="1"/>
  <c r="W40" i="162"/>
  <c r="BT10" i="162"/>
  <c r="BG18" i="162"/>
  <c r="U18" i="162"/>
  <c r="BC18" i="162"/>
  <c r="BH16" i="162"/>
  <c r="BX9" i="162" s="1"/>
  <c r="BE18" i="162"/>
  <c r="BC14" i="162"/>
  <c r="BE14" i="162"/>
  <c r="BG14" i="162"/>
  <c r="W26" i="162"/>
  <c r="U26" i="162"/>
  <c r="W22" i="162"/>
  <c r="BD16" i="162"/>
  <c r="BT9" i="162" s="1"/>
  <c r="U14" i="162"/>
  <c r="U10" i="162"/>
  <c r="S42" i="162"/>
  <c r="BD32" i="162"/>
  <c r="BT13" i="162" s="1"/>
  <c r="BH24" i="162"/>
  <c r="BX11" i="162" s="1"/>
  <c r="P26" i="162"/>
  <c r="P22" i="162"/>
  <c r="R14" i="162"/>
  <c r="R40" i="162"/>
  <c r="BF8" i="162"/>
  <c r="BV7" i="162" s="1"/>
  <c r="BC40" i="162"/>
  <c r="N38" i="162"/>
  <c r="BF20" i="162"/>
  <c r="BV10" i="162" s="1"/>
  <c r="BF12" i="162"/>
  <c r="BV8" i="162" s="1"/>
  <c r="P14" i="162"/>
  <c r="BB14" i="162"/>
  <c r="BB39" i="162"/>
  <c r="R39" i="162"/>
  <c r="P39" i="162"/>
  <c r="N40" i="162"/>
  <c r="BB40" i="162"/>
  <c r="BC26" i="162"/>
  <c r="BG40" i="162"/>
  <c r="BC39" i="162"/>
  <c r="BE40" i="162"/>
  <c r="BH36" i="162"/>
  <c r="BX14" i="162" s="1"/>
  <c r="BF30" i="162"/>
  <c r="BP12" i="162" s="1"/>
  <c r="BH30" i="162"/>
  <c r="BQ12" i="162" s="1"/>
  <c r="BD30" i="162"/>
  <c r="BO12" i="162" s="1"/>
  <c r="BF24" i="162"/>
  <c r="BV11" i="162" s="1"/>
  <c r="BB26" i="162"/>
  <c r="BB22" i="162"/>
  <c r="BH22" i="162" s="1"/>
  <c r="BQ10" i="162" s="1"/>
  <c r="BH12" i="162"/>
  <c r="BX8" i="162" s="1"/>
  <c r="BH8" i="162"/>
  <c r="BX7" i="162" s="1"/>
  <c r="BB10" i="162"/>
  <c r="G39" i="162"/>
  <c r="K39" i="162"/>
  <c r="I39" i="162"/>
  <c r="BF28" i="162"/>
  <c r="BV12" i="162" s="1"/>
  <c r="AI10" i="162"/>
  <c r="AK10" i="162"/>
  <c r="AM10" i="162"/>
  <c r="W14" i="162"/>
  <c r="W18" i="162"/>
  <c r="Y14" i="162"/>
  <c r="R38" i="162"/>
  <c r="N22" i="162"/>
  <c r="L42" i="162"/>
  <c r="AP40" i="162"/>
  <c r="AM40" i="162"/>
  <c r="I40" i="162"/>
  <c r="BA40" i="162"/>
  <c r="AW40" i="162"/>
  <c r="AR40" i="162"/>
  <c r="AT40" i="162"/>
  <c r="Y40" i="162"/>
  <c r="U40" i="162"/>
  <c r="P40" i="162"/>
  <c r="G40" i="162"/>
  <c r="BL9" i="162" l="1"/>
  <c r="BR7" i="162" s="1"/>
  <c r="BD38" i="162"/>
  <c r="BO14" i="162" s="1"/>
  <c r="BH38" i="162"/>
  <c r="BQ14" i="162" s="1"/>
  <c r="BF38" i="162"/>
  <c r="BP14" i="162" s="1"/>
  <c r="AZ306" i="164"/>
  <c r="BA42" i="162"/>
  <c r="AX306" i="164"/>
  <c r="BA303" i="164"/>
  <c r="AV306" i="164"/>
  <c r="AY304" i="164"/>
  <c r="AW303" i="164"/>
  <c r="AW304" i="164"/>
  <c r="AY303" i="164"/>
  <c r="BA304" i="164"/>
  <c r="AU306" i="164"/>
  <c r="AS306" i="164"/>
  <c r="AQ306" i="164"/>
  <c r="AP303" i="164"/>
  <c r="AP304" i="164"/>
  <c r="AT304" i="164"/>
  <c r="AT42" i="162"/>
  <c r="AN306" i="164"/>
  <c r="AT303" i="164"/>
  <c r="AR303" i="164"/>
  <c r="AR306" i="164"/>
  <c r="AR304" i="164"/>
  <c r="AP42" i="162"/>
  <c r="AO306" i="164"/>
  <c r="AL306" i="164"/>
  <c r="AJ306" i="164"/>
  <c r="AK304" i="164"/>
  <c r="AK303" i="164"/>
  <c r="AM304" i="164"/>
  <c r="AI304" i="164"/>
  <c r="AG306" i="164"/>
  <c r="AI303" i="164"/>
  <c r="AH306" i="164"/>
  <c r="AM303" i="164"/>
  <c r="AE306" i="164"/>
  <c r="AC306" i="164"/>
  <c r="AD303" i="164"/>
  <c r="BD14" i="162"/>
  <c r="BO8" i="162" s="1"/>
  <c r="AD304" i="164"/>
  <c r="AA306" i="164"/>
  <c r="AF303" i="164"/>
  <c r="Z306" i="164"/>
  <c r="AF304" i="164"/>
  <c r="AB303" i="164"/>
  <c r="AB304" i="164"/>
  <c r="X306" i="164"/>
  <c r="V306" i="164"/>
  <c r="Y303" i="164"/>
  <c r="U303" i="164"/>
  <c r="T306" i="164"/>
  <c r="W304" i="164"/>
  <c r="U42" i="162"/>
  <c r="S306" i="164"/>
  <c r="U304" i="164"/>
  <c r="W303" i="164"/>
  <c r="Y304" i="164"/>
  <c r="Q306" i="164"/>
  <c r="O306" i="164"/>
  <c r="N304" i="164"/>
  <c r="L306" i="164"/>
  <c r="P303" i="164"/>
  <c r="BD18" i="162"/>
  <c r="BO9" i="162" s="1"/>
  <c r="R303" i="164"/>
  <c r="M306" i="164"/>
  <c r="P304" i="164"/>
  <c r="R304" i="164"/>
  <c r="N303" i="164"/>
  <c r="J306" i="164"/>
  <c r="BG303" i="164"/>
  <c r="I94" i="161"/>
  <c r="BG304" i="164"/>
  <c r="I95" i="161"/>
  <c r="G95" i="161"/>
  <c r="BE304" i="164"/>
  <c r="H306" i="164"/>
  <c r="BE303" i="164"/>
  <c r="G94" i="161"/>
  <c r="BC304" i="164"/>
  <c r="E95" i="161"/>
  <c r="F306" i="164"/>
  <c r="E94" i="161"/>
  <c r="BC303" i="164"/>
  <c r="E306" i="164"/>
  <c r="G303" i="164"/>
  <c r="BB304" i="164"/>
  <c r="D95" i="161"/>
  <c r="BF40" i="162"/>
  <c r="BV15" i="162" s="1"/>
  <c r="BH34" i="162"/>
  <c r="BQ13" i="162" s="1"/>
  <c r="BD34" i="162"/>
  <c r="BO13" i="162" s="1"/>
  <c r="BB303" i="164"/>
  <c r="D94" i="161"/>
  <c r="BL31" i="162"/>
  <c r="BY15" i="162" s="1"/>
  <c r="K303" i="164"/>
  <c r="K304" i="164"/>
  <c r="G304" i="164"/>
  <c r="I304" i="164"/>
  <c r="I303" i="164"/>
  <c r="AW42" i="162"/>
  <c r="AF42" i="162"/>
  <c r="BF34" i="162"/>
  <c r="BP13" i="162" s="1"/>
  <c r="BH18" i="162"/>
  <c r="BQ9" i="162" s="1"/>
  <c r="BF18" i="162"/>
  <c r="BP9" i="162" s="1"/>
  <c r="BF39" i="162"/>
  <c r="BU15" i="162" s="1"/>
  <c r="BH14" i="162"/>
  <c r="BQ8" i="162" s="1"/>
  <c r="BL12" i="162"/>
  <c r="BR8" i="162" s="1"/>
  <c r="BL27" i="162"/>
  <c r="BR13" i="162" s="1"/>
  <c r="BL30" i="162"/>
  <c r="BR14" i="162" s="1"/>
  <c r="BL21" i="162"/>
  <c r="BR11" i="162" s="1"/>
  <c r="BL15" i="162"/>
  <c r="BR9" i="162" s="1"/>
  <c r="BL32" i="162"/>
  <c r="BZ15" i="162" s="1"/>
  <c r="BL18" i="162"/>
  <c r="BR10" i="162" s="1"/>
  <c r="BD39" i="162"/>
  <c r="BS15" i="162" s="1"/>
  <c r="BH39" i="162"/>
  <c r="BW15" i="162" s="1"/>
  <c r="AY42" i="162"/>
  <c r="BD10" i="162"/>
  <c r="BO7" i="162" s="1"/>
  <c r="AK42" i="162"/>
  <c r="AI42" i="162"/>
  <c r="AM42" i="162"/>
  <c r="AB42" i="162"/>
  <c r="AD42" i="162"/>
  <c r="W42" i="162"/>
  <c r="Y42" i="162"/>
  <c r="BC42" i="162"/>
  <c r="E97" i="161" s="1"/>
  <c r="BG42" i="162"/>
  <c r="I97" i="161" s="1"/>
  <c r="N42" i="162"/>
  <c r="BE42" i="162"/>
  <c r="G97" i="161" s="1"/>
  <c r="BD40" i="162"/>
  <c r="BT15" i="162" s="1"/>
  <c r="BD22" i="162"/>
  <c r="BO10" i="162" s="1"/>
  <c r="BB42" i="162"/>
  <c r="BF14" i="162"/>
  <c r="BP8" i="162" s="1"/>
  <c r="BH40" i="162"/>
  <c r="BX15" i="162" s="1"/>
  <c r="BF26" i="162"/>
  <c r="BP11" i="162" s="1"/>
  <c r="BH26" i="162"/>
  <c r="BQ11" i="162" s="1"/>
  <c r="BD26" i="162"/>
  <c r="BO11" i="162" s="1"/>
  <c r="BF22" i="162"/>
  <c r="BP10" i="162" s="1"/>
  <c r="I42" i="162"/>
  <c r="BF10" i="162"/>
  <c r="BP7" i="162" s="1"/>
  <c r="BH10" i="162"/>
  <c r="BQ7" i="162" s="1"/>
  <c r="K42" i="162"/>
  <c r="G42" i="162"/>
  <c r="P42" i="162"/>
  <c r="R42" i="162"/>
  <c r="D97" i="161" l="1"/>
  <c r="BL33" i="162"/>
  <c r="BL230" i="164"/>
  <c r="BZ81" i="164" s="1"/>
  <c r="CN50" i="164" s="1"/>
  <c r="BL229" i="164"/>
  <c r="BV81" i="164" s="1"/>
  <c r="CJ50" i="164" s="1"/>
  <c r="U74" i="161"/>
  <c r="AA28" i="161" s="1"/>
  <c r="U72" i="161"/>
  <c r="U73" i="161"/>
  <c r="BA306" i="164"/>
  <c r="AY306" i="164"/>
  <c r="AW306" i="164"/>
  <c r="AT306" i="164"/>
  <c r="AP306" i="164"/>
  <c r="AI306" i="164"/>
  <c r="AK306" i="164"/>
  <c r="AM306" i="164"/>
  <c r="AF306" i="164"/>
  <c r="AD306" i="164"/>
  <c r="AB306" i="164"/>
  <c r="Y306" i="164"/>
  <c r="W306" i="164"/>
  <c r="U306" i="164"/>
  <c r="R306" i="164"/>
  <c r="P306" i="164"/>
  <c r="N306" i="164"/>
  <c r="BG306" i="164"/>
  <c r="BE306" i="164"/>
  <c r="BC306" i="164"/>
  <c r="BF303" i="164"/>
  <c r="BT81" i="164" s="1"/>
  <c r="H94" i="161"/>
  <c r="BD304" i="164"/>
  <c r="BW81" i="164" s="1"/>
  <c r="F95" i="161"/>
  <c r="K306" i="164"/>
  <c r="G306" i="164"/>
  <c r="BH304" i="164"/>
  <c r="BY81" i="164" s="1"/>
  <c r="J95" i="161"/>
  <c r="BB306" i="164"/>
  <c r="BD42" i="162"/>
  <c r="BR15" i="162"/>
  <c r="J94" i="161"/>
  <c r="BH303" i="164"/>
  <c r="BU81" i="164" s="1"/>
  <c r="I306" i="164"/>
  <c r="BD303" i="164"/>
  <c r="BS81" i="164" s="1"/>
  <c r="F94" i="161"/>
  <c r="BF304" i="164"/>
  <c r="BX81" i="164" s="1"/>
  <c r="H95" i="161"/>
  <c r="BF42" i="162"/>
  <c r="BH42" i="162"/>
  <c r="F97" i="161" l="1"/>
  <c r="X28" i="161" s="1"/>
  <c r="BO15" i="162"/>
  <c r="J97" i="161"/>
  <c r="Z28" i="161" s="1"/>
  <c r="BQ15" i="162"/>
  <c r="H97" i="161"/>
  <c r="Y28" i="161" s="1"/>
  <c r="BP15" i="162"/>
  <c r="BL231" i="164"/>
  <c r="BR81" i="164" s="1"/>
  <c r="CF50" i="164" s="1"/>
  <c r="CL50" i="164"/>
  <c r="BD306" i="164"/>
  <c r="BO81" i="164" s="1"/>
  <c r="BH306" i="164"/>
  <c r="BQ81" i="164" s="1"/>
  <c r="CI50" i="164"/>
  <c r="CM50" i="164"/>
  <c r="CK50" i="164"/>
  <c r="BF306" i="164"/>
  <c r="BP81" i="164" s="1"/>
  <c r="CG50" i="164"/>
  <c r="CH50" i="164"/>
  <c r="BG7" i="162"/>
  <c r="BE7" i="162"/>
  <c r="BC7" i="162"/>
  <c r="BB7" i="162"/>
  <c r="BA7" i="162"/>
  <c r="AY7" i="162"/>
  <c r="AW7" i="162"/>
  <c r="AT7" i="162"/>
  <c r="AR7" i="162"/>
  <c r="AP7" i="162"/>
  <c r="AM7" i="162"/>
  <c r="AK7" i="162"/>
  <c r="AI7" i="162"/>
  <c r="AF7" i="162"/>
  <c r="AD7" i="162"/>
  <c r="AB7" i="162"/>
  <c r="Y7" i="162"/>
  <c r="W7" i="162"/>
  <c r="U7" i="162"/>
  <c r="R7" i="162"/>
  <c r="P7" i="162"/>
  <c r="N7" i="162"/>
  <c r="BD7" i="162" l="1"/>
  <c r="BL7" i="162"/>
  <c r="BY7" i="162" s="1"/>
  <c r="BS7" i="162"/>
  <c r="CD50" i="164"/>
  <c r="CC50" i="164"/>
  <c r="CE50" i="164"/>
  <c r="BF31" i="162"/>
  <c r="BU13" i="162" s="1"/>
  <c r="BD31" i="162"/>
  <c r="BS13" i="162" s="1"/>
  <c r="BH15" i="162"/>
  <c r="BW9" i="162" s="1"/>
  <c r="BD15" i="162"/>
  <c r="BS9" i="162" s="1"/>
  <c r="BH23" i="162"/>
  <c r="BW11" i="162" s="1"/>
  <c r="BF23" i="162"/>
  <c r="BU11" i="162" s="1"/>
  <c r="BD23" i="162"/>
  <c r="BS11" i="162" s="1"/>
  <c r="BD11" i="162"/>
  <c r="BS8" i="162" s="1"/>
  <c r="BH11" i="162"/>
  <c r="BW8" i="162" s="1"/>
  <c r="BF11" i="162"/>
  <c r="BU8" i="162" s="1"/>
  <c r="BH35" i="162"/>
  <c r="BW14" i="162" s="1"/>
  <c r="BF35" i="162"/>
  <c r="BU14" i="162" s="1"/>
  <c r="BH19" i="162"/>
  <c r="BW10" i="162" s="1"/>
  <c r="BF19" i="162"/>
  <c r="BU10" i="162" s="1"/>
  <c r="BS10" i="162"/>
  <c r="BH27" i="162"/>
  <c r="BW12" i="162" s="1"/>
  <c r="BF27" i="162"/>
  <c r="BU12" i="162" s="1"/>
  <c r="BF7" i="162"/>
  <c r="BU7" i="162" s="1"/>
  <c r="BH7" i="162"/>
  <c r="BW7" i="162" s="1"/>
  <c r="U70" i="161" l="1"/>
  <c r="U69" i="161"/>
  <c r="U67" i="161"/>
  <c r="U66" i="161"/>
  <c r="U64" i="161"/>
  <c r="U63" i="161"/>
  <c r="U61" i="161"/>
  <c r="U60" i="161"/>
  <c r="U58" i="161"/>
  <c r="U57" i="161"/>
  <c r="U55" i="161"/>
  <c r="U54" i="161"/>
  <c r="U52" i="161"/>
  <c r="U51" i="161"/>
  <c r="U49" i="161"/>
  <c r="U48" i="161"/>
  <c r="U46" i="161"/>
  <c r="U45" i="161"/>
  <c r="U43" i="161"/>
  <c r="U42" i="161"/>
  <c r="U40" i="161"/>
  <c r="U39" i="161"/>
  <c r="U37" i="161"/>
  <c r="U36" i="161"/>
  <c r="U34" i="161"/>
  <c r="U33" i="161"/>
  <c r="U31" i="161"/>
  <c r="U30" i="161"/>
  <c r="U28" i="161"/>
  <c r="U27" i="161"/>
  <c r="U25" i="161"/>
  <c r="U24" i="161"/>
  <c r="U22" i="161"/>
  <c r="U21" i="161"/>
  <c r="U19" i="161"/>
  <c r="U18" i="161"/>
  <c r="U16" i="161"/>
  <c r="U15" i="161"/>
  <c r="U13" i="161"/>
  <c r="U12" i="161"/>
  <c r="U10" i="161"/>
  <c r="U9" i="161"/>
  <c r="AO10" i="161" l="1"/>
  <c r="AY7" i="161" s="1"/>
  <c r="AO22" i="161"/>
  <c r="AY11" i="161" s="1"/>
  <c r="AO9" i="161"/>
  <c r="AX7" i="161" s="1"/>
  <c r="AO21" i="161"/>
  <c r="AX11" i="161" s="1"/>
  <c r="AO13" i="161"/>
  <c r="AY8" i="161" s="1"/>
  <c r="AO12" i="161"/>
  <c r="AX8" i="161" s="1"/>
  <c r="AG18" i="161"/>
  <c r="AR10" i="161" s="1"/>
  <c r="AO16" i="161"/>
  <c r="AY9" i="161" s="1"/>
  <c r="AO19" i="161"/>
  <c r="AY10" i="161" s="1"/>
  <c r="AG19" i="161"/>
  <c r="AS10" i="161" s="1"/>
  <c r="AG9" i="161"/>
  <c r="AR7" i="161" s="1"/>
  <c r="AG21" i="161"/>
  <c r="AR11" i="161" s="1"/>
  <c r="AG10" i="161"/>
  <c r="AS7" i="161" s="1"/>
  <c r="AG22" i="161"/>
  <c r="AS11" i="161" s="1"/>
  <c r="AO15" i="161"/>
  <c r="AX9" i="161" s="1"/>
  <c r="AG12" i="161"/>
  <c r="AR8" i="161" s="1"/>
  <c r="AG13" i="161"/>
  <c r="AS8" i="161" s="1"/>
  <c r="AO18" i="161"/>
  <c r="AX10" i="161" s="1"/>
  <c r="AG15" i="161"/>
  <c r="AR9" i="161" s="1"/>
  <c r="AG16" i="161"/>
  <c r="AS9" i="161" s="1"/>
  <c r="AI21" i="161"/>
  <c r="AT11" i="161" s="1"/>
  <c r="AK22" i="161"/>
  <c r="AW11" i="161" s="1"/>
  <c r="AK16" i="161"/>
  <c r="AW9" i="161" s="1"/>
  <c r="AK21" i="161"/>
  <c r="AV11" i="161" s="1"/>
  <c r="AI13" i="161"/>
  <c r="AU8" i="161" s="1"/>
  <c r="AK9" i="161"/>
  <c r="AV7" i="161" s="1"/>
  <c r="AK18" i="161"/>
  <c r="AV10" i="161" s="1"/>
  <c r="AI9" i="161"/>
  <c r="AT7" i="161" s="1"/>
  <c r="AI10" i="161"/>
  <c r="AU7" i="161" s="1"/>
  <c r="AI18" i="161"/>
  <c r="AT10" i="161" s="1"/>
  <c r="AK10" i="161"/>
  <c r="AW7" i="161" s="1"/>
  <c r="AI19" i="161"/>
  <c r="AU10" i="161" s="1"/>
  <c r="AK19" i="161"/>
  <c r="AW10" i="161" s="1"/>
  <c r="AI12" i="161"/>
  <c r="AT8" i="161" s="1"/>
  <c r="AK12" i="161"/>
  <c r="AV8" i="161" s="1"/>
  <c r="AK13" i="161"/>
  <c r="AW8" i="161" s="1"/>
  <c r="AI22" i="161"/>
  <c r="AU11" i="161" s="1"/>
  <c r="AI15" i="161"/>
  <c r="AT9" i="161" s="1"/>
  <c r="AK15" i="161"/>
  <c r="AV9" i="161" s="1"/>
  <c r="AI16" i="161"/>
  <c r="AU9" i="161" s="1"/>
  <c r="H14" i="161" l="1"/>
  <c r="J91" i="161"/>
  <c r="J11" i="161"/>
  <c r="J10" i="161"/>
  <c r="H91" i="161"/>
  <c r="H10" i="161"/>
  <c r="F14" i="161"/>
  <c r="F10" i="161"/>
  <c r="AO6" i="161" l="1"/>
  <c r="U44" i="161"/>
  <c r="AA18" i="161" s="1"/>
  <c r="U17" i="161"/>
  <c r="AA9" i="161" s="1"/>
  <c r="U20" i="161"/>
  <c r="AA10" i="161" s="1"/>
  <c r="U47" i="161"/>
  <c r="AA19" i="161" s="1"/>
  <c r="U50" i="161"/>
  <c r="AA20" i="161" s="1"/>
  <c r="U26" i="161"/>
  <c r="AA12" i="161" s="1"/>
  <c r="U59" i="161"/>
  <c r="AA23" i="161" s="1"/>
  <c r="U35" i="161"/>
  <c r="AA15" i="161" s="1"/>
  <c r="AO7" i="161"/>
  <c r="U23" i="161"/>
  <c r="AA11" i="161" s="1"/>
  <c r="U56" i="161"/>
  <c r="AA22" i="161" s="1"/>
  <c r="U11" i="161"/>
  <c r="AA7" i="161" s="1"/>
  <c r="U32" i="161"/>
  <c r="AA14" i="161" s="1"/>
  <c r="U29" i="161"/>
  <c r="AA13" i="161" s="1"/>
  <c r="U62" i="161"/>
  <c r="AA24" i="161" s="1"/>
  <c r="U38" i="161"/>
  <c r="AA16" i="161" s="1"/>
  <c r="U65" i="161"/>
  <c r="AA25" i="161" s="1"/>
  <c r="U41" i="161"/>
  <c r="AA17" i="161" s="1"/>
  <c r="U68" i="161"/>
  <c r="AA26" i="161" s="1"/>
  <c r="AK6" i="161"/>
  <c r="AV6" i="161" s="1"/>
  <c r="AG23" i="161"/>
  <c r="AI20" i="161"/>
  <c r="AI11" i="161"/>
  <c r="AI17" i="161"/>
  <c r="AK14" i="161"/>
  <c r="AI14" i="161"/>
  <c r="AK20" i="161"/>
  <c r="AK11" i="161"/>
  <c r="AK17" i="161"/>
  <c r="X27" i="161"/>
  <c r="J93" i="161"/>
  <c r="Z27" i="161" s="1"/>
  <c r="J14" i="161"/>
  <c r="U53" i="161"/>
  <c r="AA21" i="161" s="1"/>
  <c r="H13" i="161"/>
  <c r="Y7" i="161" s="1"/>
  <c r="F11" i="161"/>
  <c r="J13" i="161"/>
  <c r="Z7" i="161" s="1"/>
  <c r="H11" i="161"/>
  <c r="F13" i="161"/>
  <c r="X7" i="161" s="1"/>
  <c r="H6" i="161"/>
  <c r="J6" i="161"/>
  <c r="F6" i="161"/>
  <c r="AK23" i="161" l="1"/>
  <c r="AG11" i="161"/>
  <c r="AO11" i="161"/>
  <c r="AI24" i="161"/>
  <c r="AT12" i="161" s="1"/>
  <c r="AX6" i="161"/>
  <c r="AG6" i="161"/>
  <c r="AR6" i="161" s="1"/>
  <c r="AG20" i="161"/>
  <c r="AO20" i="161"/>
  <c r="AG17" i="161"/>
  <c r="AO17" i="161"/>
  <c r="AO25" i="161"/>
  <c r="AY12" i="161" s="1"/>
  <c r="AY6" i="161"/>
  <c r="AI6" i="161"/>
  <c r="AT6" i="161" s="1"/>
  <c r="AG14" i="161"/>
  <c r="AO14" i="161"/>
  <c r="AI23" i="161"/>
  <c r="AO23" i="161"/>
  <c r="AG7" i="161"/>
  <c r="AS6" i="161" s="1"/>
  <c r="AK7" i="161"/>
  <c r="AW6" i="161" s="1"/>
  <c r="AI7" i="161"/>
  <c r="AU6" i="161" s="1"/>
  <c r="U14" i="161"/>
  <c r="AA8" i="161" s="1"/>
  <c r="AG25" i="161" l="1"/>
  <c r="AS12" i="161" s="1"/>
  <c r="AI25" i="161"/>
  <c r="AU12" i="161" s="1"/>
  <c r="AK25" i="161"/>
  <c r="AW12" i="161" s="1"/>
  <c r="AK24" i="161"/>
  <c r="AV12" i="161" s="1"/>
  <c r="AG24" i="161"/>
  <c r="AR12" i="161" s="1"/>
  <c r="AO24" i="161"/>
  <c r="AX12" i="161" s="1"/>
  <c r="AB230" i="145" l="1"/>
  <c r="AN226" i="154" l="1"/>
  <c r="AN225" i="154"/>
  <c r="AN223" i="154"/>
  <c r="AN222" i="154"/>
  <c r="AN220" i="154"/>
  <c r="AN219" i="154"/>
  <c r="AN217" i="154"/>
  <c r="AN216" i="154"/>
  <c r="AN214" i="154"/>
  <c r="AN213" i="154"/>
  <c r="AN211" i="154"/>
  <c r="AN210" i="154"/>
  <c r="AN208" i="154"/>
  <c r="AN207" i="154"/>
  <c r="AN205" i="154"/>
  <c r="AN204" i="154"/>
  <c r="AN202" i="154"/>
  <c r="AN201" i="154"/>
  <c r="AN199" i="154"/>
  <c r="AN198" i="154"/>
  <c r="AN196" i="154"/>
  <c r="AN195" i="154"/>
  <c r="AN193" i="154"/>
  <c r="AN192" i="154"/>
  <c r="AN190" i="154"/>
  <c r="AN189" i="154"/>
  <c r="AN187" i="154"/>
  <c r="AN186" i="154"/>
  <c r="AN184" i="154"/>
  <c r="AN183" i="154"/>
  <c r="AN181" i="154"/>
  <c r="AN180" i="154"/>
  <c r="AN178" i="154"/>
  <c r="AN177" i="154"/>
  <c r="AN175" i="154"/>
  <c r="AN174" i="154"/>
  <c r="AN172" i="154"/>
  <c r="AN171" i="154"/>
  <c r="AN169" i="154"/>
  <c r="AN168" i="154"/>
  <c r="AN166" i="154"/>
  <c r="AN165" i="154"/>
  <c r="AN163" i="154"/>
  <c r="AN162" i="154"/>
  <c r="AN160" i="154"/>
  <c r="AN159" i="154"/>
  <c r="AN157" i="154"/>
  <c r="AN156" i="154"/>
  <c r="AN154" i="154"/>
  <c r="AN153" i="154"/>
  <c r="AN151" i="154"/>
  <c r="AN150" i="154"/>
  <c r="AN148" i="154"/>
  <c r="AN147" i="154"/>
  <c r="AN145" i="154"/>
  <c r="AN144" i="154"/>
  <c r="AN142" i="154"/>
  <c r="AN141" i="154"/>
  <c r="AN139" i="154"/>
  <c r="AN138" i="154"/>
  <c r="AN136" i="154"/>
  <c r="AN135" i="154"/>
  <c r="AN133" i="154"/>
  <c r="AN132" i="154"/>
  <c r="AN130" i="154"/>
  <c r="AN129" i="154"/>
  <c r="AN127" i="154"/>
  <c r="AN126" i="154"/>
  <c r="AN124" i="154"/>
  <c r="AN123" i="154"/>
  <c r="AN121" i="154"/>
  <c r="AN120" i="154"/>
  <c r="AN118" i="154"/>
  <c r="AN117" i="154"/>
  <c r="AN115" i="154"/>
  <c r="AN114" i="154"/>
  <c r="AN112" i="154"/>
  <c r="AN111" i="154"/>
  <c r="AN109" i="154"/>
  <c r="AN108" i="154"/>
  <c r="AN106" i="154"/>
  <c r="AN105" i="154"/>
  <c r="AN103" i="154"/>
  <c r="AN102" i="154"/>
  <c r="AN100" i="154"/>
  <c r="AN99" i="154"/>
  <c r="AN97" i="154"/>
  <c r="AN96" i="154"/>
  <c r="AN94" i="154"/>
  <c r="AN93" i="154"/>
  <c r="AN91" i="154"/>
  <c r="AN90" i="154"/>
  <c r="AN88" i="154"/>
  <c r="AN87" i="154"/>
  <c r="AN85" i="154"/>
  <c r="AN84" i="154"/>
  <c r="AN82" i="154"/>
  <c r="AN81" i="154"/>
  <c r="AN79" i="154"/>
  <c r="AN78" i="154"/>
  <c r="AN76" i="154"/>
  <c r="AN75" i="154"/>
  <c r="AN73" i="154"/>
  <c r="AN72" i="154"/>
  <c r="AN70" i="154"/>
  <c r="AN69" i="154"/>
  <c r="AN67" i="154"/>
  <c r="AN66" i="154"/>
  <c r="AN64" i="154"/>
  <c r="AN63" i="154"/>
  <c r="AN61" i="154"/>
  <c r="AN60" i="154"/>
  <c r="AN58" i="154"/>
  <c r="AN57" i="154"/>
  <c r="AN55" i="154"/>
  <c r="AN54" i="154"/>
  <c r="AN52" i="154"/>
  <c r="AN51" i="154"/>
  <c r="AN49" i="154"/>
  <c r="AN48" i="154"/>
  <c r="AN46" i="154"/>
  <c r="AN45" i="154"/>
  <c r="AN43" i="154"/>
  <c r="AN42" i="154"/>
  <c r="AN40" i="154"/>
  <c r="AN39" i="154"/>
  <c r="AN37" i="154"/>
  <c r="AN36" i="154"/>
  <c r="AN34" i="154"/>
  <c r="AN33" i="154"/>
  <c r="AN31" i="154"/>
  <c r="AN30" i="154"/>
  <c r="AN28" i="154"/>
  <c r="AN27" i="154"/>
  <c r="AN25" i="154"/>
  <c r="AN24" i="154"/>
  <c r="AN22" i="154"/>
  <c r="AN21" i="154"/>
  <c r="AN19" i="154"/>
  <c r="AN18" i="154"/>
  <c r="AN16" i="154"/>
  <c r="AN15" i="154"/>
  <c r="AN13" i="154"/>
  <c r="AN12" i="154"/>
  <c r="AN10" i="154"/>
  <c r="AN9" i="154"/>
  <c r="AN7" i="154"/>
  <c r="AN6" i="154"/>
  <c r="AM226" i="154"/>
  <c r="AM225" i="154"/>
  <c r="AM223" i="154"/>
  <c r="AM222" i="154"/>
  <c r="AM220" i="154"/>
  <c r="AM219" i="154"/>
  <c r="AM217" i="154"/>
  <c r="AM216" i="154"/>
  <c r="AM214" i="154"/>
  <c r="AM213" i="154"/>
  <c r="AM211" i="154"/>
  <c r="AM210" i="154"/>
  <c r="AM208" i="154"/>
  <c r="AM207" i="154"/>
  <c r="AM205" i="154"/>
  <c r="AM204" i="154"/>
  <c r="AM202" i="154"/>
  <c r="AM201" i="154"/>
  <c r="AM199" i="154"/>
  <c r="AM198" i="154"/>
  <c r="AM196" i="154"/>
  <c r="AM195" i="154"/>
  <c r="AM193" i="154"/>
  <c r="AM192" i="154"/>
  <c r="AM190" i="154"/>
  <c r="AM189" i="154"/>
  <c r="AM187" i="154"/>
  <c r="AM186" i="154"/>
  <c r="AM184" i="154"/>
  <c r="AM183" i="154"/>
  <c r="AM181" i="154"/>
  <c r="AM180" i="154"/>
  <c r="AM178" i="154"/>
  <c r="AM177" i="154"/>
  <c r="AM175" i="154"/>
  <c r="AM174" i="154"/>
  <c r="AM172" i="154"/>
  <c r="AM171" i="154"/>
  <c r="AM169" i="154"/>
  <c r="AM168" i="154"/>
  <c r="AM166" i="154"/>
  <c r="AM165" i="154"/>
  <c r="AM163" i="154"/>
  <c r="AM162" i="154"/>
  <c r="AM160" i="154"/>
  <c r="AM159" i="154"/>
  <c r="AM157" i="154"/>
  <c r="AM156" i="154"/>
  <c r="AM154" i="154"/>
  <c r="AM153" i="154"/>
  <c r="AM151" i="154"/>
  <c r="AM150" i="154"/>
  <c r="AM148" i="154"/>
  <c r="AM147" i="154"/>
  <c r="AM145" i="154"/>
  <c r="AM144" i="154"/>
  <c r="AM142" i="154"/>
  <c r="AM141" i="154"/>
  <c r="AM139" i="154"/>
  <c r="AM138" i="154"/>
  <c r="AM136" i="154"/>
  <c r="AM135" i="154"/>
  <c r="AM133" i="154"/>
  <c r="AM132" i="154"/>
  <c r="AM130" i="154"/>
  <c r="AM129" i="154"/>
  <c r="AM127" i="154"/>
  <c r="AM126" i="154"/>
  <c r="AM124" i="154"/>
  <c r="AM123" i="154"/>
  <c r="AM121" i="154"/>
  <c r="AM120" i="154"/>
  <c r="AM118" i="154"/>
  <c r="AM117" i="154"/>
  <c r="AM115" i="154"/>
  <c r="AM114" i="154"/>
  <c r="AM112" i="154"/>
  <c r="AM111" i="154"/>
  <c r="AM109" i="154"/>
  <c r="AM108" i="154"/>
  <c r="AM106" i="154"/>
  <c r="AM105" i="154"/>
  <c r="AM103" i="154"/>
  <c r="AM102" i="154"/>
  <c r="AM100" i="154"/>
  <c r="AM99" i="154"/>
  <c r="AM97" i="154"/>
  <c r="AM96" i="154"/>
  <c r="AM94" i="154"/>
  <c r="AM93" i="154"/>
  <c r="AM91" i="154"/>
  <c r="AM90" i="154"/>
  <c r="AM88" i="154"/>
  <c r="AM87" i="154"/>
  <c r="AM85" i="154"/>
  <c r="AM84" i="154"/>
  <c r="AM82" i="154"/>
  <c r="AM81" i="154"/>
  <c r="AM79" i="154"/>
  <c r="AM78" i="154"/>
  <c r="AM76" i="154"/>
  <c r="AM75" i="154"/>
  <c r="AM73" i="154"/>
  <c r="AM72" i="154"/>
  <c r="AM70" i="154"/>
  <c r="AM69" i="154"/>
  <c r="AM67" i="154"/>
  <c r="AM66" i="154"/>
  <c r="AM64" i="154"/>
  <c r="AM63" i="154"/>
  <c r="AM61" i="154"/>
  <c r="AM60" i="154"/>
  <c r="AM58" i="154"/>
  <c r="AM57" i="154"/>
  <c r="AM55" i="154"/>
  <c r="AM54" i="154"/>
  <c r="AM52" i="154"/>
  <c r="AM51" i="154"/>
  <c r="AM49" i="154"/>
  <c r="AM48" i="154"/>
  <c r="AM46" i="154"/>
  <c r="AM45" i="154"/>
  <c r="AM43" i="154"/>
  <c r="AM42" i="154"/>
  <c r="AM40" i="154"/>
  <c r="AM39" i="154"/>
  <c r="AM37" i="154"/>
  <c r="AM36" i="154"/>
  <c r="AM34" i="154"/>
  <c r="AM33" i="154"/>
  <c r="AM31" i="154"/>
  <c r="AM30" i="154"/>
  <c r="AM28" i="154"/>
  <c r="AM27" i="154"/>
  <c r="AM25" i="154"/>
  <c r="AM24" i="154"/>
  <c r="AM22" i="154"/>
  <c r="AM21" i="154"/>
  <c r="AM19" i="154"/>
  <c r="AM18" i="154"/>
  <c r="AM16" i="154"/>
  <c r="AM15" i="154"/>
  <c r="AM13" i="154"/>
  <c r="AM12" i="154"/>
  <c r="AM10" i="154"/>
  <c r="AM9" i="154"/>
  <c r="AM7" i="154"/>
  <c r="AM6" i="154"/>
  <c r="AK226" i="154"/>
  <c r="AK225" i="154"/>
  <c r="AK223" i="154"/>
  <c r="AK222" i="154"/>
  <c r="AK220" i="154"/>
  <c r="AK219" i="154"/>
  <c r="AK217" i="154"/>
  <c r="AK216" i="154"/>
  <c r="AK214" i="154"/>
  <c r="AK213" i="154"/>
  <c r="AK211" i="154"/>
  <c r="AK210" i="154"/>
  <c r="AK208" i="154"/>
  <c r="AK207" i="154"/>
  <c r="AK205" i="154"/>
  <c r="AK204" i="154"/>
  <c r="AK202" i="154"/>
  <c r="AK201" i="154"/>
  <c r="AK199" i="154"/>
  <c r="AK198" i="154"/>
  <c r="AK196" i="154"/>
  <c r="AK195" i="154"/>
  <c r="AK193" i="154"/>
  <c r="AK192" i="154"/>
  <c r="AK190" i="154"/>
  <c r="AK189" i="154"/>
  <c r="AK187" i="154"/>
  <c r="AK186" i="154"/>
  <c r="AK184" i="154"/>
  <c r="AK183" i="154"/>
  <c r="AK181" i="154"/>
  <c r="AK180" i="154"/>
  <c r="AK178" i="154"/>
  <c r="AK177" i="154"/>
  <c r="AK175" i="154"/>
  <c r="AK174" i="154"/>
  <c r="AK172" i="154"/>
  <c r="AK171" i="154"/>
  <c r="AK169" i="154"/>
  <c r="AK168" i="154"/>
  <c r="AK166" i="154"/>
  <c r="AK165" i="154"/>
  <c r="AK163" i="154"/>
  <c r="AK162" i="154"/>
  <c r="AK160" i="154"/>
  <c r="AK159" i="154"/>
  <c r="AK157" i="154"/>
  <c r="AK156" i="154"/>
  <c r="AK154" i="154"/>
  <c r="AK153" i="154"/>
  <c r="AK151" i="154"/>
  <c r="AK150" i="154"/>
  <c r="AK148" i="154"/>
  <c r="AK147" i="154"/>
  <c r="AK145" i="154"/>
  <c r="AK144" i="154"/>
  <c r="AK142" i="154"/>
  <c r="AK141" i="154"/>
  <c r="AK139" i="154"/>
  <c r="AK138" i="154"/>
  <c r="AK136" i="154"/>
  <c r="AK135" i="154"/>
  <c r="AK133" i="154"/>
  <c r="AK132" i="154"/>
  <c r="AK130" i="154"/>
  <c r="AK129" i="154"/>
  <c r="AK127" i="154"/>
  <c r="AK126" i="154"/>
  <c r="AK124" i="154"/>
  <c r="AK123" i="154"/>
  <c r="AK121" i="154"/>
  <c r="AK120" i="154"/>
  <c r="AK118" i="154"/>
  <c r="AK117" i="154"/>
  <c r="AK115" i="154"/>
  <c r="AK114" i="154"/>
  <c r="AK112" i="154"/>
  <c r="AK111" i="154"/>
  <c r="AK109" i="154"/>
  <c r="AK108" i="154"/>
  <c r="AK106" i="154"/>
  <c r="AK105" i="154"/>
  <c r="AK103" i="154"/>
  <c r="AK102" i="154"/>
  <c r="AK100" i="154"/>
  <c r="AK99" i="154"/>
  <c r="AK97" i="154"/>
  <c r="AK96" i="154"/>
  <c r="AK94" i="154"/>
  <c r="AK93" i="154"/>
  <c r="AK91" i="154"/>
  <c r="AK90" i="154"/>
  <c r="AK88" i="154"/>
  <c r="AK87" i="154"/>
  <c r="AK85" i="154"/>
  <c r="AK84" i="154"/>
  <c r="AK82" i="154"/>
  <c r="AK81" i="154"/>
  <c r="AK79" i="154"/>
  <c r="AK78" i="154"/>
  <c r="AK76" i="154"/>
  <c r="AK75" i="154"/>
  <c r="AK73" i="154"/>
  <c r="AK72" i="154"/>
  <c r="AK70" i="154"/>
  <c r="AK69" i="154"/>
  <c r="AK67" i="154"/>
  <c r="AK66" i="154"/>
  <c r="AK64" i="154"/>
  <c r="AK63" i="154"/>
  <c r="AK61" i="154"/>
  <c r="AK60" i="154"/>
  <c r="AK58" i="154"/>
  <c r="AK57" i="154"/>
  <c r="AK55" i="154"/>
  <c r="AK54" i="154"/>
  <c r="AK52" i="154"/>
  <c r="AK51" i="154"/>
  <c r="AK49" i="154"/>
  <c r="AK48" i="154"/>
  <c r="AK46" i="154"/>
  <c r="AK45" i="154"/>
  <c r="AK43" i="154"/>
  <c r="AK42" i="154"/>
  <c r="AK40" i="154"/>
  <c r="AK39" i="154"/>
  <c r="AK37" i="154"/>
  <c r="AK36" i="154"/>
  <c r="AK34" i="154"/>
  <c r="AK33" i="154"/>
  <c r="AK31" i="154"/>
  <c r="AK30" i="154"/>
  <c r="AK28" i="154"/>
  <c r="AK27" i="154"/>
  <c r="AK25" i="154"/>
  <c r="AK24" i="154"/>
  <c r="AK22" i="154"/>
  <c r="AK21" i="154"/>
  <c r="AK19" i="154"/>
  <c r="AK18" i="154"/>
  <c r="AK16" i="154"/>
  <c r="AK15" i="154"/>
  <c r="AK13" i="154"/>
  <c r="AK12" i="154"/>
  <c r="AK10" i="154"/>
  <c r="AK9" i="154"/>
  <c r="AK7" i="154"/>
  <c r="AK6" i="154"/>
  <c r="AH226" i="154"/>
  <c r="AH225" i="154"/>
  <c r="AH223" i="154"/>
  <c r="AH222" i="154"/>
  <c r="AH220" i="154"/>
  <c r="AH219" i="154"/>
  <c r="AH217" i="154"/>
  <c r="AH216" i="154"/>
  <c r="AH214" i="154"/>
  <c r="AH213" i="154"/>
  <c r="AH211" i="154"/>
  <c r="AH210" i="154"/>
  <c r="AH208" i="154"/>
  <c r="AH207" i="154"/>
  <c r="AH205" i="154"/>
  <c r="AH204" i="154"/>
  <c r="AH202" i="154"/>
  <c r="AH201" i="154"/>
  <c r="AH199" i="154"/>
  <c r="AH198" i="154"/>
  <c r="AH196" i="154"/>
  <c r="AH195" i="154"/>
  <c r="AH193" i="154"/>
  <c r="AH192" i="154"/>
  <c r="AH190" i="154"/>
  <c r="AH189" i="154"/>
  <c r="AH187" i="154"/>
  <c r="AH186" i="154"/>
  <c r="AH184" i="154"/>
  <c r="AH183" i="154"/>
  <c r="AH181" i="154"/>
  <c r="AH180" i="154"/>
  <c r="AH178" i="154"/>
  <c r="AH177" i="154"/>
  <c r="AH175" i="154"/>
  <c r="AH174" i="154"/>
  <c r="AH172" i="154"/>
  <c r="AH171" i="154"/>
  <c r="AH169" i="154"/>
  <c r="AH168" i="154"/>
  <c r="AH166" i="154"/>
  <c r="AH165" i="154"/>
  <c r="AH163" i="154"/>
  <c r="AH162" i="154"/>
  <c r="AH160" i="154"/>
  <c r="AH159" i="154"/>
  <c r="AH157" i="154"/>
  <c r="AH156" i="154"/>
  <c r="AH154" i="154"/>
  <c r="AH153" i="154"/>
  <c r="AH151" i="154"/>
  <c r="AH150" i="154"/>
  <c r="AH148" i="154"/>
  <c r="AH147" i="154"/>
  <c r="AH145" i="154"/>
  <c r="AH144" i="154"/>
  <c r="AH142" i="154"/>
  <c r="AH141" i="154"/>
  <c r="AH139" i="154"/>
  <c r="AH138" i="154"/>
  <c r="AH136" i="154"/>
  <c r="AH135" i="154"/>
  <c r="AH133" i="154"/>
  <c r="AH132" i="154"/>
  <c r="AH130" i="154"/>
  <c r="AH129" i="154"/>
  <c r="AH127" i="154"/>
  <c r="AH126" i="154"/>
  <c r="AH124" i="154"/>
  <c r="AH123" i="154"/>
  <c r="AH121" i="154"/>
  <c r="AH120" i="154"/>
  <c r="AH118" i="154"/>
  <c r="AH117" i="154"/>
  <c r="AH115" i="154"/>
  <c r="AH114" i="154"/>
  <c r="AH112" i="154"/>
  <c r="AH111" i="154"/>
  <c r="AH109" i="154"/>
  <c r="AH108" i="154"/>
  <c r="AH106" i="154"/>
  <c r="AH105" i="154"/>
  <c r="AH103" i="154"/>
  <c r="AH102" i="154"/>
  <c r="AH100" i="154"/>
  <c r="AH99" i="154"/>
  <c r="AH97" i="154"/>
  <c r="AH96" i="154"/>
  <c r="AH94" i="154"/>
  <c r="AH93" i="154"/>
  <c r="AH91" i="154"/>
  <c r="AH90" i="154"/>
  <c r="AH88" i="154"/>
  <c r="AH87" i="154"/>
  <c r="AH85" i="154"/>
  <c r="AH84" i="154"/>
  <c r="AH82" i="154"/>
  <c r="AH81" i="154"/>
  <c r="AH79" i="154"/>
  <c r="AH78" i="154"/>
  <c r="AH76" i="154"/>
  <c r="AH75" i="154"/>
  <c r="AH73" i="154"/>
  <c r="AH72" i="154"/>
  <c r="AH70" i="154"/>
  <c r="AH69" i="154"/>
  <c r="AH67" i="154"/>
  <c r="AH66" i="154"/>
  <c r="AH64" i="154"/>
  <c r="AH63" i="154"/>
  <c r="AH61" i="154"/>
  <c r="AH60" i="154"/>
  <c r="AH58" i="154"/>
  <c r="AH57" i="154"/>
  <c r="AH55" i="154"/>
  <c r="AH54" i="154"/>
  <c r="AH52" i="154"/>
  <c r="AH51" i="154"/>
  <c r="AH49" i="154"/>
  <c r="AH48" i="154"/>
  <c r="AH46" i="154"/>
  <c r="AH45" i="154"/>
  <c r="AH43" i="154"/>
  <c r="AH42" i="154"/>
  <c r="AH40" i="154"/>
  <c r="AH39" i="154"/>
  <c r="AH37" i="154"/>
  <c r="AH36" i="154"/>
  <c r="AH34" i="154"/>
  <c r="AH33" i="154"/>
  <c r="AH31" i="154"/>
  <c r="AH30" i="154"/>
  <c r="AH28" i="154"/>
  <c r="AH27" i="154"/>
  <c r="AH25" i="154"/>
  <c r="AH24" i="154"/>
  <c r="AH22" i="154"/>
  <c r="AH21" i="154"/>
  <c r="AH19" i="154"/>
  <c r="AH18" i="154"/>
  <c r="AH16" i="154"/>
  <c r="AH15" i="154"/>
  <c r="AH13" i="154"/>
  <c r="AH12" i="154"/>
  <c r="AH10" i="154"/>
  <c r="AH9" i="154"/>
  <c r="AH7" i="154"/>
  <c r="AH6" i="154"/>
  <c r="AF226" i="154"/>
  <c r="AF225" i="154"/>
  <c r="AF223" i="154"/>
  <c r="AF222" i="154"/>
  <c r="AF220" i="154"/>
  <c r="AF219" i="154"/>
  <c r="AF217" i="154"/>
  <c r="AF216" i="154"/>
  <c r="AF214" i="154"/>
  <c r="AF213" i="154"/>
  <c r="AF211" i="154"/>
  <c r="AF210" i="154"/>
  <c r="AF208" i="154"/>
  <c r="AF207" i="154"/>
  <c r="AF205" i="154"/>
  <c r="AF204" i="154"/>
  <c r="AF202" i="154"/>
  <c r="AF201" i="154"/>
  <c r="AF199" i="154"/>
  <c r="AF198" i="154"/>
  <c r="AF196" i="154"/>
  <c r="AF195" i="154"/>
  <c r="AF193" i="154"/>
  <c r="AF192" i="154"/>
  <c r="AF190" i="154"/>
  <c r="AF189" i="154"/>
  <c r="AF187" i="154"/>
  <c r="AF186" i="154"/>
  <c r="AF184" i="154"/>
  <c r="AF183" i="154"/>
  <c r="AF181" i="154"/>
  <c r="AF180" i="154"/>
  <c r="AF178" i="154"/>
  <c r="AF177" i="154"/>
  <c r="AF175" i="154"/>
  <c r="AF174" i="154"/>
  <c r="AF172" i="154"/>
  <c r="AF171" i="154"/>
  <c r="AF169" i="154"/>
  <c r="AF168" i="154"/>
  <c r="AF166" i="154"/>
  <c r="AF165" i="154"/>
  <c r="AF163" i="154"/>
  <c r="AF162" i="154"/>
  <c r="AF160" i="154"/>
  <c r="AF159" i="154"/>
  <c r="AF157" i="154"/>
  <c r="AF156" i="154"/>
  <c r="AF154" i="154"/>
  <c r="AF153" i="154"/>
  <c r="AF151" i="154"/>
  <c r="AF150" i="154"/>
  <c r="AF148" i="154"/>
  <c r="AF147" i="154"/>
  <c r="AF145" i="154"/>
  <c r="AF144" i="154"/>
  <c r="AF142" i="154"/>
  <c r="AF141" i="154"/>
  <c r="AF139" i="154"/>
  <c r="AF138" i="154"/>
  <c r="AF136" i="154"/>
  <c r="AF135" i="154"/>
  <c r="AF133" i="154"/>
  <c r="AF132" i="154"/>
  <c r="AF130" i="154"/>
  <c r="AF129" i="154"/>
  <c r="AF127" i="154"/>
  <c r="AF126" i="154"/>
  <c r="AF124" i="154"/>
  <c r="AF123" i="154"/>
  <c r="AF121" i="154"/>
  <c r="AF120" i="154"/>
  <c r="AF118" i="154"/>
  <c r="AF117" i="154"/>
  <c r="AF115" i="154"/>
  <c r="AF114" i="154"/>
  <c r="AF112" i="154"/>
  <c r="AF111" i="154"/>
  <c r="AF109" i="154"/>
  <c r="AF108" i="154"/>
  <c r="AF106" i="154"/>
  <c r="AF105" i="154"/>
  <c r="AF103" i="154"/>
  <c r="AF102" i="154"/>
  <c r="AF100" i="154"/>
  <c r="AF99" i="154"/>
  <c r="AF97" i="154"/>
  <c r="AF96" i="154"/>
  <c r="AF94" i="154"/>
  <c r="AF93" i="154"/>
  <c r="AF91" i="154"/>
  <c r="AF90" i="154"/>
  <c r="AF88" i="154"/>
  <c r="AF87" i="154"/>
  <c r="AF85" i="154"/>
  <c r="AF84" i="154"/>
  <c r="AF82" i="154"/>
  <c r="AF81" i="154"/>
  <c r="AF79" i="154"/>
  <c r="AF78" i="154"/>
  <c r="AF76" i="154"/>
  <c r="AF75" i="154"/>
  <c r="AF73" i="154"/>
  <c r="AF72" i="154"/>
  <c r="AF70" i="154"/>
  <c r="AF69" i="154"/>
  <c r="AF67" i="154"/>
  <c r="AF66" i="154"/>
  <c r="AF64" i="154"/>
  <c r="AF63" i="154"/>
  <c r="AF61" i="154"/>
  <c r="AF60" i="154"/>
  <c r="AF58" i="154"/>
  <c r="AF57" i="154"/>
  <c r="AF55" i="154"/>
  <c r="AF54" i="154"/>
  <c r="AF52" i="154"/>
  <c r="AF51" i="154"/>
  <c r="AF49" i="154"/>
  <c r="AF48" i="154"/>
  <c r="AF46" i="154"/>
  <c r="AF45" i="154"/>
  <c r="AF43" i="154"/>
  <c r="AF42" i="154"/>
  <c r="AF40" i="154"/>
  <c r="AF39" i="154"/>
  <c r="AF37" i="154"/>
  <c r="AF36" i="154"/>
  <c r="AF34" i="154"/>
  <c r="AF33" i="154"/>
  <c r="AF31" i="154"/>
  <c r="AF30" i="154"/>
  <c r="AF28" i="154"/>
  <c r="AF27" i="154"/>
  <c r="AF25" i="154"/>
  <c r="AF24" i="154"/>
  <c r="AF22" i="154"/>
  <c r="AF21" i="154"/>
  <c r="AF19" i="154"/>
  <c r="AF18" i="154"/>
  <c r="AF16" i="154"/>
  <c r="AF15" i="154"/>
  <c r="AF13" i="154"/>
  <c r="AF12" i="154"/>
  <c r="AF10" i="154"/>
  <c r="AF9" i="154"/>
  <c r="AF7" i="154"/>
  <c r="AF6" i="154"/>
  <c r="AC226" i="154"/>
  <c r="AC225" i="154"/>
  <c r="AC223" i="154"/>
  <c r="AC222" i="154"/>
  <c r="AC220" i="154"/>
  <c r="AC219" i="154"/>
  <c r="AC217" i="154"/>
  <c r="AC216" i="154"/>
  <c r="AC214" i="154"/>
  <c r="AC213" i="154"/>
  <c r="AC211" i="154"/>
  <c r="AC210" i="154"/>
  <c r="AC208" i="154"/>
  <c r="AC207" i="154"/>
  <c r="AC205" i="154"/>
  <c r="AC204" i="154"/>
  <c r="AC202" i="154"/>
  <c r="AC201" i="154"/>
  <c r="AC199" i="154"/>
  <c r="AC198" i="154"/>
  <c r="AC196" i="154"/>
  <c r="AC195" i="154"/>
  <c r="AC193" i="154"/>
  <c r="AC192" i="154"/>
  <c r="AC190" i="154"/>
  <c r="AC189" i="154"/>
  <c r="AC187" i="154"/>
  <c r="AC186" i="154"/>
  <c r="AC184" i="154"/>
  <c r="AC183" i="154"/>
  <c r="AC181" i="154"/>
  <c r="AC180" i="154"/>
  <c r="AC178" i="154"/>
  <c r="AC177" i="154"/>
  <c r="AC175" i="154"/>
  <c r="AC174" i="154"/>
  <c r="AC172" i="154"/>
  <c r="AC171" i="154"/>
  <c r="AC169" i="154"/>
  <c r="AC168" i="154"/>
  <c r="AC166" i="154"/>
  <c r="AC165" i="154"/>
  <c r="AC163" i="154"/>
  <c r="AC162" i="154"/>
  <c r="AC160" i="154"/>
  <c r="AC159" i="154"/>
  <c r="AC157" i="154"/>
  <c r="AC156" i="154"/>
  <c r="AC154" i="154"/>
  <c r="AC153" i="154"/>
  <c r="AC151" i="154"/>
  <c r="AC150" i="154"/>
  <c r="AC148" i="154"/>
  <c r="AC147" i="154"/>
  <c r="AC145" i="154"/>
  <c r="AC144" i="154"/>
  <c r="AC142" i="154"/>
  <c r="AC141" i="154"/>
  <c r="AC139" i="154"/>
  <c r="AC138" i="154"/>
  <c r="AC136" i="154"/>
  <c r="AC135" i="154"/>
  <c r="AC133" i="154"/>
  <c r="AC132" i="154"/>
  <c r="AC130" i="154"/>
  <c r="AC129" i="154"/>
  <c r="AC127" i="154"/>
  <c r="AC126" i="154"/>
  <c r="AC124" i="154"/>
  <c r="AC123" i="154"/>
  <c r="AC121" i="154"/>
  <c r="AC120" i="154"/>
  <c r="AC118" i="154"/>
  <c r="AC117" i="154"/>
  <c r="AC115" i="154"/>
  <c r="AC114" i="154"/>
  <c r="AC112" i="154"/>
  <c r="AC111" i="154"/>
  <c r="AC109" i="154"/>
  <c r="AC108" i="154"/>
  <c r="AC106" i="154"/>
  <c r="AC105" i="154"/>
  <c r="AC103" i="154"/>
  <c r="AC102" i="154"/>
  <c r="AC100" i="154"/>
  <c r="AC99" i="154"/>
  <c r="AC97" i="154"/>
  <c r="AC96" i="154"/>
  <c r="AC94" i="154"/>
  <c r="AC93" i="154"/>
  <c r="AC91" i="154"/>
  <c r="AC90" i="154"/>
  <c r="AC88" i="154"/>
  <c r="AC87" i="154"/>
  <c r="AC85" i="154"/>
  <c r="AC84" i="154"/>
  <c r="AC82" i="154"/>
  <c r="AC81" i="154"/>
  <c r="AC79" i="154"/>
  <c r="AC78" i="154"/>
  <c r="AC76" i="154"/>
  <c r="AC75" i="154"/>
  <c r="AC73" i="154"/>
  <c r="AC72" i="154"/>
  <c r="AC70" i="154"/>
  <c r="AC69" i="154"/>
  <c r="AC67" i="154"/>
  <c r="AC66" i="154"/>
  <c r="AC64" i="154"/>
  <c r="AC63" i="154"/>
  <c r="AC61" i="154"/>
  <c r="AC60" i="154"/>
  <c r="AC58" i="154"/>
  <c r="AC57" i="154"/>
  <c r="AC55" i="154"/>
  <c r="AC54" i="154"/>
  <c r="AC52" i="154"/>
  <c r="AC51" i="154"/>
  <c r="AC49" i="154"/>
  <c r="AC48" i="154"/>
  <c r="AC46" i="154"/>
  <c r="AC45" i="154"/>
  <c r="AC43" i="154"/>
  <c r="AC42" i="154"/>
  <c r="AC40" i="154"/>
  <c r="AC39" i="154"/>
  <c r="AC37" i="154"/>
  <c r="AC36" i="154"/>
  <c r="AC34" i="154"/>
  <c r="AC33" i="154"/>
  <c r="AC31" i="154"/>
  <c r="AC30" i="154"/>
  <c r="AC28" i="154"/>
  <c r="AC27" i="154"/>
  <c r="AC25" i="154"/>
  <c r="AC24" i="154"/>
  <c r="AC22" i="154"/>
  <c r="AC21" i="154"/>
  <c r="AC19" i="154"/>
  <c r="AC18" i="154"/>
  <c r="AC16" i="154"/>
  <c r="AC15" i="154"/>
  <c r="AC13" i="154"/>
  <c r="AC12" i="154"/>
  <c r="AC10" i="154"/>
  <c r="AC9" i="154"/>
  <c r="AC7" i="154"/>
  <c r="AC6" i="154"/>
  <c r="AA226" i="154"/>
  <c r="AA225" i="154"/>
  <c r="AA223" i="154"/>
  <c r="AA222" i="154"/>
  <c r="AA220" i="154"/>
  <c r="AA219" i="154"/>
  <c r="AA217" i="154"/>
  <c r="AA216" i="154"/>
  <c r="AA214" i="154"/>
  <c r="AA213" i="154"/>
  <c r="AA211" i="154"/>
  <c r="AA210" i="154"/>
  <c r="AA208" i="154"/>
  <c r="AA207" i="154"/>
  <c r="AA205" i="154"/>
  <c r="AA204" i="154"/>
  <c r="AA202" i="154"/>
  <c r="AA201" i="154"/>
  <c r="AA199" i="154"/>
  <c r="AA198" i="154"/>
  <c r="AA196" i="154"/>
  <c r="AA195" i="154"/>
  <c r="AA193" i="154"/>
  <c r="AA192" i="154"/>
  <c r="AA190" i="154"/>
  <c r="AA189" i="154"/>
  <c r="AA187" i="154"/>
  <c r="AA186" i="154"/>
  <c r="AA184" i="154"/>
  <c r="AA183" i="154"/>
  <c r="AA181" i="154"/>
  <c r="AA180" i="154"/>
  <c r="AA178" i="154"/>
  <c r="AA177" i="154"/>
  <c r="AA175" i="154"/>
  <c r="AA174" i="154"/>
  <c r="AA172" i="154"/>
  <c r="AA171" i="154"/>
  <c r="AA169" i="154"/>
  <c r="AA168" i="154"/>
  <c r="AA166" i="154"/>
  <c r="AA165" i="154"/>
  <c r="AA163" i="154"/>
  <c r="AA162" i="154"/>
  <c r="AA160" i="154"/>
  <c r="AA159" i="154"/>
  <c r="AA157" i="154"/>
  <c r="AA156" i="154"/>
  <c r="AA154" i="154"/>
  <c r="AA153" i="154"/>
  <c r="AA151" i="154"/>
  <c r="AA150" i="154"/>
  <c r="AA148" i="154"/>
  <c r="AA147" i="154"/>
  <c r="AA145" i="154"/>
  <c r="AA144" i="154"/>
  <c r="AA142" i="154"/>
  <c r="AA141" i="154"/>
  <c r="AA139" i="154"/>
  <c r="AA138" i="154"/>
  <c r="AA136" i="154"/>
  <c r="AA135" i="154"/>
  <c r="AA133" i="154"/>
  <c r="AA132" i="154"/>
  <c r="AA130" i="154"/>
  <c r="AA129" i="154"/>
  <c r="AA127" i="154"/>
  <c r="AA126" i="154"/>
  <c r="AA124" i="154"/>
  <c r="AA123" i="154"/>
  <c r="AA121" i="154"/>
  <c r="AA120" i="154"/>
  <c r="AA118" i="154"/>
  <c r="AA117" i="154"/>
  <c r="AA115" i="154"/>
  <c r="AA114" i="154"/>
  <c r="AA112" i="154"/>
  <c r="AA111" i="154"/>
  <c r="AA109" i="154"/>
  <c r="AA108" i="154"/>
  <c r="AA106" i="154"/>
  <c r="AA105" i="154"/>
  <c r="AA103" i="154"/>
  <c r="AA102" i="154"/>
  <c r="AA100" i="154"/>
  <c r="AA99" i="154"/>
  <c r="AA97" i="154"/>
  <c r="AA96" i="154"/>
  <c r="AA94" i="154"/>
  <c r="AA93" i="154"/>
  <c r="AA91" i="154"/>
  <c r="AA90" i="154"/>
  <c r="AA88" i="154"/>
  <c r="AA87" i="154"/>
  <c r="AA85" i="154"/>
  <c r="AA84" i="154"/>
  <c r="AA82" i="154"/>
  <c r="AA81" i="154"/>
  <c r="AA79" i="154"/>
  <c r="AA78" i="154"/>
  <c r="AA76" i="154"/>
  <c r="AA75" i="154"/>
  <c r="AA73" i="154"/>
  <c r="AA72" i="154"/>
  <c r="AA70" i="154"/>
  <c r="AA69" i="154"/>
  <c r="AA67" i="154"/>
  <c r="AA66" i="154"/>
  <c r="AA64" i="154"/>
  <c r="AA63" i="154"/>
  <c r="AA61" i="154"/>
  <c r="AA60" i="154"/>
  <c r="AA58" i="154"/>
  <c r="AA57" i="154"/>
  <c r="AA55" i="154"/>
  <c r="AA54" i="154"/>
  <c r="AA52" i="154"/>
  <c r="AA51" i="154"/>
  <c r="AA49" i="154"/>
  <c r="AA48" i="154"/>
  <c r="AA46" i="154"/>
  <c r="AA45" i="154"/>
  <c r="AA43" i="154"/>
  <c r="AA42" i="154"/>
  <c r="AA40" i="154"/>
  <c r="AA39" i="154"/>
  <c r="AA37" i="154"/>
  <c r="AA36" i="154"/>
  <c r="AA34" i="154"/>
  <c r="AA33" i="154"/>
  <c r="AA31" i="154"/>
  <c r="AA30" i="154"/>
  <c r="AA28" i="154"/>
  <c r="AA27" i="154"/>
  <c r="AA25" i="154"/>
  <c r="AA24" i="154"/>
  <c r="AA22" i="154"/>
  <c r="AA21" i="154"/>
  <c r="AA19" i="154"/>
  <c r="AA18" i="154"/>
  <c r="AA16" i="154"/>
  <c r="AA15" i="154"/>
  <c r="AA13" i="154"/>
  <c r="AA12" i="154"/>
  <c r="AA10" i="154"/>
  <c r="AA9" i="154"/>
  <c r="AA7" i="154"/>
  <c r="AA6" i="154"/>
  <c r="X226" i="154"/>
  <c r="X225" i="154"/>
  <c r="X223" i="154"/>
  <c r="X222" i="154"/>
  <c r="X220" i="154"/>
  <c r="X219" i="154"/>
  <c r="X217" i="154"/>
  <c r="X216" i="154"/>
  <c r="X214" i="154"/>
  <c r="X213" i="154"/>
  <c r="X211" i="154"/>
  <c r="X210" i="154"/>
  <c r="X208" i="154"/>
  <c r="X207" i="154"/>
  <c r="X205" i="154"/>
  <c r="X204" i="154"/>
  <c r="X202" i="154"/>
  <c r="X201" i="154"/>
  <c r="X199" i="154"/>
  <c r="X198" i="154"/>
  <c r="X196" i="154"/>
  <c r="X195" i="154"/>
  <c r="X193" i="154"/>
  <c r="X192" i="154"/>
  <c r="X190" i="154"/>
  <c r="X189" i="154"/>
  <c r="X187" i="154"/>
  <c r="X186" i="154"/>
  <c r="X184" i="154"/>
  <c r="X183" i="154"/>
  <c r="X181" i="154"/>
  <c r="X180" i="154"/>
  <c r="X178" i="154"/>
  <c r="X177" i="154"/>
  <c r="X175" i="154"/>
  <c r="X174" i="154"/>
  <c r="X172" i="154"/>
  <c r="X171" i="154"/>
  <c r="X169" i="154"/>
  <c r="X168" i="154"/>
  <c r="X166" i="154"/>
  <c r="X165" i="154"/>
  <c r="X163" i="154"/>
  <c r="X162" i="154"/>
  <c r="X160" i="154"/>
  <c r="X159" i="154"/>
  <c r="X157" i="154"/>
  <c r="X156" i="154"/>
  <c r="X154" i="154"/>
  <c r="X153" i="154"/>
  <c r="X151" i="154"/>
  <c r="X150" i="154"/>
  <c r="X148" i="154"/>
  <c r="X147" i="154"/>
  <c r="X145" i="154"/>
  <c r="X144" i="154"/>
  <c r="X142" i="154"/>
  <c r="X141" i="154"/>
  <c r="X139" i="154"/>
  <c r="X138" i="154"/>
  <c r="X136" i="154"/>
  <c r="X135" i="154"/>
  <c r="X133" i="154"/>
  <c r="X132" i="154"/>
  <c r="X130" i="154"/>
  <c r="X129" i="154"/>
  <c r="X127" i="154"/>
  <c r="X126" i="154"/>
  <c r="X124" i="154"/>
  <c r="X123" i="154"/>
  <c r="X121" i="154"/>
  <c r="X120" i="154"/>
  <c r="X118" i="154"/>
  <c r="X117" i="154"/>
  <c r="X115" i="154"/>
  <c r="X114" i="154"/>
  <c r="X112" i="154"/>
  <c r="X111" i="154"/>
  <c r="X109" i="154"/>
  <c r="X108" i="154"/>
  <c r="X106" i="154"/>
  <c r="X105" i="154"/>
  <c r="X103" i="154"/>
  <c r="X102" i="154"/>
  <c r="X100" i="154"/>
  <c r="X99" i="154"/>
  <c r="X97" i="154"/>
  <c r="X96" i="154"/>
  <c r="X94" i="154"/>
  <c r="X93" i="154"/>
  <c r="X91" i="154"/>
  <c r="X90" i="154"/>
  <c r="X88" i="154"/>
  <c r="X87" i="154"/>
  <c r="X85" i="154"/>
  <c r="X84" i="154"/>
  <c r="X82" i="154"/>
  <c r="X81" i="154"/>
  <c r="X79" i="154"/>
  <c r="X78" i="154"/>
  <c r="X76" i="154"/>
  <c r="X75" i="154"/>
  <c r="X73" i="154"/>
  <c r="X72" i="154"/>
  <c r="X70" i="154"/>
  <c r="X69" i="154"/>
  <c r="X67" i="154"/>
  <c r="X66" i="154"/>
  <c r="X64" i="154"/>
  <c r="X63" i="154"/>
  <c r="X61" i="154"/>
  <c r="X60" i="154"/>
  <c r="X58" i="154"/>
  <c r="X57" i="154"/>
  <c r="X55" i="154"/>
  <c r="X54" i="154"/>
  <c r="X52" i="154"/>
  <c r="X51" i="154"/>
  <c r="X49" i="154"/>
  <c r="X48" i="154"/>
  <c r="X46" i="154"/>
  <c r="X45" i="154"/>
  <c r="X43" i="154"/>
  <c r="X42" i="154"/>
  <c r="X40" i="154"/>
  <c r="X39" i="154"/>
  <c r="X37" i="154"/>
  <c r="X36" i="154"/>
  <c r="X34" i="154"/>
  <c r="X33" i="154"/>
  <c r="X31" i="154"/>
  <c r="X30" i="154"/>
  <c r="X28" i="154"/>
  <c r="X27" i="154"/>
  <c r="X25" i="154"/>
  <c r="X24" i="154"/>
  <c r="X22" i="154"/>
  <c r="X21" i="154"/>
  <c r="X19" i="154"/>
  <c r="X18" i="154"/>
  <c r="X16" i="154"/>
  <c r="X15" i="154"/>
  <c r="X13" i="154"/>
  <c r="X12" i="154"/>
  <c r="X10" i="154"/>
  <c r="X9" i="154"/>
  <c r="X7" i="154"/>
  <c r="X6" i="154"/>
  <c r="V226" i="154"/>
  <c r="V225" i="154"/>
  <c r="V223" i="154"/>
  <c r="V222" i="154"/>
  <c r="V220" i="154"/>
  <c r="V219" i="154"/>
  <c r="V217" i="154"/>
  <c r="V216" i="154"/>
  <c r="V214" i="154"/>
  <c r="V213" i="154"/>
  <c r="V211" i="154"/>
  <c r="V210" i="154"/>
  <c r="V208" i="154"/>
  <c r="V207" i="154"/>
  <c r="V205" i="154"/>
  <c r="V204" i="154"/>
  <c r="V202" i="154"/>
  <c r="V201" i="154"/>
  <c r="V199" i="154"/>
  <c r="V198" i="154"/>
  <c r="V196" i="154"/>
  <c r="V195" i="154"/>
  <c r="V193" i="154"/>
  <c r="V192" i="154"/>
  <c r="V190" i="154"/>
  <c r="V189" i="154"/>
  <c r="V187" i="154"/>
  <c r="V186" i="154"/>
  <c r="V184" i="154"/>
  <c r="V183" i="154"/>
  <c r="V181" i="154"/>
  <c r="V180" i="154"/>
  <c r="V178" i="154"/>
  <c r="V177" i="154"/>
  <c r="V175" i="154"/>
  <c r="V174" i="154"/>
  <c r="V172" i="154"/>
  <c r="V171" i="154"/>
  <c r="V169" i="154"/>
  <c r="V168" i="154"/>
  <c r="V166" i="154"/>
  <c r="V165" i="154"/>
  <c r="V163" i="154"/>
  <c r="V162" i="154"/>
  <c r="V160" i="154"/>
  <c r="V159" i="154"/>
  <c r="V157" i="154"/>
  <c r="V156" i="154"/>
  <c r="V154" i="154"/>
  <c r="V153" i="154"/>
  <c r="V151" i="154"/>
  <c r="V150" i="154"/>
  <c r="V148" i="154"/>
  <c r="V147" i="154"/>
  <c r="V145" i="154"/>
  <c r="V144" i="154"/>
  <c r="V142" i="154"/>
  <c r="V141" i="154"/>
  <c r="V139" i="154"/>
  <c r="V138" i="154"/>
  <c r="V136" i="154"/>
  <c r="V135" i="154"/>
  <c r="V133" i="154"/>
  <c r="V132" i="154"/>
  <c r="V130" i="154"/>
  <c r="V129" i="154"/>
  <c r="V127" i="154"/>
  <c r="V126" i="154"/>
  <c r="V124" i="154"/>
  <c r="V123" i="154"/>
  <c r="V121" i="154"/>
  <c r="V120" i="154"/>
  <c r="V118" i="154"/>
  <c r="V117" i="154"/>
  <c r="V115" i="154"/>
  <c r="V114" i="154"/>
  <c r="V112" i="154"/>
  <c r="V111" i="154"/>
  <c r="V109" i="154"/>
  <c r="V108" i="154"/>
  <c r="V106" i="154"/>
  <c r="V105" i="154"/>
  <c r="V103" i="154"/>
  <c r="V102" i="154"/>
  <c r="V100" i="154"/>
  <c r="V99" i="154"/>
  <c r="V97" i="154"/>
  <c r="V96" i="154"/>
  <c r="V94" i="154"/>
  <c r="V93" i="154"/>
  <c r="V91" i="154"/>
  <c r="V90" i="154"/>
  <c r="V88" i="154"/>
  <c r="V87" i="154"/>
  <c r="V85" i="154"/>
  <c r="V84" i="154"/>
  <c r="V82" i="154"/>
  <c r="V81" i="154"/>
  <c r="V79" i="154"/>
  <c r="V78" i="154"/>
  <c r="V76" i="154"/>
  <c r="V75" i="154"/>
  <c r="V73" i="154"/>
  <c r="V72" i="154"/>
  <c r="V70" i="154"/>
  <c r="V69" i="154"/>
  <c r="V67" i="154"/>
  <c r="V66" i="154"/>
  <c r="V64" i="154"/>
  <c r="V63" i="154"/>
  <c r="V61" i="154"/>
  <c r="V60" i="154"/>
  <c r="V58" i="154"/>
  <c r="V57" i="154"/>
  <c r="V55" i="154"/>
  <c r="V54" i="154"/>
  <c r="V52" i="154"/>
  <c r="V51" i="154"/>
  <c r="V49" i="154"/>
  <c r="V48" i="154"/>
  <c r="V46" i="154"/>
  <c r="V45" i="154"/>
  <c r="V43" i="154"/>
  <c r="V42" i="154"/>
  <c r="V40" i="154"/>
  <c r="V39" i="154"/>
  <c r="V37" i="154"/>
  <c r="V36" i="154"/>
  <c r="V34" i="154"/>
  <c r="V33" i="154"/>
  <c r="V31" i="154"/>
  <c r="V30" i="154"/>
  <c r="V28" i="154"/>
  <c r="V27" i="154"/>
  <c r="V25" i="154"/>
  <c r="V24" i="154"/>
  <c r="V22" i="154"/>
  <c r="V21" i="154"/>
  <c r="V19" i="154"/>
  <c r="V18" i="154"/>
  <c r="V16" i="154"/>
  <c r="V15" i="154"/>
  <c r="V13" i="154"/>
  <c r="V12" i="154"/>
  <c r="V10" i="154"/>
  <c r="V9" i="154"/>
  <c r="V7" i="154"/>
  <c r="V6" i="154"/>
  <c r="S226" i="154"/>
  <c r="S225" i="154"/>
  <c r="S223" i="154"/>
  <c r="S222" i="154"/>
  <c r="S220" i="154"/>
  <c r="S219" i="154"/>
  <c r="S217" i="154"/>
  <c r="S216" i="154"/>
  <c r="S214" i="154"/>
  <c r="S213" i="154"/>
  <c r="S211" i="154"/>
  <c r="S210" i="154"/>
  <c r="S208" i="154"/>
  <c r="S207" i="154"/>
  <c r="S205" i="154"/>
  <c r="S204" i="154"/>
  <c r="S202" i="154"/>
  <c r="S201" i="154"/>
  <c r="S199" i="154"/>
  <c r="S198" i="154"/>
  <c r="S196" i="154"/>
  <c r="S195" i="154"/>
  <c r="S193" i="154"/>
  <c r="S192" i="154"/>
  <c r="S190" i="154"/>
  <c r="S189" i="154"/>
  <c r="S187" i="154"/>
  <c r="S186" i="154"/>
  <c r="S184" i="154"/>
  <c r="S183" i="154"/>
  <c r="S181" i="154"/>
  <c r="S180" i="154"/>
  <c r="S178" i="154"/>
  <c r="S177" i="154"/>
  <c r="S175" i="154"/>
  <c r="S174" i="154"/>
  <c r="S172" i="154"/>
  <c r="S171" i="154"/>
  <c r="S169" i="154"/>
  <c r="S168" i="154"/>
  <c r="S166" i="154"/>
  <c r="S165" i="154"/>
  <c r="S163" i="154"/>
  <c r="S162" i="154"/>
  <c r="S160" i="154"/>
  <c r="S159" i="154"/>
  <c r="S157" i="154"/>
  <c r="S156" i="154"/>
  <c r="S154" i="154"/>
  <c r="S153" i="154"/>
  <c r="S151" i="154"/>
  <c r="S150" i="154"/>
  <c r="S148" i="154"/>
  <c r="S147" i="154"/>
  <c r="S145" i="154"/>
  <c r="S144" i="154"/>
  <c r="S142" i="154"/>
  <c r="S141" i="154"/>
  <c r="S139" i="154"/>
  <c r="S138" i="154"/>
  <c r="S136" i="154"/>
  <c r="S135" i="154"/>
  <c r="S133" i="154"/>
  <c r="S132" i="154"/>
  <c r="S130" i="154"/>
  <c r="S129" i="154"/>
  <c r="S127" i="154"/>
  <c r="S126" i="154"/>
  <c r="S124" i="154"/>
  <c r="S123" i="154"/>
  <c r="S121" i="154"/>
  <c r="S120" i="154"/>
  <c r="S118" i="154"/>
  <c r="S117" i="154"/>
  <c r="S115" i="154"/>
  <c r="S114" i="154"/>
  <c r="S112" i="154"/>
  <c r="S111" i="154"/>
  <c r="S109" i="154"/>
  <c r="S108" i="154"/>
  <c r="S106" i="154"/>
  <c r="S105" i="154"/>
  <c r="S103" i="154"/>
  <c r="S102" i="154"/>
  <c r="S100" i="154"/>
  <c r="S99" i="154"/>
  <c r="S97" i="154"/>
  <c r="S96" i="154"/>
  <c r="S94" i="154"/>
  <c r="S93" i="154"/>
  <c r="S91" i="154"/>
  <c r="S90" i="154"/>
  <c r="S88" i="154"/>
  <c r="S87" i="154"/>
  <c r="S85" i="154"/>
  <c r="S84" i="154"/>
  <c r="S82" i="154"/>
  <c r="S81" i="154"/>
  <c r="S79" i="154"/>
  <c r="S78" i="154"/>
  <c r="S76" i="154"/>
  <c r="S75" i="154"/>
  <c r="S73" i="154"/>
  <c r="S72" i="154"/>
  <c r="S70" i="154"/>
  <c r="S69" i="154"/>
  <c r="S67" i="154"/>
  <c r="S66" i="154"/>
  <c r="S64" i="154"/>
  <c r="S63" i="154"/>
  <c r="S61" i="154"/>
  <c r="S60" i="154"/>
  <c r="S58" i="154"/>
  <c r="S57" i="154"/>
  <c r="S55" i="154"/>
  <c r="S54" i="154"/>
  <c r="S52" i="154"/>
  <c r="S51" i="154"/>
  <c r="S49" i="154"/>
  <c r="S48" i="154"/>
  <c r="S46" i="154"/>
  <c r="S45" i="154"/>
  <c r="S43" i="154"/>
  <c r="S42" i="154"/>
  <c r="S40" i="154"/>
  <c r="S39" i="154"/>
  <c r="S37" i="154"/>
  <c r="S36" i="154"/>
  <c r="S34" i="154"/>
  <c r="S33" i="154"/>
  <c r="S31" i="154"/>
  <c r="S30" i="154"/>
  <c r="S28" i="154"/>
  <c r="S27" i="154"/>
  <c r="S25" i="154"/>
  <c r="S24" i="154"/>
  <c r="S22" i="154"/>
  <c r="S21" i="154"/>
  <c r="S19" i="154"/>
  <c r="S18" i="154"/>
  <c r="S16" i="154"/>
  <c r="S15" i="154"/>
  <c r="S13" i="154"/>
  <c r="S12" i="154"/>
  <c r="S10" i="154"/>
  <c r="S9" i="154"/>
  <c r="S7" i="154"/>
  <c r="S6" i="154"/>
  <c r="Q226" i="154"/>
  <c r="Q225" i="154"/>
  <c r="Q223" i="154"/>
  <c r="Q222" i="154"/>
  <c r="Q220" i="154"/>
  <c r="Q219" i="154"/>
  <c r="Q217" i="154"/>
  <c r="Q216" i="154"/>
  <c r="Q214" i="154"/>
  <c r="Q213" i="154"/>
  <c r="Q211" i="154"/>
  <c r="Q210" i="154"/>
  <c r="Q208" i="154"/>
  <c r="Q207" i="154"/>
  <c r="Q205" i="154"/>
  <c r="Q204" i="154"/>
  <c r="Q202" i="154"/>
  <c r="Q201" i="154"/>
  <c r="Q199" i="154"/>
  <c r="Q198" i="154"/>
  <c r="Q196" i="154"/>
  <c r="Q195" i="154"/>
  <c r="Q193" i="154"/>
  <c r="Q192" i="154"/>
  <c r="Q190" i="154"/>
  <c r="Q189" i="154"/>
  <c r="Q187" i="154"/>
  <c r="Q186" i="154"/>
  <c r="Q184" i="154"/>
  <c r="Q183" i="154"/>
  <c r="Q181" i="154"/>
  <c r="Q180" i="154"/>
  <c r="Q178" i="154"/>
  <c r="Q177" i="154"/>
  <c r="Q175" i="154"/>
  <c r="Q174" i="154"/>
  <c r="Q172" i="154"/>
  <c r="Q171" i="154"/>
  <c r="Q169" i="154"/>
  <c r="Q168" i="154"/>
  <c r="Q166" i="154"/>
  <c r="Q165" i="154"/>
  <c r="Q163" i="154"/>
  <c r="Q162" i="154"/>
  <c r="Q160" i="154"/>
  <c r="Q159" i="154"/>
  <c r="Q157" i="154"/>
  <c r="Q156" i="154"/>
  <c r="Q154" i="154"/>
  <c r="Q153" i="154"/>
  <c r="Q151" i="154"/>
  <c r="Q150" i="154"/>
  <c r="Q148" i="154"/>
  <c r="Q147" i="154"/>
  <c r="Q145" i="154"/>
  <c r="Q144" i="154"/>
  <c r="Q142" i="154"/>
  <c r="Q141" i="154"/>
  <c r="Q139" i="154"/>
  <c r="Q138" i="154"/>
  <c r="Q136" i="154"/>
  <c r="Q135" i="154"/>
  <c r="Q133" i="154"/>
  <c r="Q132" i="154"/>
  <c r="Q130" i="154"/>
  <c r="Q129" i="154"/>
  <c r="Q127" i="154"/>
  <c r="Q126" i="154"/>
  <c r="Q124" i="154"/>
  <c r="Q123" i="154"/>
  <c r="Q121" i="154"/>
  <c r="Q120" i="154"/>
  <c r="Q118" i="154"/>
  <c r="Q117" i="154"/>
  <c r="Q115" i="154"/>
  <c r="Q114" i="154"/>
  <c r="Q112" i="154"/>
  <c r="Q111" i="154"/>
  <c r="Q109" i="154"/>
  <c r="Q108" i="154"/>
  <c r="Q106" i="154"/>
  <c r="Q105" i="154"/>
  <c r="Q103" i="154"/>
  <c r="Q102" i="154"/>
  <c r="Q100" i="154"/>
  <c r="Q99" i="154"/>
  <c r="Q97" i="154"/>
  <c r="Q96" i="154"/>
  <c r="Q94" i="154"/>
  <c r="Q93" i="154"/>
  <c r="Q91" i="154"/>
  <c r="Q90" i="154"/>
  <c r="Q88" i="154"/>
  <c r="Q87" i="154"/>
  <c r="Q85" i="154"/>
  <c r="Q84" i="154"/>
  <c r="Q82" i="154"/>
  <c r="Q81" i="154"/>
  <c r="Q79" i="154"/>
  <c r="Q78" i="154"/>
  <c r="Q76" i="154"/>
  <c r="Q75" i="154"/>
  <c r="Q73" i="154"/>
  <c r="Q72" i="154"/>
  <c r="Q70" i="154"/>
  <c r="Q69" i="154"/>
  <c r="Q67" i="154"/>
  <c r="Q66" i="154"/>
  <c r="Q64" i="154"/>
  <c r="Q63" i="154"/>
  <c r="Q61" i="154"/>
  <c r="Q60" i="154"/>
  <c r="Q58" i="154"/>
  <c r="Q57" i="154"/>
  <c r="Q55" i="154"/>
  <c r="Q54" i="154"/>
  <c r="Q52" i="154"/>
  <c r="Q51" i="154"/>
  <c r="Q49" i="154"/>
  <c r="Q48" i="154"/>
  <c r="Q46" i="154"/>
  <c r="Q45" i="154"/>
  <c r="Q43" i="154"/>
  <c r="Q42" i="154"/>
  <c r="Q40" i="154"/>
  <c r="Q39" i="154"/>
  <c r="Q37" i="154"/>
  <c r="Q36" i="154"/>
  <c r="Q34" i="154"/>
  <c r="Q33" i="154"/>
  <c r="Q31" i="154"/>
  <c r="Q30" i="154"/>
  <c r="Q28" i="154"/>
  <c r="Q27" i="154"/>
  <c r="Q25" i="154"/>
  <c r="Q24" i="154"/>
  <c r="Q22" i="154"/>
  <c r="Q21" i="154"/>
  <c r="Q19" i="154"/>
  <c r="Q18" i="154"/>
  <c r="Q16" i="154"/>
  <c r="Q15" i="154"/>
  <c r="Q13" i="154"/>
  <c r="Q12" i="154"/>
  <c r="Q10" i="154"/>
  <c r="Q9" i="154"/>
  <c r="Q7" i="154"/>
  <c r="Q6" i="154"/>
  <c r="N226" i="154"/>
  <c r="N225" i="154"/>
  <c r="N223" i="154"/>
  <c r="N222" i="154"/>
  <c r="N220" i="154"/>
  <c r="N219" i="154"/>
  <c r="N217" i="154"/>
  <c r="N216" i="154"/>
  <c r="N214" i="154"/>
  <c r="N213" i="154"/>
  <c r="N211" i="154"/>
  <c r="N210" i="154"/>
  <c r="N208" i="154"/>
  <c r="N207" i="154"/>
  <c r="N205" i="154"/>
  <c r="N204" i="154"/>
  <c r="N202" i="154"/>
  <c r="N201" i="154"/>
  <c r="N199" i="154"/>
  <c r="N198" i="154"/>
  <c r="N196" i="154"/>
  <c r="N195" i="154"/>
  <c r="N193" i="154"/>
  <c r="N192" i="154"/>
  <c r="N190" i="154"/>
  <c r="N189" i="154"/>
  <c r="N187" i="154"/>
  <c r="N186" i="154"/>
  <c r="N184" i="154"/>
  <c r="N183" i="154"/>
  <c r="N181" i="154"/>
  <c r="N180" i="154"/>
  <c r="N178" i="154"/>
  <c r="N177" i="154"/>
  <c r="N175" i="154"/>
  <c r="N174" i="154"/>
  <c r="N172" i="154"/>
  <c r="N171" i="154"/>
  <c r="N169" i="154"/>
  <c r="N168" i="154"/>
  <c r="N166" i="154"/>
  <c r="N165" i="154"/>
  <c r="N163" i="154"/>
  <c r="N162" i="154"/>
  <c r="N160" i="154"/>
  <c r="N159" i="154"/>
  <c r="N157" i="154"/>
  <c r="N156" i="154"/>
  <c r="N154" i="154"/>
  <c r="N153" i="154"/>
  <c r="N151" i="154"/>
  <c r="N150" i="154"/>
  <c r="N148" i="154"/>
  <c r="N147" i="154"/>
  <c r="N145" i="154"/>
  <c r="N144" i="154"/>
  <c r="N142" i="154"/>
  <c r="N141" i="154"/>
  <c r="N139" i="154"/>
  <c r="N138" i="154"/>
  <c r="N136" i="154"/>
  <c r="N135" i="154"/>
  <c r="N133" i="154"/>
  <c r="N132" i="154"/>
  <c r="N130" i="154"/>
  <c r="N129" i="154"/>
  <c r="N127" i="154"/>
  <c r="N126" i="154"/>
  <c r="N124" i="154"/>
  <c r="N123" i="154"/>
  <c r="N121" i="154"/>
  <c r="N120" i="154"/>
  <c r="N118" i="154"/>
  <c r="N117" i="154"/>
  <c r="N115" i="154"/>
  <c r="N114" i="154"/>
  <c r="N112" i="154"/>
  <c r="N111" i="154"/>
  <c r="N109" i="154"/>
  <c r="N108" i="154"/>
  <c r="N106" i="154"/>
  <c r="N105" i="154"/>
  <c r="N103" i="154"/>
  <c r="N102" i="154"/>
  <c r="N100" i="154"/>
  <c r="N99" i="154"/>
  <c r="N97" i="154"/>
  <c r="N96" i="154"/>
  <c r="N94" i="154"/>
  <c r="N93" i="154"/>
  <c r="N91" i="154"/>
  <c r="N90" i="154"/>
  <c r="N88" i="154"/>
  <c r="N87" i="154"/>
  <c r="N85" i="154"/>
  <c r="N84" i="154"/>
  <c r="N82" i="154"/>
  <c r="N81" i="154"/>
  <c r="N79" i="154"/>
  <c r="N78" i="154"/>
  <c r="N76" i="154"/>
  <c r="N75" i="154"/>
  <c r="N73" i="154"/>
  <c r="N72" i="154"/>
  <c r="N70" i="154"/>
  <c r="N69" i="154"/>
  <c r="N67" i="154"/>
  <c r="N66" i="154"/>
  <c r="N64" i="154"/>
  <c r="N63" i="154"/>
  <c r="N61" i="154"/>
  <c r="N60" i="154"/>
  <c r="N58" i="154"/>
  <c r="N57" i="154"/>
  <c r="N55" i="154"/>
  <c r="N54" i="154"/>
  <c r="N52" i="154"/>
  <c r="N51" i="154"/>
  <c r="N49" i="154"/>
  <c r="N48" i="154"/>
  <c r="N46" i="154"/>
  <c r="N45" i="154"/>
  <c r="N43" i="154"/>
  <c r="N42" i="154"/>
  <c r="N40" i="154"/>
  <c r="N39" i="154"/>
  <c r="N37" i="154"/>
  <c r="N36" i="154"/>
  <c r="N34" i="154"/>
  <c r="N33" i="154"/>
  <c r="N31" i="154"/>
  <c r="N30" i="154"/>
  <c r="N28" i="154"/>
  <c r="N27" i="154"/>
  <c r="N25" i="154"/>
  <c r="N24" i="154"/>
  <c r="N22" i="154"/>
  <c r="N21" i="154"/>
  <c r="N19" i="154"/>
  <c r="N18" i="154"/>
  <c r="N16" i="154"/>
  <c r="N15" i="154"/>
  <c r="N13" i="154"/>
  <c r="N12" i="154"/>
  <c r="N10" i="154"/>
  <c r="N9" i="154"/>
  <c r="N7" i="154"/>
  <c r="N6" i="154"/>
  <c r="L226" i="154"/>
  <c r="L225" i="154"/>
  <c r="L223" i="154"/>
  <c r="L222" i="154"/>
  <c r="L220" i="154"/>
  <c r="L219" i="154"/>
  <c r="L217" i="154"/>
  <c r="L216" i="154"/>
  <c r="L214" i="154"/>
  <c r="L213" i="154"/>
  <c r="L211" i="154"/>
  <c r="L210" i="154"/>
  <c r="L208" i="154"/>
  <c r="L207" i="154"/>
  <c r="L205" i="154"/>
  <c r="L204" i="154"/>
  <c r="L202" i="154"/>
  <c r="L201" i="154"/>
  <c r="L199" i="154"/>
  <c r="L198" i="154"/>
  <c r="L196" i="154"/>
  <c r="L195" i="154"/>
  <c r="L193" i="154"/>
  <c r="L192" i="154"/>
  <c r="L190" i="154"/>
  <c r="L189" i="154"/>
  <c r="L187" i="154"/>
  <c r="L186" i="154"/>
  <c r="L184" i="154"/>
  <c r="L183" i="154"/>
  <c r="L181" i="154"/>
  <c r="L180" i="154"/>
  <c r="L178" i="154"/>
  <c r="L177" i="154"/>
  <c r="L175" i="154"/>
  <c r="L174" i="154"/>
  <c r="L172" i="154"/>
  <c r="L171" i="154"/>
  <c r="L169" i="154"/>
  <c r="L168" i="154"/>
  <c r="L166" i="154"/>
  <c r="L165" i="154"/>
  <c r="L163" i="154"/>
  <c r="L162" i="154"/>
  <c r="L160" i="154"/>
  <c r="L159" i="154"/>
  <c r="L157" i="154"/>
  <c r="L156" i="154"/>
  <c r="L154" i="154"/>
  <c r="L153" i="154"/>
  <c r="L151" i="154"/>
  <c r="L150" i="154"/>
  <c r="L148" i="154"/>
  <c r="L147" i="154"/>
  <c r="L145" i="154"/>
  <c r="L144" i="154"/>
  <c r="L142" i="154"/>
  <c r="L141" i="154"/>
  <c r="L139" i="154"/>
  <c r="L138" i="154"/>
  <c r="L136" i="154"/>
  <c r="L135" i="154"/>
  <c r="L133" i="154"/>
  <c r="L132" i="154"/>
  <c r="L130" i="154"/>
  <c r="L129" i="154"/>
  <c r="L127" i="154"/>
  <c r="L126" i="154"/>
  <c r="L124" i="154"/>
  <c r="L123" i="154"/>
  <c r="L121" i="154"/>
  <c r="L120" i="154"/>
  <c r="L118" i="154"/>
  <c r="L117" i="154"/>
  <c r="L115" i="154"/>
  <c r="L114" i="154"/>
  <c r="L112" i="154"/>
  <c r="L111" i="154"/>
  <c r="L109" i="154"/>
  <c r="L108" i="154"/>
  <c r="L106" i="154"/>
  <c r="L105" i="154"/>
  <c r="L103" i="154"/>
  <c r="L102" i="154"/>
  <c r="L100" i="154"/>
  <c r="L99" i="154"/>
  <c r="L97" i="154"/>
  <c r="L96" i="154"/>
  <c r="L94" i="154"/>
  <c r="L93" i="154"/>
  <c r="L91" i="154"/>
  <c r="L90" i="154"/>
  <c r="L88" i="154"/>
  <c r="L87" i="154"/>
  <c r="L85" i="154"/>
  <c r="L84" i="154"/>
  <c r="L82" i="154"/>
  <c r="L81" i="154"/>
  <c r="L79" i="154"/>
  <c r="L78" i="154"/>
  <c r="L76" i="154"/>
  <c r="L75" i="154"/>
  <c r="L73" i="154"/>
  <c r="L72" i="154"/>
  <c r="L70" i="154"/>
  <c r="L69" i="154"/>
  <c r="L67" i="154"/>
  <c r="L66" i="154"/>
  <c r="L64" i="154"/>
  <c r="L63" i="154"/>
  <c r="L61" i="154"/>
  <c r="L60" i="154"/>
  <c r="L58" i="154"/>
  <c r="L57" i="154"/>
  <c r="L55" i="154"/>
  <c r="L54" i="154"/>
  <c r="L52" i="154"/>
  <c r="L51" i="154"/>
  <c r="L49" i="154"/>
  <c r="L48" i="154"/>
  <c r="L46" i="154"/>
  <c r="L45" i="154"/>
  <c r="L43" i="154"/>
  <c r="L42" i="154"/>
  <c r="L40" i="154"/>
  <c r="L39" i="154"/>
  <c r="L37" i="154"/>
  <c r="L36" i="154"/>
  <c r="L34" i="154"/>
  <c r="L33" i="154"/>
  <c r="L31" i="154"/>
  <c r="L30" i="154"/>
  <c r="L28" i="154"/>
  <c r="L27" i="154"/>
  <c r="L25" i="154"/>
  <c r="L24" i="154"/>
  <c r="L22" i="154"/>
  <c r="L21" i="154"/>
  <c r="L19" i="154"/>
  <c r="L18" i="154"/>
  <c r="L16" i="154"/>
  <c r="L15" i="154"/>
  <c r="L13" i="154"/>
  <c r="L12" i="154"/>
  <c r="L10" i="154"/>
  <c r="L9" i="154"/>
  <c r="L7" i="154"/>
  <c r="L6" i="154"/>
  <c r="I226" i="154"/>
  <c r="I225" i="154"/>
  <c r="I223" i="154"/>
  <c r="I222" i="154"/>
  <c r="I220" i="154"/>
  <c r="I219" i="154"/>
  <c r="I217" i="154"/>
  <c r="I216" i="154"/>
  <c r="I214" i="154"/>
  <c r="I213" i="154"/>
  <c r="I211" i="154"/>
  <c r="I210" i="154"/>
  <c r="I208" i="154"/>
  <c r="I207" i="154"/>
  <c r="I205" i="154"/>
  <c r="I204" i="154"/>
  <c r="I202" i="154"/>
  <c r="I201" i="154"/>
  <c r="I199" i="154"/>
  <c r="I198" i="154"/>
  <c r="I196" i="154"/>
  <c r="I195" i="154"/>
  <c r="I193" i="154"/>
  <c r="I192" i="154"/>
  <c r="I190" i="154"/>
  <c r="I189" i="154"/>
  <c r="I187" i="154"/>
  <c r="I186" i="154"/>
  <c r="I184" i="154"/>
  <c r="I183" i="154"/>
  <c r="I181" i="154"/>
  <c r="I180" i="154"/>
  <c r="I178" i="154"/>
  <c r="I177" i="154"/>
  <c r="I175" i="154"/>
  <c r="I174" i="154"/>
  <c r="I172" i="154"/>
  <c r="I171" i="154"/>
  <c r="I169" i="154"/>
  <c r="I168" i="154"/>
  <c r="I166" i="154"/>
  <c r="I165" i="154"/>
  <c r="I163" i="154"/>
  <c r="I162" i="154"/>
  <c r="I160" i="154"/>
  <c r="I159" i="154"/>
  <c r="I157" i="154"/>
  <c r="I156" i="154"/>
  <c r="I154" i="154"/>
  <c r="I153" i="154"/>
  <c r="I151" i="154"/>
  <c r="I150" i="154"/>
  <c r="I148" i="154"/>
  <c r="I147" i="154"/>
  <c r="I145" i="154"/>
  <c r="I144" i="154"/>
  <c r="I142" i="154"/>
  <c r="I141" i="154"/>
  <c r="I139" i="154"/>
  <c r="I138" i="154"/>
  <c r="I136" i="154"/>
  <c r="I135" i="154"/>
  <c r="I133" i="154"/>
  <c r="I132" i="154"/>
  <c r="I130" i="154"/>
  <c r="I129" i="154"/>
  <c r="I127" i="154"/>
  <c r="I126" i="154"/>
  <c r="I124" i="154"/>
  <c r="I123" i="154"/>
  <c r="I121" i="154"/>
  <c r="I120" i="154"/>
  <c r="I118" i="154"/>
  <c r="I117" i="154"/>
  <c r="I115" i="154"/>
  <c r="I114" i="154"/>
  <c r="I112" i="154"/>
  <c r="I111" i="154"/>
  <c r="I109" i="154"/>
  <c r="I108" i="154"/>
  <c r="I106" i="154"/>
  <c r="I105" i="154"/>
  <c r="I103" i="154"/>
  <c r="I102" i="154"/>
  <c r="I100" i="154"/>
  <c r="I99" i="154"/>
  <c r="I97" i="154"/>
  <c r="I96" i="154"/>
  <c r="I94" i="154"/>
  <c r="I93" i="154"/>
  <c r="I91" i="154"/>
  <c r="I90" i="154"/>
  <c r="I88" i="154"/>
  <c r="I87" i="154"/>
  <c r="I85" i="154"/>
  <c r="I84" i="154"/>
  <c r="I82" i="154"/>
  <c r="I81" i="154"/>
  <c r="I79" i="154"/>
  <c r="I78" i="154"/>
  <c r="I76" i="154"/>
  <c r="I75" i="154"/>
  <c r="I73" i="154"/>
  <c r="I72" i="154"/>
  <c r="I70" i="154"/>
  <c r="I69" i="154"/>
  <c r="I67" i="154"/>
  <c r="I66" i="154"/>
  <c r="I64" i="154"/>
  <c r="I63" i="154"/>
  <c r="I61" i="154"/>
  <c r="I60" i="154"/>
  <c r="I58" i="154"/>
  <c r="I57" i="154"/>
  <c r="I55" i="154"/>
  <c r="I54" i="154"/>
  <c r="I52" i="154"/>
  <c r="I51" i="154"/>
  <c r="I49" i="154"/>
  <c r="I48" i="154"/>
  <c r="I46" i="154"/>
  <c r="I45" i="154"/>
  <c r="I43" i="154"/>
  <c r="I42" i="154"/>
  <c r="I40" i="154"/>
  <c r="I39" i="154"/>
  <c r="I37" i="154"/>
  <c r="I36" i="154"/>
  <c r="I34" i="154"/>
  <c r="I33" i="154"/>
  <c r="I31" i="154"/>
  <c r="I30" i="154"/>
  <c r="I28" i="154"/>
  <c r="I27" i="154"/>
  <c r="I25" i="154"/>
  <c r="I24" i="154"/>
  <c r="I22" i="154"/>
  <c r="I21" i="154"/>
  <c r="I19" i="154"/>
  <c r="I18" i="154"/>
  <c r="I16" i="154"/>
  <c r="I15" i="154"/>
  <c r="I13" i="154"/>
  <c r="I12" i="154"/>
  <c r="I10" i="154"/>
  <c r="I9" i="154"/>
  <c r="I7" i="154"/>
  <c r="I6" i="154"/>
  <c r="G226" i="154"/>
  <c r="G225" i="154"/>
  <c r="G223" i="154"/>
  <c r="G222" i="154"/>
  <c r="G220" i="154"/>
  <c r="G219" i="154"/>
  <c r="G217" i="154"/>
  <c r="G216" i="154"/>
  <c r="G214" i="154"/>
  <c r="G213" i="154"/>
  <c r="G211" i="154"/>
  <c r="G210" i="154"/>
  <c r="G208" i="154"/>
  <c r="G207" i="154"/>
  <c r="G205" i="154"/>
  <c r="G204" i="154"/>
  <c r="G202" i="154"/>
  <c r="G201" i="154"/>
  <c r="G199" i="154"/>
  <c r="G198" i="154"/>
  <c r="G196" i="154"/>
  <c r="G195" i="154"/>
  <c r="G193" i="154"/>
  <c r="G192" i="154"/>
  <c r="G190" i="154"/>
  <c r="G189" i="154"/>
  <c r="G187" i="154"/>
  <c r="G186" i="154"/>
  <c r="G184" i="154"/>
  <c r="G183" i="154"/>
  <c r="G181" i="154"/>
  <c r="G180" i="154"/>
  <c r="G178" i="154"/>
  <c r="G177" i="154"/>
  <c r="G175" i="154"/>
  <c r="G174" i="154"/>
  <c r="G172" i="154"/>
  <c r="G171" i="154"/>
  <c r="G169" i="154"/>
  <c r="G168" i="154"/>
  <c r="G166" i="154"/>
  <c r="G165" i="154"/>
  <c r="G163" i="154"/>
  <c r="G162" i="154"/>
  <c r="G160" i="154"/>
  <c r="G159" i="154"/>
  <c r="G157" i="154"/>
  <c r="G156" i="154"/>
  <c r="G154" i="154"/>
  <c r="G153" i="154"/>
  <c r="G151" i="154"/>
  <c r="G150" i="154"/>
  <c r="G148" i="154"/>
  <c r="G147" i="154"/>
  <c r="G145" i="154"/>
  <c r="G144" i="154"/>
  <c r="G142" i="154"/>
  <c r="G141" i="154"/>
  <c r="G139" i="154"/>
  <c r="G138" i="154"/>
  <c r="G136" i="154"/>
  <c r="G135" i="154"/>
  <c r="G133" i="154"/>
  <c r="G132" i="154"/>
  <c r="G130" i="154"/>
  <c r="G129" i="154"/>
  <c r="G127" i="154"/>
  <c r="G126" i="154"/>
  <c r="G124" i="154"/>
  <c r="G123" i="154"/>
  <c r="G121" i="154"/>
  <c r="G120" i="154"/>
  <c r="G118" i="154"/>
  <c r="G117" i="154"/>
  <c r="G115" i="154"/>
  <c r="G114" i="154"/>
  <c r="G112" i="154"/>
  <c r="G111" i="154"/>
  <c r="G109" i="154"/>
  <c r="G108" i="154"/>
  <c r="G106" i="154"/>
  <c r="G105" i="154"/>
  <c r="G103" i="154"/>
  <c r="G102" i="154"/>
  <c r="G100" i="154"/>
  <c r="G99" i="154"/>
  <c r="G97" i="154"/>
  <c r="G96" i="154"/>
  <c r="G94" i="154"/>
  <c r="G93" i="154"/>
  <c r="G91" i="154"/>
  <c r="G90" i="154"/>
  <c r="G88" i="154"/>
  <c r="G87" i="154"/>
  <c r="G85" i="154"/>
  <c r="G84" i="154"/>
  <c r="G82" i="154"/>
  <c r="G81" i="154"/>
  <c r="G79" i="154"/>
  <c r="G78" i="154"/>
  <c r="G76" i="154"/>
  <c r="G75" i="154"/>
  <c r="G73" i="154"/>
  <c r="G72" i="154"/>
  <c r="G70" i="154"/>
  <c r="G69" i="154"/>
  <c r="G67" i="154"/>
  <c r="G66" i="154"/>
  <c r="G64" i="154"/>
  <c r="G63" i="154"/>
  <c r="G61" i="154"/>
  <c r="G60" i="154"/>
  <c r="G58" i="154"/>
  <c r="G57" i="154"/>
  <c r="G55" i="154"/>
  <c r="G54" i="154"/>
  <c r="G52" i="154"/>
  <c r="G51" i="154"/>
  <c r="G49" i="154"/>
  <c r="G48" i="154"/>
  <c r="G46" i="154"/>
  <c r="G45" i="154"/>
  <c r="G43" i="154"/>
  <c r="G42" i="154"/>
  <c r="G40" i="154"/>
  <c r="G39" i="154"/>
  <c r="G37" i="154"/>
  <c r="G36" i="154"/>
  <c r="G34" i="154"/>
  <c r="G33" i="154"/>
  <c r="G31" i="154"/>
  <c r="G30" i="154"/>
  <c r="G28" i="154"/>
  <c r="G27" i="154"/>
  <c r="G25" i="154"/>
  <c r="G24" i="154"/>
  <c r="G22" i="154"/>
  <c r="G21" i="154"/>
  <c r="G19" i="154"/>
  <c r="G18" i="154"/>
  <c r="G16" i="154"/>
  <c r="G15" i="154"/>
  <c r="G13" i="154"/>
  <c r="G12" i="154"/>
  <c r="G10" i="154"/>
  <c r="G9" i="154"/>
  <c r="G7" i="154"/>
  <c r="G6" i="154"/>
  <c r="AN215" i="154"/>
  <c r="AN206" i="154"/>
  <c r="AN191" i="154"/>
  <c r="AN182" i="154"/>
  <c r="AN167" i="154"/>
  <c r="AN158" i="154"/>
  <c r="AN143" i="154"/>
  <c r="AN134" i="154"/>
  <c r="AN119" i="154"/>
  <c r="AN116" i="154"/>
  <c r="AN110" i="154"/>
  <c r="AN95" i="154"/>
  <c r="AN86" i="154"/>
  <c r="AN71" i="154"/>
  <c r="AN62" i="154"/>
  <c r="AN47" i="154"/>
  <c r="AN38" i="154"/>
  <c r="AN23" i="154"/>
  <c r="AN14" i="154"/>
  <c r="AN31" i="149"/>
  <c r="AN30" i="149"/>
  <c r="AN29" i="149"/>
  <c r="AN28" i="149"/>
  <c r="AN27" i="149"/>
  <c r="AN26" i="149"/>
  <c r="AN25" i="149"/>
  <c r="AN24" i="149"/>
  <c r="AN23" i="149"/>
  <c r="AN22" i="149"/>
  <c r="AN21" i="149"/>
  <c r="AN20" i="149"/>
  <c r="AN19" i="149"/>
  <c r="AN18" i="149"/>
  <c r="AN17" i="149"/>
  <c r="AN16" i="149"/>
  <c r="AN15" i="149"/>
  <c r="AN14" i="149"/>
  <c r="AN13" i="149"/>
  <c r="AN12" i="149"/>
  <c r="AN11" i="149"/>
  <c r="AN10" i="149"/>
  <c r="AN9" i="149"/>
  <c r="AN8" i="149"/>
  <c r="AN7" i="149"/>
  <c r="AN6" i="149"/>
  <c r="AM8" i="149"/>
  <c r="AM26" i="149"/>
  <c r="AM29" i="149"/>
  <c r="AM20" i="149"/>
  <c r="AM23" i="149"/>
  <c r="AM31" i="149"/>
  <c r="AM30" i="149"/>
  <c r="AM28" i="149"/>
  <c r="AM27" i="149"/>
  <c r="AM25" i="149"/>
  <c r="AM24" i="149"/>
  <c r="AM22" i="149"/>
  <c r="AM21" i="149"/>
  <c r="AM19" i="149"/>
  <c r="AM18" i="149"/>
  <c r="AM17" i="149"/>
  <c r="AM16" i="149"/>
  <c r="AM15" i="149"/>
  <c r="AM14" i="149"/>
  <c r="AM13" i="149"/>
  <c r="AM12" i="149"/>
  <c r="AM11" i="149"/>
  <c r="AM10" i="149"/>
  <c r="AM9" i="149"/>
  <c r="AM7" i="149"/>
  <c r="AM6" i="149"/>
  <c r="AK31" i="149"/>
  <c r="AK30" i="149"/>
  <c r="AK29" i="149"/>
  <c r="AK28" i="149"/>
  <c r="AK27" i="149"/>
  <c r="AK25" i="149"/>
  <c r="AK24" i="149"/>
  <c r="AK22" i="149"/>
  <c r="AK21" i="149"/>
  <c r="AK20" i="149"/>
  <c r="AK19" i="149"/>
  <c r="AK18" i="149"/>
  <c r="AK17" i="149"/>
  <c r="AK16" i="149"/>
  <c r="AK15" i="149"/>
  <c r="AK14" i="149"/>
  <c r="AK13" i="149"/>
  <c r="AK12" i="149"/>
  <c r="AK11" i="149"/>
  <c r="AK10" i="149"/>
  <c r="AK9" i="149"/>
  <c r="AK7" i="149"/>
  <c r="AK6" i="149"/>
  <c r="AH31" i="149"/>
  <c r="AH30" i="149"/>
  <c r="AH29" i="149"/>
  <c r="AH28" i="149"/>
  <c r="AH27" i="149"/>
  <c r="AH26" i="149"/>
  <c r="AH25" i="149"/>
  <c r="AH24" i="149"/>
  <c r="AH23" i="149"/>
  <c r="AH22" i="149"/>
  <c r="AH21" i="149"/>
  <c r="AH20" i="149"/>
  <c r="AH19" i="149"/>
  <c r="AH18" i="149"/>
  <c r="AH17" i="149"/>
  <c r="AH16" i="149"/>
  <c r="AH15" i="149"/>
  <c r="AH14" i="149"/>
  <c r="AH13" i="149"/>
  <c r="AH12" i="149"/>
  <c r="AH11" i="149"/>
  <c r="AH10" i="149"/>
  <c r="AH9" i="149"/>
  <c r="AH8" i="149"/>
  <c r="AH7" i="149"/>
  <c r="AH6" i="149"/>
  <c r="AF31" i="149"/>
  <c r="AF30" i="149"/>
  <c r="AF29" i="149"/>
  <c r="AF28" i="149"/>
  <c r="AF27" i="149"/>
  <c r="AF26" i="149"/>
  <c r="AF25" i="149"/>
  <c r="AF24" i="149"/>
  <c r="AF23" i="149"/>
  <c r="AF22" i="149"/>
  <c r="AF21" i="149"/>
  <c r="AF20" i="149"/>
  <c r="AF19" i="149"/>
  <c r="AF18" i="149"/>
  <c r="AF17" i="149"/>
  <c r="AF16" i="149"/>
  <c r="AF15" i="149"/>
  <c r="AF14" i="149"/>
  <c r="AF13" i="149"/>
  <c r="AF12" i="149"/>
  <c r="AF11" i="149"/>
  <c r="AF10" i="149"/>
  <c r="AF9" i="149"/>
  <c r="AF8" i="149"/>
  <c r="AF7" i="149"/>
  <c r="AF6" i="149"/>
  <c r="AC31" i="149"/>
  <c r="AC30" i="149"/>
  <c r="AC29" i="149"/>
  <c r="AC28" i="149"/>
  <c r="AC27" i="149"/>
  <c r="AC26" i="149"/>
  <c r="AC25" i="149"/>
  <c r="AC24" i="149"/>
  <c r="AC23" i="149"/>
  <c r="AC22" i="149"/>
  <c r="AC21" i="149"/>
  <c r="AC20" i="149"/>
  <c r="AC19" i="149"/>
  <c r="AC18" i="149"/>
  <c r="AC17" i="149"/>
  <c r="AC16" i="149"/>
  <c r="AC15" i="149"/>
  <c r="AC14" i="149"/>
  <c r="AC13" i="149"/>
  <c r="AC12" i="149"/>
  <c r="AC11" i="149"/>
  <c r="AC10" i="149"/>
  <c r="AC9" i="149"/>
  <c r="AC8" i="149"/>
  <c r="AC7" i="149"/>
  <c r="AC6" i="149"/>
  <c r="AA31" i="149"/>
  <c r="AA30" i="149"/>
  <c r="AA29" i="149"/>
  <c r="AA28" i="149"/>
  <c r="AA27" i="149"/>
  <c r="AA26" i="149"/>
  <c r="AA25" i="149"/>
  <c r="AA24" i="149"/>
  <c r="AA23" i="149"/>
  <c r="AA22" i="149"/>
  <c r="AA21" i="149"/>
  <c r="AA20" i="149"/>
  <c r="AA19" i="149"/>
  <c r="AA18" i="149"/>
  <c r="AA17" i="149"/>
  <c r="AA16" i="149"/>
  <c r="AA15" i="149"/>
  <c r="AA14" i="149"/>
  <c r="AA13" i="149"/>
  <c r="AA12" i="149"/>
  <c r="AA11" i="149"/>
  <c r="AA10" i="149"/>
  <c r="AA9" i="149"/>
  <c r="AA8" i="149"/>
  <c r="AA7" i="149"/>
  <c r="AA6" i="149"/>
  <c r="X31" i="149"/>
  <c r="X30" i="149"/>
  <c r="X29" i="149"/>
  <c r="X28" i="149"/>
  <c r="X27" i="149"/>
  <c r="X26" i="149"/>
  <c r="X25" i="149"/>
  <c r="X24" i="149"/>
  <c r="X23" i="149"/>
  <c r="X22" i="149"/>
  <c r="X21" i="149"/>
  <c r="X20" i="149"/>
  <c r="X19" i="149"/>
  <c r="X18" i="149"/>
  <c r="X17" i="149"/>
  <c r="X16" i="149"/>
  <c r="X15" i="149"/>
  <c r="X14" i="149"/>
  <c r="X13" i="149"/>
  <c r="X12" i="149"/>
  <c r="X11" i="149"/>
  <c r="X10" i="149"/>
  <c r="X9" i="149"/>
  <c r="X8" i="149"/>
  <c r="X7" i="149"/>
  <c r="X6" i="149"/>
  <c r="V31" i="149"/>
  <c r="V30" i="149"/>
  <c r="V29" i="149"/>
  <c r="V28" i="149"/>
  <c r="V27" i="149"/>
  <c r="V26" i="149"/>
  <c r="V25" i="149"/>
  <c r="V24" i="149"/>
  <c r="V23" i="149"/>
  <c r="V22" i="149"/>
  <c r="V21" i="149"/>
  <c r="V20" i="149"/>
  <c r="V19" i="149"/>
  <c r="V18" i="149"/>
  <c r="V17" i="149"/>
  <c r="V16" i="149"/>
  <c r="V15" i="149"/>
  <c r="V14" i="149"/>
  <c r="V13" i="149"/>
  <c r="V12" i="149"/>
  <c r="V11" i="149"/>
  <c r="V10" i="149"/>
  <c r="V9" i="149"/>
  <c r="V8" i="149"/>
  <c r="V7" i="149"/>
  <c r="V6" i="149"/>
  <c r="S31" i="149"/>
  <c r="S30" i="149"/>
  <c r="S29" i="149"/>
  <c r="S28" i="149"/>
  <c r="S27" i="149"/>
  <c r="S26" i="149"/>
  <c r="S25" i="149"/>
  <c r="S24" i="149"/>
  <c r="S23" i="149"/>
  <c r="S22" i="149"/>
  <c r="S21" i="149"/>
  <c r="S20" i="149"/>
  <c r="S19" i="149"/>
  <c r="S18" i="149"/>
  <c r="S17" i="149"/>
  <c r="S16" i="149"/>
  <c r="S15" i="149"/>
  <c r="S14" i="149"/>
  <c r="S13" i="149"/>
  <c r="S12" i="149"/>
  <c r="S11" i="149"/>
  <c r="S10" i="149"/>
  <c r="S9" i="149"/>
  <c r="S8" i="149"/>
  <c r="S7" i="149"/>
  <c r="S6" i="149"/>
  <c r="Q31" i="149"/>
  <c r="Q30" i="149"/>
  <c r="Q29" i="149"/>
  <c r="Q28" i="149"/>
  <c r="Q27" i="149"/>
  <c r="Q26" i="149"/>
  <c r="Q25" i="149"/>
  <c r="Q24" i="149"/>
  <c r="Q23" i="149"/>
  <c r="Q22" i="149"/>
  <c r="Q21" i="149"/>
  <c r="Q20" i="149"/>
  <c r="Q19" i="149"/>
  <c r="Q18" i="149"/>
  <c r="Q17" i="149"/>
  <c r="Q16" i="149"/>
  <c r="Q15" i="149"/>
  <c r="Q14" i="149"/>
  <c r="Q13" i="149"/>
  <c r="Q12" i="149"/>
  <c r="Q11" i="149"/>
  <c r="Q10" i="149"/>
  <c r="Q9" i="149"/>
  <c r="Q8" i="149"/>
  <c r="Q7" i="149"/>
  <c r="Q6" i="149"/>
  <c r="N31" i="149"/>
  <c r="N30" i="149"/>
  <c r="N29" i="149"/>
  <c r="N28" i="149"/>
  <c r="N27" i="149"/>
  <c r="N26" i="149"/>
  <c r="N25" i="149"/>
  <c r="N24" i="149"/>
  <c r="N23" i="149"/>
  <c r="N22" i="149"/>
  <c r="N21" i="149"/>
  <c r="N20" i="149"/>
  <c r="N19" i="149"/>
  <c r="N18" i="149"/>
  <c r="N17" i="149"/>
  <c r="N16" i="149"/>
  <c r="N15" i="149"/>
  <c r="N14" i="149"/>
  <c r="N13" i="149"/>
  <c r="N12" i="149"/>
  <c r="N11" i="149"/>
  <c r="N10" i="149"/>
  <c r="N9" i="149"/>
  <c r="N8" i="149"/>
  <c r="N7" i="149"/>
  <c r="N6" i="149"/>
  <c r="L31" i="149"/>
  <c r="L30" i="149"/>
  <c r="L29" i="149"/>
  <c r="L28" i="149"/>
  <c r="L27" i="149"/>
  <c r="L26" i="149"/>
  <c r="L25" i="149"/>
  <c r="L24" i="149"/>
  <c r="L23" i="149"/>
  <c r="L22" i="149"/>
  <c r="L21" i="149"/>
  <c r="L20" i="149"/>
  <c r="L19" i="149"/>
  <c r="L18" i="149"/>
  <c r="L17" i="149"/>
  <c r="L16" i="149"/>
  <c r="L15" i="149"/>
  <c r="L14" i="149"/>
  <c r="L13" i="149"/>
  <c r="L12" i="149"/>
  <c r="L11" i="149"/>
  <c r="L10" i="149"/>
  <c r="L9" i="149"/>
  <c r="L8" i="149"/>
  <c r="L7" i="149"/>
  <c r="L6" i="149"/>
  <c r="I31" i="149"/>
  <c r="I30" i="149"/>
  <c r="I29" i="149"/>
  <c r="I28" i="149"/>
  <c r="I27" i="149"/>
  <c r="I26" i="149"/>
  <c r="I25" i="149"/>
  <c r="I24" i="149"/>
  <c r="I23" i="149"/>
  <c r="I22" i="149"/>
  <c r="I21" i="149"/>
  <c r="I20" i="149"/>
  <c r="I19" i="149"/>
  <c r="I18" i="149"/>
  <c r="I17" i="149"/>
  <c r="I16" i="149"/>
  <c r="I15" i="149"/>
  <c r="I14" i="149"/>
  <c r="I13" i="149"/>
  <c r="I12" i="149"/>
  <c r="I11" i="149"/>
  <c r="I10" i="149"/>
  <c r="I9" i="149"/>
  <c r="I8" i="149"/>
  <c r="I7" i="149"/>
  <c r="I6" i="149"/>
  <c r="G31" i="149"/>
  <c r="G30" i="149"/>
  <c r="G29" i="149"/>
  <c r="G28" i="149"/>
  <c r="G27" i="149"/>
  <c r="G26" i="149"/>
  <c r="G25" i="149"/>
  <c r="G24" i="149"/>
  <c r="G23" i="149"/>
  <c r="G22" i="149"/>
  <c r="G21" i="149"/>
  <c r="G20" i="149"/>
  <c r="G19" i="149"/>
  <c r="G18" i="149"/>
  <c r="G17" i="149"/>
  <c r="G16" i="149"/>
  <c r="G15" i="149"/>
  <c r="G14" i="149"/>
  <c r="G13" i="149"/>
  <c r="G12" i="149"/>
  <c r="G11" i="149"/>
  <c r="G10" i="149"/>
  <c r="G9" i="149"/>
  <c r="G8" i="149"/>
  <c r="G7" i="149"/>
  <c r="G6" i="149"/>
  <c r="AM228" i="154" l="1"/>
  <c r="AM229" i="154"/>
  <c r="AK228" i="154"/>
  <c r="AK229" i="154"/>
  <c r="AI230" i="154"/>
  <c r="AF228" i="154"/>
  <c r="AF229" i="154"/>
  <c r="AD230" i="154"/>
  <c r="AH228" i="154"/>
  <c r="AH229" i="154"/>
  <c r="AC228" i="154"/>
  <c r="AC229" i="154"/>
  <c r="Y230" i="154"/>
  <c r="AA228" i="154"/>
  <c r="AA229" i="154"/>
  <c r="X228" i="154"/>
  <c r="V229" i="154"/>
  <c r="X229" i="154"/>
  <c r="T230" i="154"/>
  <c r="V228" i="154"/>
  <c r="Q228" i="154"/>
  <c r="J230" i="154"/>
  <c r="Q229" i="154"/>
  <c r="O230" i="154"/>
  <c r="L228" i="154"/>
  <c r="L229" i="154"/>
  <c r="S228" i="154"/>
  <c r="S229" i="154"/>
  <c r="N228" i="154"/>
  <c r="N229" i="154"/>
  <c r="G229" i="154"/>
  <c r="E230" i="154"/>
  <c r="AN32" i="149"/>
  <c r="I228" i="154"/>
  <c r="D5" i="148"/>
  <c r="AN228" i="154"/>
  <c r="I229" i="154"/>
  <c r="AN229" i="154"/>
  <c r="D6" i="148"/>
  <c r="G228" i="154"/>
  <c r="AN26" i="154"/>
  <c r="AN50" i="154"/>
  <c r="AN74" i="154"/>
  <c r="AN98" i="154"/>
  <c r="AN122" i="154"/>
  <c r="AN146" i="154"/>
  <c r="AN170" i="154"/>
  <c r="AN194" i="154"/>
  <c r="AN218" i="154"/>
  <c r="AN29" i="154"/>
  <c r="AN53" i="154"/>
  <c r="AN77" i="154"/>
  <c r="AN101" i="154"/>
  <c r="AN125" i="154"/>
  <c r="AN149" i="154"/>
  <c r="AN173" i="154"/>
  <c r="AN197" i="154"/>
  <c r="AN221" i="154"/>
  <c r="AN8" i="154"/>
  <c r="AN32" i="154"/>
  <c r="AN56" i="154"/>
  <c r="AN80" i="154"/>
  <c r="AN104" i="154"/>
  <c r="AN128" i="154"/>
  <c r="AN152" i="154"/>
  <c r="AN176" i="154"/>
  <c r="AN200" i="154"/>
  <c r="AN224" i="154"/>
  <c r="AN11" i="154"/>
  <c r="AN35" i="154"/>
  <c r="AN59" i="154"/>
  <c r="AN83" i="154"/>
  <c r="AN107" i="154"/>
  <c r="AN131" i="154"/>
  <c r="AN155" i="154"/>
  <c r="AN179" i="154"/>
  <c r="AN203" i="154"/>
  <c r="AN227" i="154"/>
  <c r="AN17" i="154"/>
  <c r="AN41" i="154"/>
  <c r="AN65" i="154"/>
  <c r="AN89" i="154"/>
  <c r="AN113" i="154"/>
  <c r="AN137" i="154"/>
  <c r="AN161" i="154"/>
  <c r="AN185" i="154"/>
  <c r="AN209" i="154"/>
  <c r="AN20" i="154"/>
  <c r="AN44" i="154"/>
  <c r="AN68" i="154"/>
  <c r="AN92" i="154"/>
  <c r="AN140" i="154"/>
  <c r="AN164" i="154"/>
  <c r="AN188" i="154"/>
  <c r="AN212" i="154"/>
  <c r="AK8" i="149"/>
  <c r="AK23" i="149"/>
  <c r="AK26" i="149"/>
  <c r="D7" i="148" l="1"/>
  <c r="AN230" i="154"/>
  <c r="AN226" i="145" l="1"/>
  <c r="AN225" i="145"/>
  <c r="AN223" i="145"/>
  <c r="AN222" i="145"/>
  <c r="AN220" i="145"/>
  <c r="AN219" i="145"/>
  <c r="AN217" i="145"/>
  <c r="AN216" i="145"/>
  <c r="AN214" i="145"/>
  <c r="AN213" i="145"/>
  <c r="AN211" i="145"/>
  <c r="AN210" i="145"/>
  <c r="AN208" i="145"/>
  <c r="AN207" i="145"/>
  <c r="AN205" i="145"/>
  <c r="AN204" i="145"/>
  <c r="AN202" i="145"/>
  <c r="AN201" i="145"/>
  <c r="AN199" i="145"/>
  <c r="AN198" i="145"/>
  <c r="AN196" i="145"/>
  <c r="AN195" i="145"/>
  <c r="AN193" i="145"/>
  <c r="AN192" i="145"/>
  <c r="AN190" i="145"/>
  <c r="AN189" i="145"/>
  <c r="AN187" i="145"/>
  <c r="AN186" i="145"/>
  <c r="AN184" i="145"/>
  <c r="AN183" i="145"/>
  <c r="AN181" i="145"/>
  <c r="AN180" i="145"/>
  <c r="AN178" i="145"/>
  <c r="AN177" i="145"/>
  <c r="AN175" i="145"/>
  <c r="AN174" i="145"/>
  <c r="AN172" i="145"/>
  <c r="AN171" i="145"/>
  <c r="AN169" i="145"/>
  <c r="AN168" i="145"/>
  <c r="AN166" i="145"/>
  <c r="AN165" i="145"/>
  <c r="AN163" i="145"/>
  <c r="AN162" i="145"/>
  <c r="AN160" i="145"/>
  <c r="AN159" i="145"/>
  <c r="AN157" i="145"/>
  <c r="AN156" i="145"/>
  <c r="AN154" i="145"/>
  <c r="AN153" i="145"/>
  <c r="AN151" i="145"/>
  <c r="AN150" i="145"/>
  <c r="AN148" i="145"/>
  <c r="AN147" i="145"/>
  <c r="AN145" i="145"/>
  <c r="AN144" i="145"/>
  <c r="AN142" i="145"/>
  <c r="AN141" i="145"/>
  <c r="AN139" i="145"/>
  <c r="AN138" i="145"/>
  <c r="AN136" i="145"/>
  <c r="AN135" i="145"/>
  <c r="AN133" i="145"/>
  <c r="AN132" i="145"/>
  <c r="AN130" i="145"/>
  <c r="AN129" i="145"/>
  <c r="AN127" i="145"/>
  <c r="AN126" i="145"/>
  <c r="AN124" i="145"/>
  <c r="AN123" i="145"/>
  <c r="AN121" i="145"/>
  <c r="AN120" i="145"/>
  <c r="AN118" i="145"/>
  <c r="AN117" i="145"/>
  <c r="AN115" i="145"/>
  <c r="AN114" i="145"/>
  <c r="AN112" i="145"/>
  <c r="AN111" i="145"/>
  <c r="AN109" i="145"/>
  <c r="AN108" i="145"/>
  <c r="AN106" i="145"/>
  <c r="AN105" i="145"/>
  <c r="AN103" i="145"/>
  <c r="AN102" i="145"/>
  <c r="AN100" i="145"/>
  <c r="AN99" i="145"/>
  <c r="AN97" i="145"/>
  <c r="AN96" i="145"/>
  <c r="AN94" i="145"/>
  <c r="AN93" i="145"/>
  <c r="AN91" i="145"/>
  <c r="AN90" i="145"/>
  <c r="AN88" i="145"/>
  <c r="AN87" i="145"/>
  <c r="AN85" i="145"/>
  <c r="AN84" i="145"/>
  <c r="AN82" i="145"/>
  <c r="AN81" i="145"/>
  <c r="AN79" i="145"/>
  <c r="AN78" i="145"/>
  <c r="AN76" i="145"/>
  <c r="AN75" i="145"/>
  <c r="AN73" i="145"/>
  <c r="AN72" i="145"/>
  <c r="AN70" i="145"/>
  <c r="AN69" i="145"/>
  <c r="AN67" i="145"/>
  <c r="AN66" i="145"/>
  <c r="AN64" i="145"/>
  <c r="AN63" i="145"/>
  <c r="AN61" i="145"/>
  <c r="AN60" i="145"/>
  <c r="AN58" i="145"/>
  <c r="AN57" i="145"/>
  <c r="AN55" i="145"/>
  <c r="AN54" i="145"/>
  <c r="AN52" i="145"/>
  <c r="AN51" i="145"/>
  <c r="AN49" i="145"/>
  <c r="AN48" i="145"/>
  <c r="AN46" i="145"/>
  <c r="AN45" i="145"/>
  <c r="AN43" i="145"/>
  <c r="AN42" i="145"/>
  <c r="AN40" i="145"/>
  <c r="AN39" i="145"/>
  <c r="AN37" i="145"/>
  <c r="AN36" i="145"/>
  <c r="AN34" i="145"/>
  <c r="AN33" i="145"/>
  <c r="AN31" i="145"/>
  <c r="AN30" i="145"/>
  <c r="AN28" i="145"/>
  <c r="AN27" i="145"/>
  <c r="AN25" i="145"/>
  <c r="AN24" i="145"/>
  <c r="AN22" i="145"/>
  <c r="AN21" i="145"/>
  <c r="AN19" i="145"/>
  <c r="AN18" i="145"/>
  <c r="AN16" i="145"/>
  <c r="AN15" i="145"/>
  <c r="AN13" i="145"/>
  <c r="AN12" i="145"/>
  <c r="AN10" i="145"/>
  <c r="AN9" i="145"/>
  <c r="AN7" i="145"/>
  <c r="AN6" i="145"/>
  <c r="AN6" i="143"/>
  <c r="AM226" i="145"/>
  <c r="AM225" i="145"/>
  <c r="AM223" i="145"/>
  <c r="AM222" i="145"/>
  <c r="AM220" i="145"/>
  <c r="AM219" i="145"/>
  <c r="AM217" i="145"/>
  <c r="AM216" i="145"/>
  <c r="AM214" i="145"/>
  <c r="AM213" i="145"/>
  <c r="AM211" i="145"/>
  <c r="AM210" i="145"/>
  <c r="AM208" i="145"/>
  <c r="AM207" i="145"/>
  <c r="AM205" i="145"/>
  <c r="AM204" i="145"/>
  <c r="AM202" i="145"/>
  <c r="AM201" i="145"/>
  <c r="AM199" i="145"/>
  <c r="AM198" i="145"/>
  <c r="AM196" i="145"/>
  <c r="AM195" i="145"/>
  <c r="AM193" i="145"/>
  <c r="AM192" i="145"/>
  <c r="AM190" i="145"/>
  <c r="AM189" i="145"/>
  <c r="AM187" i="145"/>
  <c r="AM186" i="145"/>
  <c r="AM184" i="145"/>
  <c r="AM183" i="145"/>
  <c r="AM181" i="145"/>
  <c r="AM180" i="145"/>
  <c r="AM178" i="145"/>
  <c r="AM177" i="145"/>
  <c r="AM175" i="145"/>
  <c r="AM174" i="145"/>
  <c r="AM172" i="145"/>
  <c r="AM171" i="145"/>
  <c r="AM169" i="145"/>
  <c r="AM168" i="145"/>
  <c r="AM166" i="145"/>
  <c r="AM165" i="145"/>
  <c r="AM163" i="145"/>
  <c r="AM162" i="145"/>
  <c r="AM160" i="145"/>
  <c r="AM159" i="145"/>
  <c r="AM157" i="145"/>
  <c r="AM156" i="145"/>
  <c r="AM154" i="145"/>
  <c r="AM153" i="145"/>
  <c r="AM151" i="145"/>
  <c r="AM150" i="145"/>
  <c r="AM148" i="145"/>
  <c r="AM147" i="145"/>
  <c r="AM145" i="145"/>
  <c r="AM144" i="145"/>
  <c r="AM142" i="145"/>
  <c r="AM141" i="145"/>
  <c r="AM139" i="145"/>
  <c r="AM138" i="145"/>
  <c r="AM136" i="145"/>
  <c r="AM135" i="145"/>
  <c r="AM133" i="145"/>
  <c r="AM132" i="145"/>
  <c r="AM130" i="145"/>
  <c r="AM129" i="145"/>
  <c r="AM127" i="145"/>
  <c r="AM126" i="145"/>
  <c r="AM124" i="145"/>
  <c r="AM123" i="145"/>
  <c r="AM121" i="145"/>
  <c r="AM120" i="145"/>
  <c r="AM118" i="145"/>
  <c r="AM117" i="145"/>
  <c r="AM115" i="145"/>
  <c r="AM114" i="145"/>
  <c r="AM112" i="145"/>
  <c r="AM111" i="145"/>
  <c r="AM109" i="145"/>
  <c r="AM108" i="145"/>
  <c r="AM106" i="145"/>
  <c r="AM105" i="145"/>
  <c r="AM103" i="145"/>
  <c r="AM102" i="145"/>
  <c r="AM100" i="145"/>
  <c r="AM99" i="145"/>
  <c r="AM97" i="145"/>
  <c r="AM96" i="145"/>
  <c r="AM94" i="145"/>
  <c r="AM93" i="145"/>
  <c r="AM91" i="145"/>
  <c r="AM90" i="145"/>
  <c r="AM88" i="145"/>
  <c r="AM87" i="145"/>
  <c r="AM85" i="145"/>
  <c r="AM84" i="145"/>
  <c r="AM82" i="145"/>
  <c r="AM81" i="145"/>
  <c r="AM79" i="145"/>
  <c r="AM78" i="145"/>
  <c r="AM76" i="145"/>
  <c r="AM75" i="145"/>
  <c r="AM73" i="145"/>
  <c r="AM72" i="145"/>
  <c r="AM70" i="145"/>
  <c r="AM69" i="145"/>
  <c r="AM67" i="145"/>
  <c r="AM66" i="145"/>
  <c r="AM64" i="145"/>
  <c r="AM63" i="145"/>
  <c r="AM61" i="145"/>
  <c r="AM60" i="145"/>
  <c r="AM58" i="145"/>
  <c r="AM57" i="145"/>
  <c r="AM55" i="145"/>
  <c r="AM54" i="145"/>
  <c r="AM52" i="145"/>
  <c r="AM51" i="145"/>
  <c r="AM49" i="145"/>
  <c r="AM48" i="145"/>
  <c r="AM46" i="145"/>
  <c r="AM45" i="145"/>
  <c r="AM43" i="145"/>
  <c r="AM42" i="145"/>
  <c r="AM40" i="145"/>
  <c r="AM39" i="145"/>
  <c r="AM37" i="145"/>
  <c r="AM36" i="145"/>
  <c r="AM34" i="145"/>
  <c r="AM33" i="145"/>
  <c r="AM31" i="145"/>
  <c r="AM30" i="145"/>
  <c r="AM28" i="145"/>
  <c r="AM27" i="145"/>
  <c r="AM25" i="145"/>
  <c r="AM24" i="145"/>
  <c r="AM22" i="145"/>
  <c r="AM21" i="145"/>
  <c r="AM19" i="145"/>
  <c r="AM18" i="145"/>
  <c r="AM16" i="145"/>
  <c r="AM15" i="145"/>
  <c r="AM13" i="145"/>
  <c r="AM12" i="145"/>
  <c r="AM10" i="145"/>
  <c r="AM9" i="145"/>
  <c r="AM7" i="145"/>
  <c r="AM6" i="145"/>
  <c r="AH226" i="145"/>
  <c r="AH225" i="145"/>
  <c r="AH223" i="145"/>
  <c r="AH222" i="145"/>
  <c r="AH220" i="145"/>
  <c r="AH219" i="145"/>
  <c r="AH217" i="145"/>
  <c r="AH216" i="145"/>
  <c r="AH214" i="145"/>
  <c r="AH213" i="145"/>
  <c r="AH211" i="145"/>
  <c r="AH210" i="145"/>
  <c r="AH208" i="145"/>
  <c r="AH207" i="145"/>
  <c r="AH205" i="145"/>
  <c r="AH204" i="145"/>
  <c r="AH202" i="145"/>
  <c r="AH201" i="145"/>
  <c r="AH199" i="145"/>
  <c r="AH198" i="145"/>
  <c r="AH196" i="145"/>
  <c r="AH195" i="145"/>
  <c r="AH193" i="145"/>
  <c r="AH192" i="145"/>
  <c r="AH190" i="145"/>
  <c r="AH189" i="145"/>
  <c r="AH187" i="145"/>
  <c r="AH186" i="145"/>
  <c r="AH184" i="145"/>
  <c r="AH183" i="145"/>
  <c r="AH181" i="145"/>
  <c r="AH180" i="145"/>
  <c r="AH178" i="145"/>
  <c r="AH177" i="145"/>
  <c r="AH175" i="145"/>
  <c r="AH174" i="145"/>
  <c r="AH172" i="145"/>
  <c r="AH171" i="145"/>
  <c r="AH169" i="145"/>
  <c r="AH168" i="145"/>
  <c r="AH166" i="145"/>
  <c r="AH165" i="145"/>
  <c r="AH163" i="145"/>
  <c r="AH162" i="145"/>
  <c r="AH160" i="145"/>
  <c r="AH159" i="145"/>
  <c r="AH157" i="145"/>
  <c r="AH156" i="145"/>
  <c r="AH154" i="145"/>
  <c r="AH153" i="145"/>
  <c r="AH151" i="145"/>
  <c r="AH150" i="145"/>
  <c r="AH148" i="145"/>
  <c r="AH147" i="145"/>
  <c r="AH145" i="145"/>
  <c r="AH144" i="145"/>
  <c r="AH142" i="145"/>
  <c r="AH141" i="145"/>
  <c r="AH139" i="145"/>
  <c r="AH138" i="145"/>
  <c r="AH136" i="145"/>
  <c r="AH135" i="145"/>
  <c r="AH133" i="145"/>
  <c r="AH132" i="145"/>
  <c r="AH130" i="145"/>
  <c r="AH129" i="145"/>
  <c r="AH127" i="145"/>
  <c r="AH126" i="145"/>
  <c r="AH124" i="145"/>
  <c r="AH123" i="145"/>
  <c r="AH121" i="145"/>
  <c r="AH120" i="145"/>
  <c r="AH118" i="145"/>
  <c r="AH117" i="145"/>
  <c r="AH115" i="145"/>
  <c r="AH114" i="145"/>
  <c r="AH112" i="145"/>
  <c r="AH111" i="145"/>
  <c r="AH109" i="145"/>
  <c r="AH108" i="145"/>
  <c r="AH106" i="145"/>
  <c r="AH105" i="145"/>
  <c r="AH103" i="145"/>
  <c r="AH102" i="145"/>
  <c r="AH100" i="145"/>
  <c r="AH99" i="145"/>
  <c r="AH97" i="145"/>
  <c r="AH96" i="145"/>
  <c r="AH94" i="145"/>
  <c r="AH93" i="145"/>
  <c r="AH91" i="145"/>
  <c r="AH90" i="145"/>
  <c r="AH88" i="145"/>
  <c r="AH87" i="145"/>
  <c r="AH85" i="145"/>
  <c r="AH84" i="145"/>
  <c r="AH82" i="145"/>
  <c r="AH81" i="145"/>
  <c r="AH79" i="145"/>
  <c r="AH78" i="145"/>
  <c r="AH76" i="145"/>
  <c r="AH75" i="145"/>
  <c r="AH73" i="145"/>
  <c r="AH72" i="145"/>
  <c r="AH70" i="145"/>
  <c r="AH69" i="145"/>
  <c r="AH67" i="145"/>
  <c r="AH66" i="145"/>
  <c r="AH64" i="145"/>
  <c r="AH63" i="145"/>
  <c r="AH61" i="145"/>
  <c r="AH60" i="145"/>
  <c r="AH58" i="145"/>
  <c r="AH57" i="145"/>
  <c r="AH55" i="145"/>
  <c r="AH54" i="145"/>
  <c r="AH52" i="145"/>
  <c r="AH51" i="145"/>
  <c r="AH49" i="145"/>
  <c r="AH48" i="145"/>
  <c r="AH46" i="145"/>
  <c r="AH45" i="145"/>
  <c r="AH43" i="145"/>
  <c r="AH42" i="145"/>
  <c r="AH40" i="145"/>
  <c r="AH39" i="145"/>
  <c r="AH37" i="145"/>
  <c r="AH36" i="145"/>
  <c r="AH34" i="145"/>
  <c r="AH33" i="145"/>
  <c r="AH31" i="145"/>
  <c r="AH30" i="145"/>
  <c r="AH28" i="145"/>
  <c r="AH27" i="145"/>
  <c r="AH25" i="145"/>
  <c r="AH24" i="145"/>
  <c r="AH22" i="145"/>
  <c r="AH21" i="145"/>
  <c r="AH19" i="145"/>
  <c r="AH18" i="145"/>
  <c r="AH16" i="145"/>
  <c r="AH15" i="145"/>
  <c r="AH13" i="145"/>
  <c r="AH12" i="145"/>
  <c r="AH10" i="145"/>
  <c r="AH9" i="145"/>
  <c r="AH7" i="145"/>
  <c r="AH6" i="145"/>
  <c r="AF226" i="145"/>
  <c r="AF225" i="145"/>
  <c r="AF223" i="145"/>
  <c r="AF222" i="145"/>
  <c r="AF220" i="145"/>
  <c r="AF219" i="145"/>
  <c r="AF217" i="145"/>
  <c r="AF216" i="145"/>
  <c r="AF214" i="145"/>
  <c r="AF213" i="145"/>
  <c r="AF211" i="145"/>
  <c r="AF210" i="145"/>
  <c r="AF208" i="145"/>
  <c r="AF207" i="145"/>
  <c r="AF205" i="145"/>
  <c r="AF204" i="145"/>
  <c r="AF202" i="145"/>
  <c r="AF201" i="145"/>
  <c r="AF199" i="145"/>
  <c r="AF198" i="145"/>
  <c r="AF196" i="145"/>
  <c r="AF195" i="145"/>
  <c r="AF193" i="145"/>
  <c r="AF192" i="145"/>
  <c r="AF190" i="145"/>
  <c r="AF189" i="145"/>
  <c r="AF187" i="145"/>
  <c r="AF186" i="145"/>
  <c r="AF184" i="145"/>
  <c r="AF183" i="145"/>
  <c r="AF181" i="145"/>
  <c r="AF180" i="145"/>
  <c r="AF178" i="145"/>
  <c r="AF177" i="145"/>
  <c r="AF175" i="145"/>
  <c r="AF174" i="145"/>
  <c r="AF172" i="145"/>
  <c r="AF171" i="145"/>
  <c r="AF169" i="145"/>
  <c r="AF168" i="145"/>
  <c r="AF166" i="145"/>
  <c r="AF165" i="145"/>
  <c r="AF163" i="145"/>
  <c r="AF162" i="145"/>
  <c r="AF160" i="145"/>
  <c r="AF159" i="145"/>
  <c r="AF157" i="145"/>
  <c r="AF156" i="145"/>
  <c r="AF154" i="145"/>
  <c r="AF153" i="145"/>
  <c r="AF151" i="145"/>
  <c r="AF150" i="145"/>
  <c r="AF148" i="145"/>
  <c r="AF147" i="145"/>
  <c r="AF145" i="145"/>
  <c r="AF144" i="145"/>
  <c r="AF142" i="145"/>
  <c r="AF141" i="145"/>
  <c r="AF139" i="145"/>
  <c r="AF138" i="145"/>
  <c r="AF136" i="145"/>
  <c r="AF135" i="145"/>
  <c r="AF133" i="145"/>
  <c r="AF132" i="145"/>
  <c r="AF130" i="145"/>
  <c r="AF129" i="145"/>
  <c r="AF127" i="145"/>
  <c r="AF126" i="145"/>
  <c r="AF124" i="145"/>
  <c r="AF123" i="145"/>
  <c r="AF121" i="145"/>
  <c r="AF120" i="145"/>
  <c r="AF118" i="145"/>
  <c r="AF117" i="145"/>
  <c r="AF115" i="145"/>
  <c r="AF114" i="145"/>
  <c r="AF112" i="145"/>
  <c r="AF111" i="145"/>
  <c r="AF109" i="145"/>
  <c r="AF108" i="145"/>
  <c r="AF106" i="145"/>
  <c r="AF105" i="145"/>
  <c r="AF103" i="145"/>
  <c r="AF102" i="145"/>
  <c r="AF100" i="145"/>
  <c r="AF99" i="145"/>
  <c r="AF97" i="145"/>
  <c r="AF96" i="145"/>
  <c r="AF94" i="145"/>
  <c r="AF93" i="145"/>
  <c r="AF91" i="145"/>
  <c r="AF90" i="145"/>
  <c r="AF88" i="145"/>
  <c r="AF87" i="145"/>
  <c r="AF85" i="145"/>
  <c r="AF84" i="145"/>
  <c r="AF82" i="145"/>
  <c r="AF81" i="145"/>
  <c r="AF79" i="145"/>
  <c r="AF78" i="145"/>
  <c r="AF76" i="145"/>
  <c r="AF75" i="145"/>
  <c r="AF73" i="145"/>
  <c r="AF72" i="145"/>
  <c r="AF70" i="145"/>
  <c r="AF69" i="145"/>
  <c r="AF67" i="145"/>
  <c r="AF66" i="145"/>
  <c r="AF64" i="145"/>
  <c r="AF63" i="145"/>
  <c r="AF61" i="145"/>
  <c r="AF60" i="145"/>
  <c r="AF58" i="145"/>
  <c r="AF57" i="145"/>
  <c r="AF55" i="145"/>
  <c r="AF54" i="145"/>
  <c r="AF52" i="145"/>
  <c r="AF51" i="145"/>
  <c r="AF49" i="145"/>
  <c r="AF48" i="145"/>
  <c r="AF46" i="145"/>
  <c r="AF45" i="145"/>
  <c r="AF43" i="145"/>
  <c r="AF42" i="145"/>
  <c r="AF40" i="145"/>
  <c r="AF39" i="145"/>
  <c r="AF37" i="145"/>
  <c r="AF36" i="145"/>
  <c r="AF34" i="145"/>
  <c r="AF33" i="145"/>
  <c r="AF31" i="145"/>
  <c r="AF30" i="145"/>
  <c r="AF28" i="145"/>
  <c r="AF27" i="145"/>
  <c r="AF25" i="145"/>
  <c r="AF24" i="145"/>
  <c r="AF22" i="145"/>
  <c r="AF21" i="145"/>
  <c r="AF19" i="145"/>
  <c r="AF18" i="145"/>
  <c r="AF16" i="145"/>
  <c r="AF15" i="145"/>
  <c r="AF13" i="145"/>
  <c r="AF12" i="145"/>
  <c r="AF10" i="145"/>
  <c r="AF9" i="145"/>
  <c r="AF7" i="145"/>
  <c r="AF6" i="145"/>
  <c r="AC226" i="145"/>
  <c r="AC225" i="145"/>
  <c r="AC223" i="145"/>
  <c r="AC222" i="145"/>
  <c r="AC220" i="145"/>
  <c r="AC219" i="145"/>
  <c r="AC217" i="145"/>
  <c r="AC216" i="145"/>
  <c r="AC214" i="145"/>
  <c r="AC213" i="145"/>
  <c r="AC211" i="145"/>
  <c r="AC210" i="145"/>
  <c r="AC208" i="145"/>
  <c r="AC207" i="145"/>
  <c r="AC205" i="145"/>
  <c r="AC204" i="145"/>
  <c r="AC202" i="145"/>
  <c r="AC201" i="145"/>
  <c r="AC199" i="145"/>
  <c r="AC198" i="145"/>
  <c r="AC196" i="145"/>
  <c r="AC195" i="145"/>
  <c r="AC193" i="145"/>
  <c r="AC192" i="145"/>
  <c r="AC190" i="145"/>
  <c r="AC189" i="145"/>
  <c r="AC187" i="145"/>
  <c r="AC186" i="145"/>
  <c r="AC184" i="145"/>
  <c r="AC183" i="145"/>
  <c r="AC181" i="145"/>
  <c r="AC180" i="145"/>
  <c r="AC178" i="145"/>
  <c r="AC177" i="145"/>
  <c r="AC175" i="145"/>
  <c r="AC174" i="145"/>
  <c r="AC172" i="145"/>
  <c r="AC171" i="145"/>
  <c r="AC169" i="145"/>
  <c r="AC168" i="145"/>
  <c r="AC166" i="145"/>
  <c r="AC165" i="145"/>
  <c r="AC163" i="145"/>
  <c r="AC162" i="145"/>
  <c r="AC160" i="145"/>
  <c r="AC159" i="145"/>
  <c r="AC157" i="145"/>
  <c r="AC156" i="145"/>
  <c r="AC154" i="145"/>
  <c r="AC153" i="145"/>
  <c r="AC151" i="145"/>
  <c r="AC150" i="145"/>
  <c r="AC148" i="145"/>
  <c r="AC147" i="145"/>
  <c r="AC145" i="145"/>
  <c r="AC144" i="145"/>
  <c r="AC142" i="145"/>
  <c r="AC141" i="145"/>
  <c r="AC139" i="145"/>
  <c r="AC138" i="145"/>
  <c r="AC136" i="145"/>
  <c r="AC135" i="145"/>
  <c r="AC133" i="145"/>
  <c r="AC132" i="145"/>
  <c r="AC130" i="145"/>
  <c r="AC129" i="145"/>
  <c r="AC127" i="145"/>
  <c r="AC126" i="145"/>
  <c r="AC124" i="145"/>
  <c r="AC123" i="145"/>
  <c r="AC121" i="145"/>
  <c r="AC120" i="145"/>
  <c r="AC118" i="145"/>
  <c r="AC117" i="145"/>
  <c r="AC115" i="145"/>
  <c r="AC114" i="145"/>
  <c r="AC112" i="145"/>
  <c r="AC111" i="145"/>
  <c r="AC109" i="145"/>
  <c r="AC108" i="145"/>
  <c r="AC106" i="145"/>
  <c r="AC105" i="145"/>
  <c r="AC103" i="145"/>
  <c r="AC102" i="145"/>
  <c r="AC100" i="145"/>
  <c r="AC99" i="145"/>
  <c r="AC97" i="145"/>
  <c r="AC96" i="145"/>
  <c r="AC94" i="145"/>
  <c r="AC93" i="145"/>
  <c r="AC91" i="145"/>
  <c r="AC90" i="145"/>
  <c r="AC88" i="145"/>
  <c r="AC87" i="145"/>
  <c r="AC85" i="145"/>
  <c r="AC84" i="145"/>
  <c r="AC82" i="145"/>
  <c r="AC81" i="145"/>
  <c r="AC79" i="145"/>
  <c r="AC78" i="145"/>
  <c r="AC76" i="145"/>
  <c r="AC75" i="145"/>
  <c r="AC73" i="145"/>
  <c r="AC72" i="145"/>
  <c r="AC70" i="145"/>
  <c r="AC69" i="145"/>
  <c r="AC67" i="145"/>
  <c r="AC66" i="145"/>
  <c r="AC64" i="145"/>
  <c r="AC63" i="145"/>
  <c r="AC61" i="145"/>
  <c r="AC60" i="145"/>
  <c r="AC58" i="145"/>
  <c r="AC57" i="145"/>
  <c r="AC55" i="145"/>
  <c r="AC54" i="145"/>
  <c r="AC52" i="145"/>
  <c r="AC51" i="145"/>
  <c r="AC49" i="145"/>
  <c r="AC48" i="145"/>
  <c r="AC46" i="145"/>
  <c r="AC45" i="145"/>
  <c r="AC43" i="145"/>
  <c r="AC42" i="145"/>
  <c r="AC40" i="145"/>
  <c r="AC39" i="145"/>
  <c r="AC37" i="145"/>
  <c r="AC36" i="145"/>
  <c r="AC34" i="145"/>
  <c r="AC33" i="145"/>
  <c r="AC31" i="145"/>
  <c r="AC30" i="145"/>
  <c r="AC28" i="145"/>
  <c r="AC27" i="145"/>
  <c r="AC25" i="145"/>
  <c r="AC24" i="145"/>
  <c r="AC22" i="145"/>
  <c r="AC21" i="145"/>
  <c r="AC19" i="145"/>
  <c r="AC18" i="145"/>
  <c r="AC16" i="145"/>
  <c r="AC15" i="145"/>
  <c r="AC13" i="145"/>
  <c r="AC12" i="145"/>
  <c r="AC10" i="145"/>
  <c r="AC9" i="145"/>
  <c r="AC7" i="145"/>
  <c r="AC6" i="145"/>
  <c r="AA226" i="145"/>
  <c r="AA225" i="145"/>
  <c r="AA223" i="145"/>
  <c r="AA222" i="145"/>
  <c r="AA220" i="145"/>
  <c r="AA219" i="145"/>
  <c r="AA217" i="145"/>
  <c r="AA216" i="145"/>
  <c r="AA214" i="145"/>
  <c r="AA213" i="145"/>
  <c r="AA211" i="145"/>
  <c r="AA210" i="145"/>
  <c r="AA208" i="145"/>
  <c r="AA207" i="145"/>
  <c r="AA205" i="145"/>
  <c r="AA204" i="145"/>
  <c r="AA202" i="145"/>
  <c r="AA201" i="145"/>
  <c r="AA199" i="145"/>
  <c r="AA198" i="145"/>
  <c r="AA196" i="145"/>
  <c r="AA195" i="145"/>
  <c r="AA193" i="145"/>
  <c r="AA192" i="145"/>
  <c r="AA190" i="145"/>
  <c r="AA189" i="145"/>
  <c r="AA187" i="145"/>
  <c r="AA186" i="145"/>
  <c r="AA184" i="145"/>
  <c r="AA183" i="145"/>
  <c r="AA181" i="145"/>
  <c r="AA180" i="145"/>
  <c r="AA178" i="145"/>
  <c r="AA177" i="145"/>
  <c r="AA175" i="145"/>
  <c r="AA174" i="145"/>
  <c r="AA172" i="145"/>
  <c r="AA171" i="145"/>
  <c r="AA169" i="145"/>
  <c r="AA168" i="145"/>
  <c r="AA166" i="145"/>
  <c r="AA165" i="145"/>
  <c r="AA163" i="145"/>
  <c r="AA162" i="145"/>
  <c r="AA160" i="145"/>
  <c r="AA159" i="145"/>
  <c r="AA157" i="145"/>
  <c r="AA156" i="145"/>
  <c r="AA154" i="145"/>
  <c r="AA153" i="145"/>
  <c r="AA151" i="145"/>
  <c r="AA150" i="145"/>
  <c r="AA148" i="145"/>
  <c r="AA147" i="145"/>
  <c r="AA145" i="145"/>
  <c r="AA144" i="145"/>
  <c r="AA142" i="145"/>
  <c r="AA141" i="145"/>
  <c r="AA139" i="145"/>
  <c r="AA138" i="145"/>
  <c r="AA136" i="145"/>
  <c r="AA135" i="145"/>
  <c r="AA133" i="145"/>
  <c r="AA132" i="145"/>
  <c r="AA130" i="145"/>
  <c r="AA129" i="145"/>
  <c r="AA127" i="145"/>
  <c r="AA126" i="145"/>
  <c r="AA124" i="145"/>
  <c r="AA123" i="145"/>
  <c r="AA121" i="145"/>
  <c r="AA120" i="145"/>
  <c r="AA118" i="145"/>
  <c r="AA117" i="145"/>
  <c r="AA115" i="145"/>
  <c r="AA114" i="145"/>
  <c r="AA112" i="145"/>
  <c r="AA111" i="145"/>
  <c r="AA109" i="145"/>
  <c r="AA108" i="145"/>
  <c r="AA106" i="145"/>
  <c r="AA105" i="145"/>
  <c r="AA103" i="145"/>
  <c r="AA102" i="145"/>
  <c r="AA100" i="145"/>
  <c r="AA99" i="145"/>
  <c r="AA97" i="145"/>
  <c r="AA96" i="145"/>
  <c r="AA94" i="145"/>
  <c r="AA93" i="145"/>
  <c r="AA91" i="145"/>
  <c r="AA90" i="145"/>
  <c r="AA88" i="145"/>
  <c r="AA87" i="145"/>
  <c r="AA85" i="145"/>
  <c r="AA84" i="145"/>
  <c r="AA82" i="145"/>
  <c r="AA81" i="145"/>
  <c r="AA79" i="145"/>
  <c r="AA78" i="145"/>
  <c r="AA76" i="145"/>
  <c r="AA75" i="145"/>
  <c r="AA73" i="145"/>
  <c r="AA72" i="145"/>
  <c r="AA70" i="145"/>
  <c r="AA69" i="145"/>
  <c r="AA67" i="145"/>
  <c r="AA66" i="145"/>
  <c r="AA64" i="145"/>
  <c r="AA63" i="145"/>
  <c r="AA61" i="145"/>
  <c r="AA60" i="145"/>
  <c r="AA58" i="145"/>
  <c r="AA57" i="145"/>
  <c r="AA55" i="145"/>
  <c r="AA54" i="145"/>
  <c r="AA52" i="145"/>
  <c r="AA51" i="145"/>
  <c r="AA49" i="145"/>
  <c r="AA48" i="145"/>
  <c r="AA46" i="145"/>
  <c r="AA45" i="145"/>
  <c r="AA43" i="145"/>
  <c r="AA42" i="145"/>
  <c r="AA40" i="145"/>
  <c r="AA39" i="145"/>
  <c r="AA37" i="145"/>
  <c r="AA36" i="145"/>
  <c r="AA34" i="145"/>
  <c r="AA33" i="145"/>
  <c r="AA31" i="145"/>
  <c r="AA30" i="145"/>
  <c r="AA28" i="145"/>
  <c r="AA27" i="145"/>
  <c r="AA25" i="145"/>
  <c r="AA24" i="145"/>
  <c r="AA22" i="145"/>
  <c r="AA21" i="145"/>
  <c r="AA19" i="145"/>
  <c r="AA18" i="145"/>
  <c r="AA16" i="145"/>
  <c r="AA15" i="145"/>
  <c r="AA13" i="145"/>
  <c r="AA12" i="145"/>
  <c r="AA10" i="145"/>
  <c r="AA9" i="145"/>
  <c r="AA7" i="145"/>
  <c r="AA6" i="145"/>
  <c r="X226" i="145"/>
  <c r="X225" i="145"/>
  <c r="X223" i="145"/>
  <c r="X222" i="145"/>
  <c r="X220" i="145"/>
  <c r="X219" i="145"/>
  <c r="X217" i="145"/>
  <c r="X216" i="145"/>
  <c r="X214" i="145"/>
  <c r="X213" i="145"/>
  <c r="X211" i="145"/>
  <c r="X210" i="145"/>
  <c r="X208" i="145"/>
  <c r="X207" i="145"/>
  <c r="X205" i="145"/>
  <c r="X204" i="145"/>
  <c r="X202" i="145"/>
  <c r="X201" i="145"/>
  <c r="X199" i="145"/>
  <c r="X198" i="145"/>
  <c r="X196" i="145"/>
  <c r="X195" i="145"/>
  <c r="X193" i="145"/>
  <c r="X192" i="145"/>
  <c r="X190" i="145"/>
  <c r="X189" i="145"/>
  <c r="X187" i="145"/>
  <c r="X186" i="145"/>
  <c r="X184" i="145"/>
  <c r="X183" i="145"/>
  <c r="X181" i="145"/>
  <c r="X180" i="145"/>
  <c r="X178" i="145"/>
  <c r="X177" i="145"/>
  <c r="X175" i="145"/>
  <c r="X174" i="145"/>
  <c r="X172" i="145"/>
  <c r="X171" i="145"/>
  <c r="X169" i="145"/>
  <c r="X168" i="145"/>
  <c r="X166" i="145"/>
  <c r="X165" i="145"/>
  <c r="X163" i="145"/>
  <c r="X162" i="145"/>
  <c r="X160" i="145"/>
  <c r="X159" i="145"/>
  <c r="X157" i="145"/>
  <c r="X156" i="145"/>
  <c r="X154" i="145"/>
  <c r="X153" i="145"/>
  <c r="X151" i="145"/>
  <c r="X150" i="145"/>
  <c r="X148" i="145"/>
  <c r="X147" i="145"/>
  <c r="X145" i="145"/>
  <c r="X144" i="145"/>
  <c r="X142" i="145"/>
  <c r="X141" i="145"/>
  <c r="X139" i="145"/>
  <c r="X138" i="145"/>
  <c r="X136" i="145"/>
  <c r="X135" i="145"/>
  <c r="X133" i="145"/>
  <c r="X132" i="145"/>
  <c r="X130" i="145"/>
  <c r="X129" i="145"/>
  <c r="X127" i="145"/>
  <c r="X126" i="145"/>
  <c r="X124" i="145"/>
  <c r="X123" i="145"/>
  <c r="X121" i="145"/>
  <c r="X120" i="145"/>
  <c r="X118" i="145"/>
  <c r="X117" i="145"/>
  <c r="X115" i="145"/>
  <c r="X114" i="145"/>
  <c r="X112" i="145"/>
  <c r="X111" i="145"/>
  <c r="X109" i="145"/>
  <c r="X108" i="145"/>
  <c r="X106" i="145"/>
  <c r="X105" i="145"/>
  <c r="X103" i="145"/>
  <c r="X102" i="145"/>
  <c r="X100" i="145"/>
  <c r="X99" i="145"/>
  <c r="X97" i="145"/>
  <c r="X96" i="145"/>
  <c r="X94" i="145"/>
  <c r="X93" i="145"/>
  <c r="X91" i="145"/>
  <c r="X90" i="145"/>
  <c r="X88" i="145"/>
  <c r="X87" i="145"/>
  <c r="X85" i="145"/>
  <c r="X84" i="145"/>
  <c r="X82" i="145"/>
  <c r="X81" i="145"/>
  <c r="X79" i="145"/>
  <c r="X78" i="145"/>
  <c r="X76" i="145"/>
  <c r="X75" i="145"/>
  <c r="X73" i="145"/>
  <c r="X72" i="145"/>
  <c r="X70" i="145"/>
  <c r="X69" i="145"/>
  <c r="X67" i="145"/>
  <c r="X66" i="145"/>
  <c r="X64" i="145"/>
  <c r="X63" i="145"/>
  <c r="X61" i="145"/>
  <c r="X60" i="145"/>
  <c r="X58" i="145"/>
  <c r="X57" i="145"/>
  <c r="X55" i="145"/>
  <c r="X54" i="145"/>
  <c r="X52" i="145"/>
  <c r="X51" i="145"/>
  <c r="X49" i="145"/>
  <c r="X48" i="145"/>
  <c r="X46" i="145"/>
  <c r="X45" i="145"/>
  <c r="X43" i="145"/>
  <c r="X42" i="145"/>
  <c r="X40" i="145"/>
  <c r="X39" i="145"/>
  <c r="X37" i="145"/>
  <c r="X36" i="145"/>
  <c r="X34" i="145"/>
  <c r="X33" i="145"/>
  <c r="X31" i="145"/>
  <c r="X30" i="145"/>
  <c r="X28" i="145"/>
  <c r="X27" i="145"/>
  <c r="X25" i="145"/>
  <c r="X24" i="145"/>
  <c r="X22" i="145"/>
  <c r="X21" i="145"/>
  <c r="X19" i="145"/>
  <c r="X18" i="145"/>
  <c r="X16" i="145"/>
  <c r="X15" i="145"/>
  <c r="X13" i="145"/>
  <c r="X12" i="145"/>
  <c r="X10" i="145"/>
  <c r="X9" i="145"/>
  <c r="X7" i="145"/>
  <c r="X6" i="145"/>
  <c r="V226" i="145"/>
  <c r="V225" i="145"/>
  <c r="V223" i="145"/>
  <c r="V222" i="145"/>
  <c r="V220" i="145"/>
  <c r="V219" i="145"/>
  <c r="V217" i="145"/>
  <c r="V216" i="145"/>
  <c r="V214" i="145"/>
  <c r="V213" i="145"/>
  <c r="V211" i="145"/>
  <c r="V210" i="145"/>
  <c r="V208" i="145"/>
  <c r="V207" i="145"/>
  <c r="V205" i="145"/>
  <c r="V204" i="145"/>
  <c r="V202" i="145"/>
  <c r="V201" i="145"/>
  <c r="V199" i="145"/>
  <c r="V198" i="145"/>
  <c r="V196" i="145"/>
  <c r="V195" i="145"/>
  <c r="V193" i="145"/>
  <c r="V192" i="145"/>
  <c r="V190" i="145"/>
  <c r="V189" i="145"/>
  <c r="V187" i="145"/>
  <c r="V186" i="145"/>
  <c r="V184" i="145"/>
  <c r="V183" i="145"/>
  <c r="V181" i="145"/>
  <c r="V180" i="145"/>
  <c r="V178" i="145"/>
  <c r="V177" i="145"/>
  <c r="V175" i="145"/>
  <c r="V174" i="145"/>
  <c r="V172" i="145"/>
  <c r="V171" i="145"/>
  <c r="V169" i="145"/>
  <c r="V168" i="145"/>
  <c r="V166" i="145"/>
  <c r="V165" i="145"/>
  <c r="V163" i="145"/>
  <c r="V162" i="145"/>
  <c r="V160" i="145"/>
  <c r="V159" i="145"/>
  <c r="V157" i="145"/>
  <c r="V156" i="145"/>
  <c r="V154" i="145"/>
  <c r="V153" i="145"/>
  <c r="V151" i="145"/>
  <c r="V150" i="145"/>
  <c r="V148" i="145"/>
  <c r="V147" i="145"/>
  <c r="V145" i="145"/>
  <c r="V144" i="145"/>
  <c r="V142" i="145"/>
  <c r="V141" i="145"/>
  <c r="V139" i="145"/>
  <c r="V138" i="145"/>
  <c r="V136" i="145"/>
  <c r="V135" i="145"/>
  <c r="V133" i="145"/>
  <c r="V132" i="145"/>
  <c r="V130" i="145"/>
  <c r="V129" i="145"/>
  <c r="V127" i="145"/>
  <c r="V126" i="145"/>
  <c r="V124" i="145"/>
  <c r="V123" i="145"/>
  <c r="V121" i="145"/>
  <c r="V120" i="145"/>
  <c r="V118" i="145"/>
  <c r="V117" i="145"/>
  <c r="V115" i="145"/>
  <c r="V114" i="145"/>
  <c r="V112" i="145"/>
  <c r="V111" i="145"/>
  <c r="V109" i="145"/>
  <c r="V108" i="145"/>
  <c r="V106" i="145"/>
  <c r="V105" i="145"/>
  <c r="V103" i="145"/>
  <c r="V102" i="145"/>
  <c r="V100" i="145"/>
  <c r="V99" i="145"/>
  <c r="V97" i="145"/>
  <c r="V96" i="145"/>
  <c r="V94" i="145"/>
  <c r="V93" i="145"/>
  <c r="V91" i="145"/>
  <c r="V90" i="145"/>
  <c r="V88" i="145"/>
  <c r="V87" i="145"/>
  <c r="V85" i="145"/>
  <c r="V84" i="145"/>
  <c r="V82" i="145"/>
  <c r="V81" i="145"/>
  <c r="V79" i="145"/>
  <c r="V78" i="145"/>
  <c r="V76" i="145"/>
  <c r="V75" i="145"/>
  <c r="V73" i="145"/>
  <c r="V72" i="145"/>
  <c r="V70" i="145"/>
  <c r="V69" i="145"/>
  <c r="V67" i="145"/>
  <c r="V66" i="145"/>
  <c r="V64" i="145"/>
  <c r="V63" i="145"/>
  <c r="V61" i="145"/>
  <c r="V60" i="145"/>
  <c r="V58" i="145"/>
  <c r="V57" i="145"/>
  <c r="V55" i="145"/>
  <c r="V54" i="145"/>
  <c r="V52" i="145"/>
  <c r="V51" i="145"/>
  <c r="V49" i="145"/>
  <c r="V48" i="145"/>
  <c r="V46" i="145"/>
  <c r="V45" i="145"/>
  <c r="V43" i="145"/>
  <c r="V42" i="145"/>
  <c r="V40" i="145"/>
  <c r="V39" i="145"/>
  <c r="V37" i="145"/>
  <c r="V36" i="145"/>
  <c r="V34" i="145"/>
  <c r="V33" i="145"/>
  <c r="V31" i="145"/>
  <c r="V30" i="145"/>
  <c r="V28" i="145"/>
  <c r="V27" i="145"/>
  <c r="V25" i="145"/>
  <c r="V24" i="145"/>
  <c r="V22" i="145"/>
  <c r="V21" i="145"/>
  <c r="V19" i="145"/>
  <c r="V18" i="145"/>
  <c r="V16" i="145"/>
  <c r="V15" i="145"/>
  <c r="V13" i="145"/>
  <c r="V12" i="145"/>
  <c r="V10" i="145"/>
  <c r="V9" i="145"/>
  <c r="V7" i="145"/>
  <c r="V6" i="145"/>
  <c r="S226" i="145"/>
  <c r="S225" i="145"/>
  <c r="S223" i="145"/>
  <c r="S222" i="145"/>
  <c r="S220" i="145"/>
  <c r="S219" i="145"/>
  <c r="S217" i="145"/>
  <c r="S216" i="145"/>
  <c r="S214" i="145"/>
  <c r="S213" i="145"/>
  <c r="S211" i="145"/>
  <c r="S210" i="145"/>
  <c r="S208" i="145"/>
  <c r="S207" i="145"/>
  <c r="S205" i="145"/>
  <c r="S204" i="145"/>
  <c r="S202" i="145"/>
  <c r="S201" i="145"/>
  <c r="S199" i="145"/>
  <c r="S198" i="145"/>
  <c r="S196" i="145"/>
  <c r="S195" i="145"/>
  <c r="S193" i="145"/>
  <c r="S192" i="145"/>
  <c r="S190" i="145"/>
  <c r="S189" i="145"/>
  <c r="S187" i="145"/>
  <c r="S186" i="145"/>
  <c r="S184" i="145"/>
  <c r="S183" i="145"/>
  <c r="S181" i="145"/>
  <c r="S180" i="145"/>
  <c r="S178" i="145"/>
  <c r="S177" i="145"/>
  <c r="S175" i="145"/>
  <c r="S174" i="145"/>
  <c r="S172" i="145"/>
  <c r="S171" i="145"/>
  <c r="S169" i="145"/>
  <c r="S168" i="145"/>
  <c r="S166" i="145"/>
  <c r="S165" i="145"/>
  <c r="S163" i="145"/>
  <c r="S162" i="145"/>
  <c r="S160" i="145"/>
  <c r="S159" i="145"/>
  <c r="S157" i="145"/>
  <c r="S156" i="145"/>
  <c r="S154" i="145"/>
  <c r="S153" i="145"/>
  <c r="S151" i="145"/>
  <c r="S150" i="145"/>
  <c r="S148" i="145"/>
  <c r="S147" i="145"/>
  <c r="S145" i="145"/>
  <c r="S144" i="145"/>
  <c r="S142" i="145"/>
  <c r="S141" i="145"/>
  <c r="S139" i="145"/>
  <c r="S138" i="145"/>
  <c r="S136" i="145"/>
  <c r="S135" i="145"/>
  <c r="S133" i="145"/>
  <c r="S132" i="145"/>
  <c r="S130" i="145"/>
  <c r="S129" i="145"/>
  <c r="S127" i="145"/>
  <c r="S126" i="145"/>
  <c r="S124" i="145"/>
  <c r="S123" i="145"/>
  <c r="S121" i="145"/>
  <c r="S120" i="145"/>
  <c r="S118" i="145"/>
  <c r="S117" i="145"/>
  <c r="S115" i="145"/>
  <c r="S114" i="145"/>
  <c r="S112" i="145"/>
  <c r="S111" i="145"/>
  <c r="S109" i="145"/>
  <c r="S108" i="145"/>
  <c r="S106" i="145"/>
  <c r="S105" i="145"/>
  <c r="S103" i="145"/>
  <c r="S102" i="145"/>
  <c r="S100" i="145"/>
  <c r="S99" i="145"/>
  <c r="S97" i="145"/>
  <c r="S96" i="145"/>
  <c r="S94" i="145"/>
  <c r="S93" i="145"/>
  <c r="S91" i="145"/>
  <c r="S90" i="145"/>
  <c r="S88" i="145"/>
  <c r="S87" i="145"/>
  <c r="S85" i="145"/>
  <c r="S84" i="145"/>
  <c r="S82" i="145"/>
  <c r="S81" i="145"/>
  <c r="S79" i="145"/>
  <c r="S78" i="145"/>
  <c r="S76" i="145"/>
  <c r="S75" i="145"/>
  <c r="S73" i="145"/>
  <c r="S72" i="145"/>
  <c r="S70" i="145"/>
  <c r="S69" i="145"/>
  <c r="S67" i="145"/>
  <c r="S66" i="145"/>
  <c r="S64" i="145"/>
  <c r="S63" i="145"/>
  <c r="S61" i="145"/>
  <c r="S60" i="145"/>
  <c r="S58" i="145"/>
  <c r="S57" i="145"/>
  <c r="S55" i="145"/>
  <c r="S54" i="145"/>
  <c r="S52" i="145"/>
  <c r="S51" i="145"/>
  <c r="S49" i="145"/>
  <c r="S48" i="145"/>
  <c r="S46" i="145"/>
  <c r="S45" i="145"/>
  <c r="S43" i="145"/>
  <c r="S42" i="145"/>
  <c r="S40" i="145"/>
  <c r="S39" i="145"/>
  <c r="S37" i="145"/>
  <c r="S36" i="145"/>
  <c r="S34" i="145"/>
  <c r="S33" i="145"/>
  <c r="S31" i="145"/>
  <c r="S30" i="145"/>
  <c r="S28" i="145"/>
  <c r="S27" i="145"/>
  <c r="S25" i="145"/>
  <c r="S24" i="145"/>
  <c r="S22" i="145"/>
  <c r="S21" i="145"/>
  <c r="S19" i="145"/>
  <c r="S18" i="145"/>
  <c r="S16" i="145"/>
  <c r="S15" i="145"/>
  <c r="S13" i="145"/>
  <c r="S12" i="145"/>
  <c r="S10" i="145"/>
  <c r="S9" i="145"/>
  <c r="S7" i="145"/>
  <c r="S6" i="145"/>
  <c r="Q226" i="145"/>
  <c r="Q225" i="145"/>
  <c r="Q223" i="145"/>
  <c r="Q222" i="145"/>
  <c r="Q220" i="145"/>
  <c r="Q219" i="145"/>
  <c r="Q217" i="145"/>
  <c r="Q216" i="145"/>
  <c r="Q214" i="145"/>
  <c r="Q213" i="145"/>
  <c r="Q211" i="145"/>
  <c r="Q210" i="145"/>
  <c r="Q208" i="145"/>
  <c r="Q207" i="145"/>
  <c r="Q205" i="145"/>
  <c r="Q204" i="145"/>
  <c r="Q202" i="145"/>
  <c r="Q201" i="145"/>
  <c r="Q199" i="145"/>
  <c r="Q198" i="145"/>
  <c r="Q196" i="145"/>
  <c r="Q195" i="145"/>
  <c r="Q193" i="145"/>
  <c r="Q192" i="145"/>
  <c r="Q190" i="145"/>
  <c r="Q189" i="145"/>
  <c r="Q187" i="145"/>
  <c r="Q186" i="145"/>
  <c r="Q184" i="145"/>
  <c r="Q183" i="145"/>
  <c r="Q181" i="145"/>
  <c r="Q180" i="145"/>
  <c r="Q178" i="145"/>
  <c r="Q177" i="145"/>
  <c r="Q175" i="145"/>
  <c r="Q174" i="145"/>
  <c r="Q172" i="145"/>
  <c r="Q171" i="145"/>
  <c r="Q169" i="145"/>
  <c r="Q168" i="145"/>
  <c r="Q166" i="145"/>
  <c r="Q165" i="145"/>
  <c r="Q163" i="145"/>
  <c r="Q162" i="145"/>
  <c r="Q160" i="145"/>
  <c r="Q159" i="145"/>
  <c r="Q157" i="145"/>
  <c r="Q156" i="145"/>
  <c r="Q154" i="145"/>
  <c r="Q153" i="145"/>
  <c r="Q151" i="145"/>
  <c r="Q150" i="145"/>
  <c r="Q148" i="145"/>
  <c r="Q147" i="145"/>
  <c r="Q145" i="145"/>
  <c r="Q144" i="145"/>
  <c r="Q142" i="145"/>
  <c r="Q141" i="145"/>
  <c r="Q139" i="145"/>
  <c r="Q138" i="145"/>
  <c r="Q136" i="145"/>
  <c r="Q135" i="145"/>
  <c r="Q133" i="145"/>
  <c r="Q132" i="145"/>
  <c r="Q130" i="145"/>
  <c r="Q129" i="145"/>
  <c r="Q127" i="145"/>
  <c r="Q126" i="145"/>
  <c r="Q124" i="145"/>
  <c r="Q123" i="145"/>
  <c r="Q121" i="145"/>
  <c r="Q120" i="145"/>
  <c r="Q118" i="145"/>
  <c r="Q117" i="145"/>
  <c r="Q115" i="145"/>
  <c r="Q114" i="145"/>
  <c r="Q112" i="145"/>
  <c r="Q111" i="145"/>
  <c r="Q109" i="145"/>
  <c r="Q108" i="145"/>
  <c r="Q106" i="145"/>
  <c r="Q105" i="145"/>
  <c r="Q103" i="145"/>
  <c r="Q102" i="145"/>
  <c r="Q100" i="145"/>
  <c r="Q99" i="145"/>
  <c r="Q97" i="145"/>
  <c r="Q96" i="145"/>
  <c r="Q94" i="145"/>
  <c r="Q93" i="145"/>
  <c r="Q91" i="145"/>
  <c r="Q90" i="145"/>
  <c r="Q88" i="145"/>
  <c r="Q87" i="145"/>
  <c r="Q85" i="145"/>
  <c r="Q84" i="145"/>
  <c r="Q82" i="145"/>
  <c r="Q81" i="145"/>
  <c r="Q79" i="145"/>
  <c r="Q78" i="145"/>
  <c r="Q76" i="145"/>
  <c r="Q75" i="145"/>
  <c r="Q73" i="145"/>
  <c r="Q72" i="145"/>
  <c r="Q70" i="145"/>
  <c r="Q69" i="145"/>
  <c r="Q67" i="145"/>
  <c r="Q66" i="145"/>
  <c r="Q64" i="145"/>
  <c r="Q63" i="145"/>
  <c r="Q61" i="145"/>
  <c r="Q60" i="145"/>
  <c r="Q58" i="145"/>
  <c r="Q57" i="145"/>
  <c r="Q55" i="145"/>
  <c r="Q54" i="145"/>
  <c r="Q52" i="145"/>
  <c r="Q51" i="145"/>
  <c r="Q49" i="145"/>
  <c r="Q48" i="145"/>
  <c r="Q46" i="145"/>
  <c r="Q45" i="145"/>
  <c r="Q43" i="145"/>
  <c r="Q42" i="145"/>
  <c r="Q40" i="145"/>
  <c r="Q39" i="145"/>
  <c r="Q37" i="145"/>
  <c r="Q36" i="145"/>
  <c r="Q34" i="145"/>
  <c r="Q33" i="145"/>
  <c r="Q31" i="145"/>
  <c r="Q30" i="145"/>
  <c r="Q28" i="145"/>
  <c r="Q27" i="145"/>
  <c r="Q25" i="145"/>
  <c r="Q24" i="145"/>
  <c r="Q22" i="145"/>
  <c r="Q21" i="145"/>
  <c r="Q19" i="145"/>
  <c r="Q18" i="145"/>
  <c r="Q16" i="145"/>
  <c r="Q15" i="145"/>
  <c r="Q13" i="145"/>
  <c r="Q12" i="145"/>
  <c r="Q10" i="145"/>
  <c r="Q9" i="145"/>
  <c r="Q7" i="145"/>
  <c r="Q6" i="145"/>
  <c r="N226" i="145"/>
  <c r="N225" i="145"/>
  <c r="N223" i="145"/>
  <c r="N222" i="145"/>
  <c r="N220" i="145"/>
  <c r="N219" i="145"/>
  <c r="N217" i="145"/>
  <c r="N216" i="145"/>
  <c r="N214" i="145"/>
  <c r="N213" i="145"/>
  <c r="N211" i="145"/>
  <c r="N210" i="145"/>
  <c r="N208" i="145"/>
  <c r="N207" i="145"/>
  <c r="N205" i="145"/>
  <c r="N204" i="145"/>
  <c r="N202" i="145"/>
  <c r="N201" i="145"/>
  <c r="N199" i="145"/>
  <c r="N198" i="145"/>
  <c r="N196" i="145"/>
  <c r="N195" i="145"/>
  <c r="N193" i="145"/>
  <c r="N192" i="145"/>
  <c r="N190" i="145"/>
  <c r="N189" i="145"/>
  <c r="N187" i="145"/>
  <c r="N186" i="145"/>
  <c r="N184" i="145"/>
  <c r="N183" i="145"/>
  <c r="N181" i="145"/>
  <c r="N180" i="145"/>
  <c r="N178" i="145"/>
  <c r="N177" i="145"/>
  <c r="N175" i="145"/>
  <c r="N174" i="145"/>
  <c r="N172" i="145"/>
  <c r="N171" i="145"/>
  <c r="N169" i="145"/>
  <c r="N168" i="145"/>
  <c r="N166" i="145"/>
  <c r="N165" i="145"/>
  <c r="N163" i="145"/>
  <c r="N162" i="145"/>
  <c r="N160" i="145"/>
  <c r="N159" i="145"/>
  <c r="N157" i="145"/>
  <c r="N156" i="145"/>
  <c r="N154" i="145"/>
  <c r="N153" i="145"/>
  <c r="N151" i="145"/>
  <c r="N150" i="145"/>
  <c r="N148" i="145"/>
  <c r="N147" i="145"/>
  <c r="N145" i="145"/>
  <c r="N144" i="145"/>
  <c r="N142" i="145"/>
  <c r="N141" i="145"/>
  <c r="N139" i="145"/>
  <c r="N138" i="145"/>
  <c r="N136" i="145"/>
  <c r="N135" i="145"/>
  <c r="N133" i="145"/>
  <c r="N132" i="145"/>
  <c r="N130" i="145"/>
  <c r="N129" i="145"/>
  <c r="N127" i="145"/>
  <c r="N126" i="145"/>
  <c r="N124" i="145"/>
  <c r="N123" i="145"/>
  <c r="N121" i="145"/>
  <c r="N120" i="145"/>
  <c r="N118" i="145"/>
  <c r="N117" i="145"/>
  <c r="N115" i="145"/>
  <c r="N114" i="145"/>
  <c r="N112" i="145"/>
  <c r="N111" i="145"/>
  <c r="N109" i="145"/>
  <c r="N108" i="145"/>
  <c r="N106" i="145"/>
  <c r="N105" i="145"/>
  <c r="N103" i="145"/>
  <c r="N102" i="145"/>
  <c r="N100" i="145"/>
  <c r="N99" i="145"/>
  <c r="N97" i="145"/>
  <c r="N96" i="145"/>
  <c r="N94" i="145"/>
  <c r="N93" i="145"/>
  <c r="N91" i="145"/>
  <c r="N90" i="145"/>
  <c r="N88" i="145"/>
  <c r="N87" i="145"/>
  <c r="N85" i="145"/>
  <c r="N84" i="145"/>
  <c r="N82" i="145"/>
  <c r="N81" i="145"/>
  <c r="N79" i="145"/>
  <c r="N78" i="145"/>
  <c r="N76" i="145"/>
  <c r="N75" i="145"/>
  <c r="N73" i="145"/>
  <c r="N72" i="145"/>
  <c r="N70" i="145"/>
  <c r="N69" i="145"/>
  <c r="N67" i="145"/>
  <c r="N66" i="145"/>
  <c r="N64" i="145"/>
  <c r="N63" i="145"/>
  <c r="N61" i="145"/>
  <c r="N60" i="145"/>
  <c r="N58" i="145"/>
  <c r="N57" i="145"/>
  <c r="N55" i="145"/>
  <c r="N54" i="145"/>
  <c r="N52" i="145"/>
  <c r="N51" i="145"/>
  <c r="N49" i="145"/>
  <c r="N48" i="145"/>
  <c r="N46" i="145"/>
  <c r="N45" i="145"/>
  <c r="N43" i="145"/>
  <c r="N42" i="145"/>
  <c r="N40" i="145"/>
  <c r="N39" i="145"/>
  <c r="N37" i="145"/>
  <c r="N36" i="145"/>
  <c r="N34" i="145"/>
  <c r="N33" i="145"/>
  <c r="N31" i="145"/>
  <c r="N30" i="145"/>
  <c r="N28" i="145"/>
  <c r="N27" i="145"/>
  <c r="N25" i="145"/>
  <c r="N24" i="145"/>
  <c r="N22" i="145"/>
  <c r="N21" i="145"/>
  <c r="N19" i="145"/>
  <c r="N18" i="145"/>
  <c r="N16" i="145"/>
  <c r="N15" i="145"/>
  <c r="N13" i="145"/>
  <c r="N12" i="145"/>
  <c r="N10" i="145"/>
  <c r="N9" i="145"/>
  <c r="N7" i="145"/>
  <c r="N6" i="145"/>
  <c r="L226" i="145"/>
  <c r="L225" i="145"/>
  <c r="L223" i="145"/>
  <c r="L222" i="145"/>
  <c r="L220" i="145"/>
  <c r="L219" i="145"/>
  <c r="L217" i="145"/>
  <c r="L216" i="145"/>
  <c r="L214" i="145"/>
  <c r="L213" i="145"/>
  <c r="L211" i="145"/>
  <c r="L210" i="145"/>
  <c r="L208" i="145"/>
  <c r="L207" i="145"/>
  <c r="L205" i="145"/>
  <c r="L204" i="145"/>
  <c r="L202" i="145"/>
  <c r="L201" i="145"/>
  <c r="L199" i="145"/>
  <c r="L198" i="145"/>
  <c r="L196" i="145"/>
  <c r="L195" i="145"/>
  <c r="L193" i="145"/>
  <c r="L192" i="145"/>
  <c r="L190" i="145"/>
  <c r="L189" i="145"/>
  <c r="L187" i="145"/>
  <c r="L186" i="145"/>
  <c r="L184" i="145"/>
  <c r="L183" i="145"/>
  <c r="L181" i="145"/>
  <c r="L180" i="145"/>
  <c r="L178" i="145"/>
  <c r="L177" i="145"/>
  <c r="L175" i="145"/>
  <c r="L174" i="145"/>
  <c r="L172" i="145"/>
  <c r="L171" i="145"/>
  <c r="L169" i="145"/>
  <c r="L168" i="145"/>
  <c r="L166" i="145"/>
  <c r="L165" i="145"/>
  <c r="L163" i="145"/>
  <c r="L162" i="145"/>
  <c r="L160" i="145"/>
  <c r="L159" i="145"/>
  <c r="L157" i="145"/>
  <c r="L156" i="145"/>
  <c r="L154" i="145"/>
  <c r="L153" i="145"/>
  <c r="L151" i="145"/>
  <c r="L150" i="145"/>
  <c r="L148" i="145"/>
  <c r="L147" i="145"/>
  <c r="L145" i="145"/>
  <c r="L144" i="145"/>
  <c r="L142" i="145"/>
  <c r="L141" i="145"/>
  <c r="L139" i="145"/>
  <c r="L138" i="145"/>
  <c r="L136" i="145"/>
  <c r="L135" i="145"/>
  <c r="L133" i="145"/>
  <c r="L132" i="145"/>
  <c r="L130" i="145"/>
  <c r="L129" i="145"/>
  <c r="L127" i="145"/>
  <c r="L126" i="145"/>
  <c r="L124" i="145"/>
  <c r="L123" i="145"/>
  <c r="L121" i="145"/>
  <c r="L120" i="145"/>
  <c r="L118" i="145"/>
  <c r="L117" i="145"/>
  <c r="L115" i="145"/>
  <c r="L114" i="145"/>
  <c r="L112" i="145"/>
  <c r="L111" i="145"/>
  <c r="L109" i="145"/>
  <c r="L108" i="145"/>
  <c r="L106" i="145"/>
  <c r="L105" i="145"/>
  <c r="L103" i="145"/>
  <c r="L102" i="145"/>
  <c r="L100" i="145"/>
  <c r="L99" i="145"/>
  <c r="L97" i="145"/>
  <c r="L96" i="145"/>
  <c r="L94" i="145"/>
  <c r="L93" i="145"/>
  <c r="L91" i="145"/>
  <c r="L90" i="145"/>
  <c r="L88" i="145"/>
  <c r="L87" i="145"/>
  <c r="L85" i="145"/>
  <c r="L84" i="145"/>
  <c r="L82" i="145"/>
  <c r="L81" i="145"/>
  <c r="L79" i="145"/>
  <c r="L78" i="145"/>
  <c r="L76" i="145"/>
  <c r="L75" i="145"/>
  <c r="L73" i="145"/>
  <c r="L72" i="145"/>
  <c r="L70" i="145"/>
  <c r="L69" i="145"/>
  <c r="L67" i="145"/>
  <c r="L66" i="145"/>
  <c r="L64" i="145"/>
  <c r="L63" i="145"/>
  <c r="L61" i="145"/>
  <c r="L60" i="145"/>
  <c r="L58" i="145"/>
  <c r="L57" i="145"/>
  <c r="L55" i="145"/>
  <c r="L54" i="145"/>
  <c r="L52" i="145"/>
  <c r="L51" i="145"/>
  <c r="L49" i="145"/>
  <c r="L48" i="145"/>
  <c r="L46" i="145"/>
  <c r="L45" i="145"/>
  <c r="L43" i="145"/>
  <c r="L42" i="145"/>
  <c r="L40" i="145"/>
  <c r="L39" i="145"/>
  <c r="L37" i="145"/>
  <c r="L36" i="145"/>
  <c r="L34" i="145"/>
  <c r="L33" i="145"/>
  <c r="L31" i="145"/>
  <c r="L30" i="145"/>
  <c r="L28" i="145"/>
  <c r="L27" i="145"/>
  <c r="L25" i="145"/>
  <c r="L24" i="145"/>
  <c r="L22" i="145"/>
  <c r="L21" i="145"/>
  <c r="L19" i="145"/>
  <c r="L18" i="145"/>
  <c r="L16" i="145"/>
  <c r="L15" i="145"/>
  <c r="L13" i="145"/>
  <c r="L12" i="145"/>
  <c r="L10" i="145"/>
  <c r="L9" i="145"/>
  <c r="L7" i="145"/>
  <c r="L6" i="145"/>
  <c r="I226" i="145"/>
  <c r="I225" i="145"/>
  <c r="I223" i="145"/>
  <c r="I222" i="145"/>
  <c r="I220" i="145"/>
  <c r="I219" i="145"/>
  <c r="I217" i="145"/>
  <c r="I216" i="145"/>
  <c r="I214" i="145"/>
  <c r="I213" i="145"/>
  <c r="I211" i="145"/>
  <c r="I210" i="145"/>
  <c r="I208" i="145"/>
  <c r="I207" i="145"/>
  <c r="I205" i="145"/>
  <c r="I204" i="145"/>
  <c r="I202" i="145"/>
  <c r="I201" i="145"/>
  <c r="I199" i="145"/>
  <c r="I198" i="145"/>
  <c r="I196" i="145"/>
  <c r="I195" i="145"/>
  <c r="I193" i="145"/>
  <c r="I192" i="145"/>
  <c r="I190" i="145"/>
  <c r="I189" i="145"/>
  <c r="I187" i="145"/>
  <c r="I186" i="145"/>
  <c r="I184" i="145"/>
  <c r="I183" i="145"/>
  <c r="I181" i="145"/>
  <c r="I180" i="145"/>
  <c r="I178" i="145"/>
  <c r="I177" i="145"/>
  <c r="I175" i="145"/>
  <c r="I174" i="145"/>
  <c r="I172" i="145"/>
  <c r="I171" i="145"/>
  <c r="I169" i="145"/>
  <c r="I168" i="145"/>
  <c r="I166" i="145"/>
  <c r="I165" i="145"/>
  <c r="I163" i="145"/>
  <c r="I162" i="145"/>
  <c r="I160" i="145"/>
  <c r="I159" i="145"/>
  <c r="I157" i="145"/>
  <c r="I156" i="145"/>
  <c r="I154" i="145"/>
  <c r="I153" i="145"/>
  <c r="I151" i="145"/>
  <c r="I150" i="145"/>
  <c r="I148" i="145"/>
  <c r="I147" i="145"/>
  <c r="I145" i="145"/>
  <c r="I144" i="145"/>
  <c r="I142" i="145"/>
  <c r="I141" i="145"/>
  <c r="I139" i="145"/>
  <c r="I138" i="145"/>
  <c r="I136" i="145"/>
  <c r="I135" i="145"/>
  <c r="I133" i="145"/>
  <c r="I132" i="145"/>
  <c r="I130" i="145"/>
  <c r="I129" i="145"/>
  <c r="I127" i="145"/>
  <c r="I126" i="145"/>
  <c r="I124" i="145"/>
  <c r="I123" i="145"/>
  <c r="I121" i="145"/>
  <c r="I120" i="145"/>
  <c r="I118" i="145"/>
  <c r="I117" i="145"/>
  <c r="I115" i="145"/>
  <c r="I114" i="145"/>
  <c r="I112" i="145"/>
  <c r="I111" i="145"/>
  <c r="I109" i="145"/>
  <c r="I108" i="145"/>
  <c r="I106" i="145"/>
  <c r="I105" i="145"/>
  <c r="I103" i="145"/>
  <c r="I102" i="145"/>
  <c r="I100" i="145"/>
  <c r="I99" i="145"/>
  <c r="I97" i="145"/>
  <c r="I96" i="145"/>
  <c r="I94" i="145"/>
  <c r="I93" i="145"/>
  <c r="I91" i="145"/>
  <c r="I90" i="145"/>
  <c r="I88" i="145"/>
  <c r="I87" i="145"/>
  <c r="I85" i="145"/>
  <c r="I84" i="145"/>
  <c r="I82" i="145"/>
  <c r="I81" i="145"/>
  <c r="I79" i="145"/>
  <c r="I78" i="145"/>
  <c r="I76" i="145"/>
  <c r="I75" i="145"/>
  <c r="I73" i="145"/>
  <c r="I72" i="145"/>
  <c r="I70" i="145"/>
  <c r="I69" i="145"/>
  <c r="I67" i="145"/>
  <c r="I66" i="145"/>
  <c r="I64" i="145"/>
  <c r="I63" i="145"/>
  <c r="I61" i="145"/>
  <c r="I60" i="145"/>
  <c r="I58" i="145"/>
  <c r="I57" i="145"/>
  <c r="I55" i="145"/>
  <c r="I54" i="145"/>
  <c r="I52" i="145"/>
  <c r="I51" i="145"/>
  <c r="I49" i="145"/>
  <c r="I48" i="145"/>
  <c r="I46" i="145"/>
  <c r="I45" i="145"/>
  <c r="I43" i="145"/>
  <c r="I42" i="145"/>
  <c r="I40" i="145"/>
  <c r="I39" i="145"/>
  <c r="I37" i="145"/>
  <c r="I36" i="145"/>
  <c r="I34" i="145"/>
  <c r="I33" i="145"/>
  <c r="I31" i="145"/>
  <c r="I30" i="145"/>
  <c r="I28" i="145"/>
  <c r="I27" i="145"/>
  <c r="I25" i="145"/>
  <c r="I24" i="145"/>
  <c r="I22" i="145"/>
  <c r="I21" i="145"/>
  <c r="I19" i="145"/>
  <c r="I18" i="145"/>
  <c r="I16" i="145"/>
  <c r="I15" i="145"/>
  <c r="I13" i="145"/>
  <c r="I12" i="145"/>
  <c r="I10" i="145"/>
  <c r="I9" i="145"/>
  <c r="I7" i="145"/>
  <c r="I6" i="145"/>
  <c r="G226" i="145"/>
  <c r="G225" i="145"/>
  <c r="G223" i="145"/>
  <c r="G222" i="145"/>
  <c r="G220" i="145"/>
  <c r="G219" i="145"/>
  <c r="G217" i="145"/>
  <c r="G216" i="145"/>
  <c r="G214" i="145"/>
  <c r="G213" i="145"/>
  <c r="G211" i="145"/>
  <c r="G210" i="145"/>
  <c r="G208" i="145"/>
  <c r="G207" i="145"/>
  <c r="G205" i="145"/>
  <c r="G204" i="145"/>
  <c r="G202" i="145"/>
  <c r="G201" i="145"/>
  <c r="G199" i="145"/>
  <c r="G198" i="145"/>
  <c r="G196" i="145"/>
  <c r="G195" i="145"/>
  <c r="G193" i="145"/>
  <c r="G192" i="145"/>
  <c r="G190" i="145"/>
  <c r="G189" i="145"/>
  <c r="G187" i="145"/>
  <c r="G186" i="145"/>
  <c r="G184" i="145"/>
  <c r="G183" i="145"/>
  <c r="G181" i="145"/>
  <c r="G180" i="145"/>
  <c r="G178" i="145"/>
  <c r="G177" i="145"/>
  <c r="G175" i="145"/>
  <c r="G174" i="145"/>
  <c r="G172" i="145"/>
  <c r="G171" i="145"/>
  <c r="G169" i="145"/>
  <c r="G168" i="145"/>
  <c r="G166" i="145"/>
  <c r="G165" i="145"/>
  <c r="G163" i="145"/>
  <c r="G162" i="145"/>
  <c r="G160" i="145"/>
  <c r="G159" i="145"/>
  <c r="G157" i="145"/>
  <c r="G156" i="145"/>
  <c r="G154" i="145"/>
  <c r="G153" i="145"/>
  <c r="G151" i="145"/>
  <c r="G150" i="145"/>
  <c r="G148" i="145"/>
  <c r="G147" i="145"/>
  <c r="G145" i="145"/>
  <c r="G144" i="145"/>
  <c r="G142" i="145"/>
  <c r="G141" i="145"/>
  <c r="G139" i="145"/>
  <c r="G138" i="145"/>
  <c r="G136" i="145"/>
  <c r="G135" i="145"/>
  <c r="G133" i="145"/>
  <c r="G132" i="145"/>
  <c r="G130" i="145"/>
  <c r="G129" i="145"/>
  <c r="G127" i="145"/>
  <c r="G126" i="145"/>
  <c r="G124" i="145"/>
  <c r="G123" i="145"/>
  <c r="G121" i="145"/>
  <c r="G120" i="145"/>
  <c r="G118" i="145"/>
  <c r="G117" i="145"/>
  <c r="G115" i="145"/>
  <c r="G114" i="145"/>
  <c r="G112" i="145"/>
  <c r="G111" i="145"/>
  <c r="G109" i="145"/>
  <c r="G108" i="145"/>
  <c r="G106" i="145"/>
  <c r="G105" i="145"/>
  <c r="G103" i="145"/>
  <c r="G102" i="145"/>
  <c r="G100" i="145"/>
  <c r="G99" i="145"/>
  <c r="G97" i="145"/>
  <c r="G96" i="145"/>
  <c r="G94" i="145"/>
  <c r="G93" i="145"/>
  <c r="G91" i="145"/>
  <c r="G90" i="145"/>
  <c r="G88" i="145"/>
  <c r="G87" i="145"/>
  <c r="G85" i="145"/>
  <c r="G84" i="145"/>
  <c r="G82" i="145"/>
  <c r="G81" i="145"/>
  <c r="G79" i="145"/>
  <c r="G78" i="145"/>
  <c r="G76" i="145"/>
  <c r="G75" i="145"/>
  <c r="G73" i="145"/>
  <c r="G72" i="145"/>
  <c r="G70" i="145"/>
  <c r="G69" i="145"/>
  <c r="G67" i="145"/>
  <c r="G66" i="145"/>
  <c r="G64" i="145"/>
  <c r="G63" i="145"/>
  <c r="G61" i="145"/>
  <c r="G60" i="145"/>
  <c r="G58" i="145"/>
  <c r="G57" i="145"/>
  <c r="G55" i="145"/>
  <c r="G54" i="145"/>
  <c r="G52" i="145"/>
  <c r="G51" i="145"/>
  <c r="G49" i="145"/>
  <c r="G48" i="145"/>
  <c r="G46" i="145"/>
  <c r="G45" i="145"/>
  <c r="G43" i="145"/>
  <c r="G42" i="145"/>
  <c r="G40" i="145"/>
  <c r="G39" i="145"/>
  <c r="G37" i="145"/>
  <c r="G36" i="145"/>
  <c r="G34" i="145"/>
  <c r="G33" i="145"/>
  <c r="G31" i="145"/>
  <c r="G30" i="145"/>
  <c r="G28" i="145"/>
  <c r="G27" i="145"/>
  <c r="G25" i="145"/>
  <c r="G24" i="145"/>
  <c r="G22" i="145"/>
  <c r="G21" i="145"/>
  <c r="G19" i="145"/>
  <c r="G18" i="145"/>
  <c r="G16" i="145"/>
  <c r="G15" i="145"/>
  <c r="G13" i="145"/>
  <c r="G12" i="145"/>
  <c r="G10" i="145"/>
  <c r="G9" i="145"/>
  <c r="G7" i="145"/>
  <c r="G6" i="145"/>
  <c r="AN14" i="145" l="1"/>
  <c r="AN38" i="145"/>
  <c r="AN62" i="145"/>
  <c r="AN86" i="145"/>
  <c r="AN17" i="145"/>
  <c r="AN65" i="145"/>
  <c r="AN89" i="145"/>
  <c r="AN113" i="145"/>
  <c r="AN137" i="145"/>
  <c r="AN161" i="145"/>
  <c r="AN185" i="145"/>
  <c r="AN209" i="145"/>
  <c r="AN41" i="145"/>
  <c r="AN32" i="145"/>
  <c r="AN104" i="145"/>
  <c r="AN20" i="145"/>
  <c r="AN50" i="145"/>
  <c r="AN98" i="145"/>
  <c r="AN122" i="145"/>
  <c r="AN170" i="145"/>
  <c r="AN194" i="145"/>
  <c r="AN218" i="145"/>
  <c r="AN26" i="145"/>
  <c r="AN74" i="145"/>
  <c r="AN146" i="145"/>
  <c r="AN8" i="145"/>
  <c r="AN56" i="145"/>
  <c r="AN80" i="145"/>
  <c r="AN128" i="145"/>
  <c r="AN152" i="145"/>
  <c r="AN176" i="145"/>
  <c r="AN200" i="145"/>
  <c r="AN35" i="145"/>
  <c r="AN83" i="145"/>
  <c r="AN131" i="145"/>
  <c r="AN155" i="145"/>
  <c r="AN203" i="145"/>
  <c r="AN110" i="145"/>
  <c r="AN134" i="145"/>
  <c r="AN158" i="145"/>
  <c r="AN182" i="145"/>
  <c r="AN206" i="145"/>
  <c r="AN44" i="145"/>
  <c r="AN68" i="145"/>
  <c r="AN92" i="145"/>
  <c r="AN116" i="145"/>
  <c r="AN140" i="145"/>
  <c r="AN164" i="145"/>
  <c r="AN188" i="145"/>
  <c r="AN212" i="145"/>
  <c r="AN23" i="145"/>
  <c r="AN47" i="145"/>
  <c r="AN71" i="145"/>
  <c r="AN95" i="145"/>
  <c r="AN119" i="145"/>
  <c r="AN143" i="145"/>
  <c r="AN167" i="145"/>
  <c r="AN191" i="145"/>
  <c r="AN215" i="145"/>
  <c r="AN29" i="145"/>
  <c r="AN53" i="145"/>
  <c r="AN77" i="145"/>
  <c r="AN101" i="145"/>
  <c r="AN125" i="145"/>
  <c r="AN149" i="145"/>
  <c r="AN173" i="145"/>
  <c r="AN197" i="145"/>
  <c r="AN221" i="145"/>
  <c r="AN224" i="145"/>
  <c r="AN11" i="145"/>
  <c r="AN59" i="145"/>
  <c r="AN107" i="145"/>
  <c r="AN179" i="145"/>
  <c r="AN227" i="145"/>
  <c r="AM28" i="143"/>
  <c r="AM27" i="143"/>
  <c r="AM25" i="143"/>
  <c r="AM24" i="143"/>
  <c r="AM22" i="143"/>
  <c r="AM21" i="143"/>
  <c r="AM19" i="143"/>
  <c r="AM18" i="143"/>
  <c r="AM16" i="143"/>
  <c r="AM15" i="143"/>
  <c r="AM13" i="143"/>
  <c r="AM12" i="143"/>
  <c r="AM10" i="143"/>
  <c r="AM9" i="143"/>
  <c r="AM7" i="143"/>
  <c r="AM6" i="143"/>
  <c r="AL30" i="143"/>
  <c r="AL31" i="143"/>
  <c r="AH28" i="143"/>
  <c r="AH27" i="143"/>
  <c r="AH25" i="143"/>
  <c r="AH24" i="143"/>
  <c r="AH22" i="143"/>
  <c r="AH21" i="143"/>
  <c r="AH19" i="143"/>
  <c r="AH18" i="143"/>
  <c r="AH16" i="143"/>
  <c r="AH15" i="143"/>
  <c r="AH13" i="143"/>
  <c r="AH12" i="143"/>
  <c r="AH10" i="143"/>
  <c r="AH9" i="143"/>
  <c r="AH7" i="143"/>
  <c r="AH6" i="143"/>
  <c r="AC31" i="143"/>
  <c r="AC30" i="143"/>
  <c r="AC28" i="143"/>
  <c r="AC27" i="143"/>
  <c r="AC25" i="143"/>
  <c r="AC24" i="143"/>
  <c r="AC22" i="143"/>
  <c r="AC21" i="143"/>
  <c r="AC19" i="143"/>
  <c r="AC18" i="143"/>
  <c r="AC16" i="143"/>
  <c r="AC15" i="143"/>
  <c r="AC13" i="143"/>
  <c r="AC12" i="143"/>
  <c r="AC10" i="143"/>
  <c r="AC9" i="143"/>
  <c r="AC7" i="143"/>
  <c r="AC6" i="143"/>
  <c r="X28" i="143"/>
  <c r="X27" i="143"/>
  <c r="X25" i="143"/>
  <c r="X24" i="143"/>
  <c r="X22" i="143"/>
  <c r="X21" i="143"/>
  <c r="X19" i="143"/>
  <c r="X18" i="143"/>
  <c r="X16" i="143"/>
  <c r="X15" i="143"/>
  <c r="X13" i="143"/>
  <c r="X12" i="143"/>
  <c r="X10" i="143"/>
  <c r="X9" i="143"/>
  <c r="X7" i="143"/>
  <c r="X6" i="143"/>
  <c r="S28" i="143"/>
  <c r="S27" i="143"/>
  <c r="S25" i="143"/>
  <c r="S24" i="143"/>
  <c r="S22" i="143"/>
  <c r="S21" i="143"/>
  <c r="S19" i="143"/>
  <c r="S18" i="143"/>
  <c r="S16" i="143"/>
  <c r="S15" i="143"/>
  <c r="S13" i="143"/>
  <c r="S12" i="143"/>
  <c r="S10" i="143"/>
  <c r="S9" i="143"/>
  <c r="S7" i="143"/>
  <c r="S6" i="143"/>
  <c r="N28" i="143"/>
  <c r="N27" i="143"/>
  <c r="N25" i="143"/>
  <c r="N24" i="143"/>
  <c r="N22" i="143"/>
  <c r="N21" i="143"/>
  <c r="N19" i="143"/>
  <c r="N18" i="143"/>
  <c r="N16" i="143"/>
  <c r="N15" i="143"/>
  <c r="N13" i="143"/>
  <c r="N12" i="143"/>
  <c r="N10" i="143"/>
  <c r="N9" i="143"/>
  <c r="N7" i="143"/>
  <c r="N6" i="143"/>
  <c r="AK28" i="143"/>
  <c r="AK27" i="143"/>
  <c r="AK25" i="143"/>
  <c r="AK24" i="143"/>
  <c r="AK22" i="143"/>
  <c r="AK21" i="143"/>
  <c r="AK19" i="143"/>
  <c r="AK18" i="143"/>
  <c r="AK16" i="143"/>
  <c r="AK15" i="143"/>
  <c r="AK13" i="143"/>
  <c r="AK12" i="143"/>
  <c r="AK10" i="143"/>
  <c r="AK9" i="143"/>
  <c r="AK7" i="143"/>
  <c r="AK6" i="143"/>
  <c r="AF28" i="143"/>
  <c r="AF27" i="143"/>
  <c r="AF25" i="143"/>
  <c r="AF24" i="143"/>
  <c r="AF22" i="143"/>
  <c r="AF21" i="143"/>
  <c r="AF19" i="143"/>
  <c r="AF18" i="143"/>
  <c r="AF16" i="143"/>
  <c r="AF15" i="143"/>
  <c r="AF13" i="143"/>
  <c r="AF12" i="143"/>
  <c r="AF10" i="143"/>
  <c r="AF9" i="143"/>
  <c r="AF7" i="143"/>
  <c r="AF6" i="143"/>
  <c r="AA28" i="143"/>
  <c r="AA27" i="143"/>
  <c r="AA25" i="143"/>
  <c r="AA24" i="143"/>
  <c r="AA22" i="143"/>
  <c r="AA21" i="143"/>
  <c r="AA19" i="143"/>
  <c r="AA18" i="143"/>
  <c r="AA16" i="143"/>
  <c r="AA15" i="143"/>
  <c r="AA13" i="143"/>
  <c r="AA12" i="143"/>
  <c r="AA10" i="143"/>
  <c r="AA9" i="143"/>
  <c r="AA7" i="143"/>
  <c r="AA6" i="143"/>
  <c r="V28" i="143"/>
  <c r="V27" i="143"/>
  <c r="V25" i="143"/>
  <c r="V24" i="143"/>
  <c r="V22" i="143"/>
  <c r="V21" i="143"/>
  <c r="V19" i="143"/>
  <c r="V18" i="143"/>
  <c r="V16" i="143"/>
  <c r="V15" i="143"/>
  <c r="V13" i="143"/>
  <c r="V12" i="143"/>
  <c r="V10" i="143"/>
  <c r="V9" i="143"/>
  <c r="V7" i="143"/>
  <c r="V6" i="143"/>
  <c r="Q28" i="143"/>
  <c r="Q27" i="143"/>
  <c r="Q25" i="143"/>
  <c r="Q24" i="143"/>
  <c r="Q22" i="143"/>
  <c r="Q21" i="143"/>
  <c r="Q19" i="143"/>
  <c r="Q18" i="143"/>
  <c r="Q16" i="143"/>
  <c r="Q15" i="143"/>
  <c r="Q13" i="143"/>
  <c r="Q12" i="143"/>
  <c r="Q10" i="143"/>
  <c r="Q9" i="143"/>
  <c r="Q7" i="143"/>
  <c r="Q6" i="143"/>
  <c r="L28" i="143"/>
  <c r="L27" i="143"/>
  <c r="L25" i="143"/>
  <c r="L24" i="143"/>
  <c r="L22" i="143"/>
  <c r="L21" i="143"/>
  <c r="L19" i="143"/>
  <c r="L18" i="143"/>
  <c r="L16" i="143"/>
  <c r="L15" i="143"/>
  <c r="L13" i="143"/>
  <c r="L12" i="143"/>
  <c r="L10" i="143"/>
  <c r="L9" i="143"/>
  <c r="L7" i="143"/>
  <c r="L6" i="143"/>
  <c r="G10" i="143"/>
  <c r="G9" i="143"/>
  <c r="G7" i="143"/>
  <c r="G6" i="143"/>
  <c r="I7" i="143"/>
  <c r="I9" i="143"/>
  <c r="I10" i="143"/>
  <c r="I12" i="143"/>
  <c r="I13" i="143"/>
  <c r="I15" i="143"/>
  <c r="I16" i="143"/>
  <c r="I18" i="143"/>
  <c r="I19" i="143"/>
  <c r="I21" i="143"/>
  <c r="I22" i="143"/>
  <c r="I24" i="143"/>
  <c r="I25" i="143"/>
  <c r="I27" i="143"/>
  <c r="I28" i="143"/>
  <c r="G12" i="143"/>
  <c r="G13" i="143"/>
  <c r="G15" i="143"/>
  <c r="G16" i="143"/>
  <c r="G18" i="143"/>
  <c r="G19" i="143"/>
  <c r="G21" i="143"/>
  <c r="G22" i="143"/>
  <c r="G24" i="143"/>
  <c r="G25" i="143"/>
  <c r="G27" i="143"/>
  <c r="G28" i="143"/>
  <c r="I6" i="143"/>
  <c r="AN31" i="143"/>
  <c r="AN30" i="143"/>
  <c r="AN28" i="143"/>
  <c r="AN27" i="143"/>
  <c r="AN25" i="143"/>
  <c r="AN24" i="143"/>
  <c r="AN22" i="143"/>
  <c r="AN21" i="143"/>
  <c r="AN19" i="143"/>
  <c r="AN18" i="143"/>
  <c r="AN16" i="143"/>
  <c r="AN15" i="143"/>
  <c r="AN13" i="143"/>
  <c r="AN12" i="143"/>
  <c r="AN10" i="143"/>
  <c r="AN9" i="143"/>
  <c r="AN7" i="143"/>
  <c r="AC29" i="143"/>
  <c r="AC26" i="143"/>
  <c r="AC23" i="143"/>
  <c r="AC20" i="143"/>
  <c r="AC17" i="143"/>
  <c r="AC14" i="143"/>
  <c r="AC11" i="143"/>
  <c r="AC8" i="143"/>
  <c r="AN20" i="143"/>
  <c r="AN17" i="143"/>
  <c r="AM31" i="143" l="1"/>
  <c r="AL229" i="145"/>
  <c r="AM30" i="143"/>
  <c r="AL228" i="145"/>
  <c r="AI230" i="145"/>
  <c r="AM229" i="145"/>
  <c r="AD230" i="145"/>
  <c r="AC228" i="145"/>
  <c r="AC229" i="145"/>
  <c r="AC32" i="143"/>
  <c r="Y230" i="145"/>
  <c r="T230" i="145"/>
  <c r="O230" i="145"/>
  <c r="J230" i="145"/>
  <c r="D5" i="142"/>
  <c r="AN228" i="145"/>
  <c r="D6" i="142"/>
  <c r="AN229" i="145"/>
  <c r="E230" i="145"/>
  <c r="AN32" i="143"/>
  <c r="AM17" i="143"/>
  <c r="AM26" i="143"/>
  <c r="AN14" i="143"/>
  <c r="AN8" i="143"/>
  <c r="AM23" i="143"/>
  <c r="AM20" i="143"/>
  <c r="AN23" i="143"/>
  <c r="AM14" i="143"/>
  <c r="AN29" i="143"/>
  <c r="AM11" i="143"/>
  <c r="AM8" i="143"/>
  <c r="AN11" i="143"/>
  <c r="AM29" i="143"/>
  <c r="AN26" i="143"/>
  <c r="AL32" i="143"/>
  <c r="AM228" i="145" l="1"/>
  <c r="AM32" i="143"/>
  <c r="AM230" i="145" s="1"/>
  <c r="AL230" i="145"/>
  <c r="AC230" i="145"/>
  <c r="D7" i="142"/>
  <c r="AN230" i="145"/>
  <c r="AM77" i="154" l="1"/>
  <c r="AK77" i="154"/>
  <c r="AH77" i="154"/>
  <c r="AF77" i="154"/>
  <c r="AC77" i="154"/>
  <c r="AA77" i="154"/>
  <c r="X77" i="154"/>
  <c r="V77" i="154"/>
  <c r="Q77" i="154"/>
  <c r="N77" i="154"/>
  <c r="L77" i="154"/>
  <c r="I77" i="154"/>
  <c r="G77" i="154"/>
  <c r="AQ76" i="154"/>
  <c r="AR76" i="154" s="1"/>
  <c r="AX29" i="154" s="1"/>
  <c r="AO76" i="154"/>
  <c r="AP76" i="154" s="1"/>
  <c r="AQ75" i="154"/>
  <c r="AR75" i="154" s="1"/>
  <c r="AV29" i="154" s="1"/>
  <c r="AO75" i="154"/>
  <c r="AP75" i="154" s="1"/>
  <c r="AU29" i="154" s="1"/>
  <c r="AM74" i="154"/>
  <c r="AK74" i="154"/>
  <c r="AH74" i="154"/>
  <c r="AF74" i="154"/>
  <c r="AC74" i="154"/>
  <c r="AA74" i="154"/>
  <c r="X74" i="154"/>
  <c r="V74" i="154"/>
  <c r="S74" i="154"/>
  <c r="Q74" i="154"/>
  <c r="N74" i="154"/>
  <c r="L74" i="154"/>
  <c r="I74" i="154"/>
  <c r="G74" i="154"/>
  <c r="AQ73" i="154"/>
  <c r="AR73" i="154" s="1"/>
  <c r="AX28" i="154" s="1"/>
  <c r="AO73" i="154"/>
  <c r="AP73" i="154" s="1"/>
  <c r="AQ72" i="154"/>
  <c r="AR72" i="154" s="1"/>
  <c r="AV28" i="154" s="1"/>
  <c r="AO72" i="154"/>
  <c r="AP72" i="154" s="1"/>
  <c r="AU28" i="154" s="1"/>
  <c r="AM71" i="154"/>
  <c r="AK71" i="154"/>
  <c r="AH71" i="154"/>
  <c r="AF71" i="154"/>
  <c r="AC71" i="154"/>
  <c r="AA71" i="154"/>
  <c r="X71" i="154"/>
  <c r="V71" i="154"/>
  <c r="S71" i="154"/>
  <c r="Q71" i="154"/>
  <c r="N71" i="154"/>
  <c r="L71" i="154"/>
  <c r="I71" i="154"/>
  <c r="G71" i="154"/>
  <c r="AQ70" i="154"/>
  <c r="AR70" i="154" s="1"/>
  <c r="AX27" i="154" s="1"/>
  <c r="AO70" i="154"/>
  <c r="AP70" i="154" s="1"/>
  <c r="AQ69" i="154"/>
  <c r="AR69" i="154" s="1"/>
  <c r="AV27" i="154" s="1"/>
  <c r="AO69" i="154"/>
  <c r="AP69" i="154" s="1"/>
  <c r="AU27" i="154" s="1"/>
  <c r="AM68" i="154"/>
  <c r="AK68" i="154"/>
  <c r="AH68" i="154"/>
  <c r="AF68" i="154"/>
  <c r="AC68" i="154"/>
  <c r="AA68" i="154"/>
  <c r="X68" i="154"/>
  <c r="V68" i="154"/>
  <c r="S68" i="154"/>
  <c r="Q68" i="154"/>
  <c r="N68" i="154"/>
  <c r="L68" i="154"/>
  <c r="I68" i="154"/>
  <c r="G68" i="154"/>
  <c r="AQ67" i="154"/>
  <c r="AR67" i="154" s="1"/>
  <c r="AX26" i="154" s="1"/>
  <c r="AO67" i="154"/>
  <c r="AP67" i="154" s="1"/>
  <c r="AQ66" i="154"/>
  <c r="AR66" i="154" s="1"/>
  <c r="AV26" i="154" s="1"/>
  <c r="AO66" i="154"/>
  <c r="AP66" i="154" s="1"/>
  <c r="AU26" i="154" s="1"/>
  <c r="AM65" i="154"/>
  <c r="AK65" i="154"/>
  <c r="AH65" i="154"/>
  <c r="AF65" i="154"/>
  <c r="AC65" i="154"/>
  <c r="AA65" i="154"/>
  <c r="X65" i="154"/>
  <c r="V65" i="154"/>
  <c r="S65" i="154"/>
  <c r="Q65" i="154"/>
  <c r="N65" i="154"/>
  <c r="L65" i="154"/>
  <c r="I65" i="154"/>
  <c r="G65" i="154"/>
  <c r="AQ64" i="154"/>
  <c r="AR64" i="154" s="1"/>
  <c r="AX25" i="154" s="1"/>
  <c r="AO64" i="154"/>
  <c r="AP64" i="154" s="1"/>
  <c r="AQ63" i="154"/>
  <c r="AR63" i="154" s="1"/>
  <c r="AV25" i="154" s="1"/>
  <c r="AO63" i="154"/>
  <c r="AP63" i="154" s="1"/>
  <c r="AU25" i="154" s="1"/>
  <c r="AM62" i="154"/>
  <c r="AK62" i="154"/>
  <c r="AH62" i="154"/>
  <c r="AF62" i="154"/>
  <c r="AC62" i="154"/>
  <c r="AA62" i="154"/>
  <c r="X62" i="154"/>
  <c r="V62" i="154"/>
  <c r="S62" i="154"/>
  <c r="Q62" i="154"/>
  <c r="N62" i="154"/>
  <c r="L62" i="154"/>
  <c r="I62" i="154"/>
  <c r="G62" i="154"/>
  <c r="AQ61" i="154"/>
  <c r="AR61" i="154" s="1"/>
  <c r="AX24" i="154" s="1"/>
  <c r="AO61" i="154"/>
  <c r="AP61" i="154" s="1"/>
  <c r="AQ60" i="154"/>
  <c r="AR60" i="154" s="1"/>
  <c r="AV24" i="154" s="1"/>
  <c r="AO60" i="154"/>
  <c r="AP60" i="154" s="1"/>
  <c r="AU24" i="154" s="1"/>
  <c r="AM59" i="154"/>
  <c r="AK59" i="154"/>
  <c r="AH59" i="154"/>
  <c r="AF59" i="154"/>
  <c r="AC59" i="154"/>
  <c r="AA59" i="154"/>
  <c r="X59" i="154"/>
  <c r="V59" i="154"/>
  <c r="S59" i="154"/>
  <c r="Q59" i="154"/>
  <c r="N59" i="154"/>
  <c r="L59" i="154"/>
  <c r="I59" i="154"/>
  <c r="G59" i="154"/>
  <c r="AQ58" i="154"/>
  <c r="AR58" i="154" s="1"/>
  <c r="AX23" i="154" s="1"/>
  <c r="AO58" i="154"/>
  <c r="AP58" i="154" s="1"/>
  <c r="AQ57" i="154"/>
  <c r="AR57" i="154" s="1"/>
  <c r="AV23" i="154" s="1"/>
  <c r="AO57" i="154"/>
  <c r="AP57" i="154" s="1"/>
  <c r="AU23" i="154" s="1"/>
  <c r="AM56" i="154"/>
  <c r="AK56" i="154"/>
  <c r="AH56" i="154"/>
  <c r="AF56" i="154"/>
  <c r="AC56" i="154"/>
  <c r="AA56" i="154"/>
  <c r="X56" i="154"/>
  <c r="V56" i="154"/>
  <c r="S56" i="154"/>
  <c r="Q56" i="154"/>
  <c r="N56" i="154"/>
  <c r="L56" i="154"/>
  <c r="I56" i="154"/>
  <c r="G56" i="154"/>
  <c r="AQ55" i="154"/>
  <c r="AR55" i="154" s="1"/>
  <c r="AX22" i="154" s="1"/>
  <c r="AO55" i="154"/>
  <c r="AP55" i="154" s="1"/>
  <c r="AQ54" i="154"/>
  <c r="AR54" i="154" s="1"/>
  <c r="AV22" i="154" s="1"/>
  <c r="AO54" i="154"/>
  <c r="AP54" i="154" s="1"/>
  <c r="AU22" i="154" s="1"/>
  <c r="AM101" i="154"/>
  <c r="AK101" i="154"/>
  <c r="AH101" i="154"/>
  <c r="AF101" i="154"/>
  <c r="AC101" i="154"/>
  <c r="AA101" i="154"/>
  <c r="X101" i="154"/>
  <c r="V101" i="154"/>
  <c r="S101" i="154"/>
  <c r="Q101" i="154"/>
  <c r="N101" i="154"/>
  <c r="L101" i="154"/>
  <c r="I101" i="154"/>
  <c r="G101" i="154"/>
  <c r="AQ100" i="154"/>
  <c r="AR100" i="154" s="1"/>
  <c r="AX37" i="154" s="1"/>
  <c r="AO100" i="154"/>
  <c r="AP100" i="154" s="1"/>
  <c r="AQ99" i="154"/>
  <c r="AR99" i="154" s="1"/>
  <c r="AV37" i="154" s="1"/>
  <c r="AO99" i="154"/>
  <c r="AP99" i="154" s="1"/>
  <c r="AU37" i="154" s="1"/>
  <c r="AM98" i="154"/>
  <c r="AK98" i="154"/>
  <c r="AH98" i="154"/>
  <c r="AF98" i="154"/>
  <c r="AC98" i="154"/>
  <c r="AA98" i="154"/>
  <c r="X98" i="154"/>
  <c r="V98" i="154"/>
  <c r="S98" i="154"/>
  <c r="Q98" i="154"/>
  <c r="L98" i="154"/>
  <c r="I98" i="154"/>
  <c r="G98" i="154"/>
  <c r="AQ97" i="154"/>
  <c r="AR97" i="154" s="1"/>
  <c r="AX36" i="154" s="1"/>
  <c r="AO97" i="154"/>
  <c r="AP97" i="154" s="1"/>
  <c r="AQ96" i="154"/>
  <c r="AR96" i="154" s="1"/>
  <c r="AV36" i="154" s="1"/>
  <c r="AO96" i="154"/>
  <c r="AP96" i="154" s="1"/>
  <c r="AU36" i="154" s="1"/>
  <c r="AM95" i="154"/>
  <c r="AK95" i="154"/>
  <c r="AH95" i="154"/>
  <c r="AF95" i="154"/>
  <c r="AC95" i="154"/>
  <c r="AA95" i="154"/>
  <c r="X95" i="154"/>
  <c r="V95" i="154"/>
  <c r="S95" i="154"/>
  <c r="Q95" i="154"/>
  <c r="N95" i="154"/>
  <c r="L95" i="154"/>
  <c r="I95" i="154"/>
  <c r="AQ94" i="154"/>
  <c r="AR94" i="154" s="1"/>
  <c r="AX35" i="154" s="1"/>
  <c r="AO94" i="154"/>
  <c r="AP94" i="154" s="1"/>
  <c r="AQ93" i="154"/>
  <c r="AR93" i="154" s="1"/>
  <c r="AV35" i="154" s="1"/>
  <c r="AO93" i="154"/>
  <c r="AP93" i="154" s="1"/>
  <c r="AU35" i="154" s="1"/>
  <c r="AM92" i="154"/>
  <c r="AK92" i="154"/>
  <c r="AH92" i="154"/>
  <c r="AF92" i="154"/>
  <c r="AC92" i="154"/>
  <c r="AA92" i="154"/>
  <c r="X92" i="154"/>
  <c r="V92" i="154"/>
  <c r="S92" i="154"/>
  <c r="Q92" i="154"/>
  <c r="N92" i="154"/>
  <c r="L92" i="154"/>
  <c r="I92" i="154"/>
  <c r="G92" i="154"/>
  <c r="AQ91" i="154"/>
  <c r="AR91" i="154" s="1"/>
  <c r="AX34" i="154" s="1"/>
  <c r="AO91" i="154"/>
  <c r="AP91" i="154" s="1"/>
  <c r="AQ90" i="154"/>
  <c r="AR90" i="154" s="1"/>
  <c r="AV34" i="154" s="1"/>
  <c r="AO90" i="154"/>
  <c r="AP90" i="154" s="1"/>
  <c r="AU34" i="154" s="1"/>
  <c r="AM89" i="154"/>
  <c r="AK89" i="154"/>
  <c r="AH89" i="154"/>
  <c r="AF89" i="154"/>
  <c r="AC89" i="154"/>
  <c r="AA89" i="154"/>
  <c r="X89" i="154"/>
  <c r="V89" i="154"/>
  <c r="S89" i="154"/>
  <c r="Q89" i="154"/>
  <c r="N89" i="154"/>
  <c r="L89" i="154"/>
  <c r="I89" i="154"/>
  <c r="G89" i="154"/>
  <c r="AQ88" i="154"/>
  <c r="AR88" i="154" s="1"/>
  <c r="AX33" i="154" s="1"/>
  <c r="AO88" i="154"/>
  <c r="AP88" i="154" s="1"/>
  <c r="AQ87" i="154"/>
  <c r="AR87" i="154" s="1"/>
  <c r="AV33" i="154" s="1"/>
  <c r="AO87" i="154"/>
  <c r="AP87" i="154" s="1"/>
  <c r="AU33" i="154" s="1"/>
  <c r="AM86" i="154"/>
  <c r="AK86" i="154"/>
  <c r="AH86" i="154"/>
  <c r="AF86" i="154"/>
  <c r="AC86" i="154"/>
  <c r="AA86" i="154"/>
  <c r="X86" i="154"/>
  <c r="V86" i="154"/>
  <c r="S86" i="154"/>
  <c r="L86" i="154"/>
  <c r="I86" i="154"/>
  <c r="G86" i="154"/>
  <c r="AQ85" i="154"/>
  <c r="AR85" i="154" s="1"/>
  <c r="AX32" i="154" s="1"/>
  <c r="AO85" i="154"/>
  <c r="AP85" i="154" s="1"/>
  <c r="AQ84" i="154"/>
  <c r="AR84" i="154" s="1"/>
  <c r="AV32" i="154" s="1"/>
  <c r="AO84" i="154"/>
  <c r="AP84" i="154" s="1"/>
  <c r="AU32" i="154" s="1"/>
  <c r="AM83" i="154"/>
  <c r="AK83" i="154"/>
  <c r="AH83" i="154"/>
  <c r="AF83" i="154"/>
  <c r="AC83" i="154"/>
  <c r="AA83" i="154"/>
  <c r="X83" i="154"/>
  <c r="V83" i="154"/>
  <c r="S83" i="154"/>
  <c r="Q83" i="154"/>
  <c r="N83" i="154"/>
  <c r="L83" i="154"/>
  <c r="I83" i="154"/>
  <c r="G83" i="154"/>
  <c r="AQ82" i="154"/>
  <c r="AR82" i="154" s="1"/>
  <c r="AX31" i="154" s="1"/>
  <c r="BD7" i="154" s="1"/>
  <c r="AO82" i="154"/>
  <c r="AP82" i="154" s="1"/>
  <c r="AW31" i="154" s="1"/>
  <c r="AQ81" i="154"/>
  <c r="AR81" i="154" s="1"/>
  <c r="AV31" i="154" s="1"/>
  <c r="AO81" i="154"/>
  <c r="AP81" i="154" s="1"/>
  <c r="AU31" i="154" s="1"/>
  <c r="BA7" i="154" s="1"/>
  <c r="AM80" i="154"/>
  <c r="AK80" i="154"/>
  <c r="AH80" i="154"/>
  <c r="AF80" i="154"/>
  <c r="AC80" i="154"/>
  <c r="AA80" i="154"/>
  <c r="X80" i="154"/>
  <c r="V80" i="154"/>
  <c r="S80" i="154"/>
  <c r="Q80" i="154"/>
  <c r="N80" i="154"/>
  <c r="L80" i="154"/>
  <c r="I80" i="154"/>
  <c r="G80" i="154"/>
  <c r="AQ79" i="154"/>
  <c r="AR79" i="154" s="1"/>
  <c r="AX30" i="154" s="1"/>
  <c r="AO79" i="154"/>
  <c r="AP79" i="154" s="1"/>
  <c r="AQ78" i="154"/>
  <c r="AR78" i="154" s="1"/>
  <c r="AV30" i="154" s="1"/>
  <c r="AO78" i="154"/>
  <c r="AP78" i="154" s="1"/>
  <c r="AU30" i="154" s="1"/>
  <c r="AM125" i="154"/>
  <c r="AK125" i="154"/>
  <c r="AH125" i="154"/>
  <c r="AF125" i="154"/>
  <c r="AC125" i="154"/>
  <c r="AA125" i="154"/>
  <c r="V125" i="154"/>
  <c r="S125" i="154"/>
  <c r="Q125" i="154"/>
  <c r="N125" i="154"/>
  <c r="L125" i="154"/>
  <c r="I125" i="154"/>
  <c r="G125" i="154"/>
  <c r="AQ124" i="154"/>
  <c r="AR124" i="154" s="1"/>
  <c r="AX45" i="154" s="1"/>
  <c r="BD14" i="154" s="1"/>
  <c r="AO124" i="154"/>
  <c r="AP124" i="154" s="1"/>
  <c r="AW45" i="154" s="1"/>
  <c r="AQ123" i="154"/>
  <c r="AR123" i="154" s="1"/>
  <c r="AV45" i="154" s="1"/>
  <c r="AO123" i="154"/>
  <c r="AP123" i="154" s="1"/>
  <c r="AU45" i="154" s="1"/>
  <c r="BA14" i="154" s="1"/>
  <c r="AM122" i="154"/>
  <c r="AK122" i="154"/>
  <c r="AH122" i="154"/>
  <c r="AF122" i="154"/>
  <c r="AC122" i="154"/>
  <c r="AA122" i="154"/>
  <c r="X122" i="154"/>
  <c r="V122" i="154"/>
  <c r="S122" i="154"/>
  <c r="Q122" i="154"/>
  <c r="N122" i="154"/>
  <c r="L122" i="154"/>
  <c r="I122" i="154"/>
  <c r="G122" i="154"/>
  <c r="AQ121" i="154"/>
  <c r="AR121" i="154" s="1"/>
  <c r="AX44" i="154" s="1"/>
  <c r="AO121" i="154"/>
  <c r="AP121" i="154" s="1"/>
  <c r="AW44" i="154" s="1"/>
  <c r="AQ120" i="154"/>
  <c r="AR120" i="154" s="1"/>
  <c r="AV44" i="154" s="1"/>
  <c r="AO120" i="154"/>
  <c r="AP120" i="154" s="1"/>
  <c r="AU44" i="154" s="1"/>
  <c r="BA13" i="154" s="1"/>
  <c r="AM119" i="154"/>
  <c r="AK119" i="154"/>
  <c r="AH119" i="154"/>
  <c r="AF119" i="154"/>
  <c r="AC119" i="154"/>
  <c r="AA119" i="154"/>
  <c r="X119" i="154"/>
  <c r="V119" i="154"/>
  <c r="S119" i="154"/>
  <c r="Q119" i="154"/>
  <c r="N119" i="154"/>
  <c r="L119" i="154"/>
  <c r="I119" i="154"/>
  <c r="G119" i="154"/>
  <c r="AQ118" i="154"/>
  <c r="AR118" i="154" s="1"/>
  <c r="AX43" i="154" s="1"/>
  <c r="AO118" i="154"/>
  <c r="AP118" i="154" s="1"/>
  <c r="AW43" i="154" s="1"/>
  <c r="AQ117" i="154"/>
  <c r="AR117" i="154" s="1"/>
  <c r="AV43" i="154" s="1"/>
  <c r="AO117" i="154"/>
  <c r="AP117" i="154" s="1"/>
  <c r="AU43" i="154" s="1"/>
  <c r="BA12" i="154" s="1"/>
  <c r="AM116" i="154"/>
  <c r="AK116" i="154"/>
  <c r="AH116" i="154"/>
  <c r="AF116" i="154"/>
  <c r="AC116" i="154"/>
  <c r="AA116" i="154"/>
  <c r="X116" i="154"/>
  <c r="V116" i="154"/>
  <c r="S116" i="154"/>
  <c r="Q116" i="154"/>
  <c r="L116" i="154"/>
  <c r="I116" i="154"/>
  <c r="G116" i="154"/>
  <c r="AQ115" i="154"/>
  <c r="AR115" i="154" s="1"/>
  <c r="AX42" i="154" s="1"/>
  <c r="AO115" i="154"/>
  <c r="AP115" i="154" s="1"/>
  <c r="AQ114" i="154"/>
  <c r="AR114" i="154" s="1"/>
  <c r="AV42" i="154" s="1"/>
  <c r="AO114" i="154"/>
  <c r="AP114" i="154" s="1"/>
  <c r="AU42" i="154" s="1"/>
  <c r="BA11" i="154" s="1"/>
  <c r="AM113" i="154"/>
  <c r="AK113" i="154"/>
  <c r="AH113" i="154"/>
  <c r="AF113" i="154"/>
  <c r="AC113" i="154"/>
  <c r="AA113" i="154"/>
  <c r="X113" i="154"/>
  <c r="V113" i="154"/>
  <c r="S113" i="154"/>
  <c r="Q113" i="154"/>
  <c r="N113" i="154"/>
  <c r="L113" i="154"/>
  <c r="I113" i="154"/>
  <c r="G113" i="154"/>
  <c r="AQ112" i="154"/>
  <c r="AR112" i="154" s="1"/>
  <c r="AX41" i="154" s="1"/>
  <c r="AO112" i="154"/>
  <c r="AP112" i="154" s="1"/>
  <c r="AW41" i="154" s="1"/>
  <c r="AQ111" i="154"/>
  <c r="AR111" i="154" s="1"/>
  <c r="AV41" i="154" s="1"/>
  <c r="AO111" i="154"/>
  <c r="AP111" i="154" s="1"/>
  <c r="AU41" i="154" s="1"/>
  <c r="BA10" i="154" s="1"/>
  <c r="AM110" i="154"/>
  <c r="AK110" i="154"/>
  <c r="AH110" i="154"/>
  <c r="AF110" i="154"/>
  <c r="AC110" i="154"/>
  <c r="AA110" i="154"/>
  <c r="X110" i="154"/>
  <c r="V110" i="154"/>
  <c r="S110" i="154"/>
  <c r="Q110" i="154"/>
  <c r="N110" i="154"/>
  <c r="L110" i="154"/>
  <c r="G110" i="154"/>
  <c r="AQ109" i="154"/>
  <c r="AR109" i="154" s="1"/>
  <c r="AX40" i="154" s="1"/>
  <c r="AO109" i="154"/>
  <c r="AP109" i="154" s="1"/>
  <c r="AQ108" i="154"/>
  <c r="AR108" i="154" s="1"/>
  <c r="AV40" i="154" s="1"/>
  <c r="AO108" i="154"/>
  <c r="AP108" i="154" s="1"/>
  <c r="AU40" i="154" s="1"/>
  <c r="BA9" i="154" s="1"/>
  <c r="AM107" i="154"/>
  <c r="AK107" i="154"/>
  <c r="AH107" i="154"/>
  <c r="AF107" i="154"/>
  <c r="AC107" i="154"/>
  <c r="AA107" i="154"/>
  <c r="X107" i="154"/>
  <c r="V107" i="154"/>
  <c r="S107" i="154"/>
  <c r="Q107" i="154"/>
  <c r="N107" i="154"/>
  <c r="L107" i="154"/>
  <c r="I107" i="154"/>
  <c r="AQ106" i="154"/>
  <c r="AR106" i="154" s="1"/>
  <c r="AX39" i="154" s="1"/>
  <c r="AO106" i="154"/>
  <c r="AP106" i="154" s="1"/>
  <c r="AW39" i="154" s="1"/>
  <c r="AQ105" i="154"/>
  <c r="AR105" i="154" s="1"/>
  <c r="AV39" i="154" s="1"/>
  <c r="AO105" i="154"/>
  <c r="AP105" i="154" s="1"/>
  <c r="AU39" i="154" s="1"/>
  <c r="BA8" i="154" s="1"/>
  <c r="AM104" i="154"/>
  <c r="AK104" i="154"/>
  <c r="AH104" i="154"/>
  <c r="AF104" i="154"/>
  <c r="AC104" i="154"/>
  <c r="AA104" i="154"/>
  <c r="X104" i="154"/>
  <c r="V104" i="154"/>
  <c r="S104" i="154"/>
  <c r="Q104" i="154"/>
  <c r="N104" i="154"/>
  <c r="L104" i="154"/>
  <c r="I104" i="154"/>
  <c r="AQ103" i="154"/>
  <c r="AR103" i="154" s="1"/>
  <c r="AX38" i="154" s="1"/>
  <c r="AO103" i="154"/>
  <c r="AP103" i="154" s="1"/>
  <c r="AQ102" i="154"/>
  <c r="AR102" i="154" s="1"/>
  <c r="AV38" i="154" s="1"/>
  <c r="AO102" i="154"/>
  <c r="AP102" i="154" s="1"/>
  <c r="AU38" i="154" s="1"/>
  <c r="AM149" i="154"/>
  <c r="AK149" i="154"/>
  <c r="AH149" i="154"/>
  <c r="AF149" i="154"/>
  <c r="AC149" i="154"/>
  <c r="AA149" i="154"/>
  <c r="X149" i="154"/>
  <c r="V149" i="154"/>
  <c r="S149" i="154"/>
  <c r="Q149" i="154"/>
  <c r="N149" i="154"/>
  <c r="L149" i="154"/>
  <c r="I149" i="154"/>
  <c r="G149" i="154"/>
  <c r="AQ148" i="154"/>
  <c r="AR148" i="154" s="1"/>
  <c r="AX53" i="154" s="1"/>
  <c r="AO148" i="154"/>
  <c r="AP148" i="154" s="1"/>
  <c r="AW53" i="154" s="1"/>
  <c r="AQ147" i="154"/>
  <c r="AR147" i="154" s="1"/>
  <c r="AV53" i="154" s="1"/>
  <c r="AO147" i="154"/>
  <c r="AP147" i="154" s="1"/>
  <c r="AU53" i="154" s="1"/>
  <c r="BA22" i="154" s="1"/>
  <c r="AM146" i="154"/>
  <c r="AK146" i="154"/>
  <c r="AH146" i="154"/>
  <c r="AF146" i="154"/>
  <c r="AC146" i="154"/>
  <c r="AA146" i="154"/>
  <c r="X146" i="154"/>
  <c r="V146" i="154"/>
  <c r="S146" i="154"/>
  <c r="Q146" i="154"/>
  <c r="N146" i="154"/>
  <c r="L146" i="154"/>
  <c r="I146" i="154"/>
  <c r="G146" i="154"/>
  <c r="AQ145" i="154"/>
  <c r="AR145" i="154" s="1"/>
  <c r="AX52" i="154" s="1"/>
  <c r="AO145" i="154"/>
  <c r="AP145" i="154" s="1"/>
  <c r="AW52" i="154" s="1"/>
  <c r="AQ144" i="154"/>
  <c r="AR144" i="154" s="1"/>
  <c r="AV52" i="154" s="1"/>
  <c r="AO144" i="154"/>
  <c r="AP144" i="154" s="1"/>
  <c r="AU52" i="154" s="1"/>
  <c r="BA21" i="154" s="1"/>
  <c r="AM143" i="154"/>
  <c r="AK143" i="154"/>
  <c r="AH143" i="154"/>
  <c r="AF143" i="154"/>
  <c r="AC143" i="154"/>
  <c r="AA143" i="154"/>
  <c r="X143" i="154"/>
  <c r="V143" i="154"/>
  <c r="S143" i="154"/>
  <c r="Q143" i="154"/>
  <c r="N143" i="154"/>
  <c r="L143" i="154"/>
  <c r="I143" i="154"/>
  <c r="G143" i="154"/>
  <c r="AQ142" i="154"/>
  <c r="AR142" i="154" s="1"/>
  <c r="AX51" i="154" s="1"/>
  <c r="BD20" i="154" s="1"/>
  <c r="AO142" i="154"/>
  <c r="AP142" i="154" s="1"/>
  <c r="AW51" i="154" s="1"/>
  <c r="AQ141" i="154"/>
  <c r="AR141" i="154" s="1"/>
  <c r="AV51" i="154" s="1"/>
  <c r="AO141" i="154"/>
  <c r="AP141" i="154" s="1"/>
  <c r="AU51" i="154" s="1"/>
  <c r="BA20" i="154" s="1"/>
  <c r="AM140" i="154"/>
  <c r="AK140" i="154"/>
  <c r="AH140" i="154"/>
  <c r="AF140" i="154"/>
  <c r="AC140" i="154"/>
  <c r="AA140" i="154"/>
  <c r="X140" i="154"/>
  <c r="V140" i="154"/>
  <c r="S140" i="154"/>
  <c r="Q140" i="154"/>
  <c r="N140" i="154"/>
  <c r="L140" i="154"/>
  <c r="I140" i="154"/>
  <c r="G140" i="154"/>
  <c r="AQ139" i="154"/>
  <c r="AR139" i="154" s="1"/>
  <c r="AX50" i="154" s="1"/>
  <c r="BD19" i="154" s="1"/>
  <c r="AO139" i="154"/>
  <c r="AP139" i="154" s="1"/>
  <c r="AW50" i="154" s="1"/>
  <c r="AQ138" i="154"/>
  <c r="AR138" i="154" s="1"/>
  <c r="AV50" i="154" s="1"/>
  <c r="AO138" i="154"/>
  <c r="AP138" i="154" s="1"/>
  <c r="AU50" i="154" s="1"/>
  <c r="BA19" i="154" s="1"/>
  <c r="AM137" i="154"/>
  <c r="AK137" i="154"/>
  <c r="AH137" i="154"/>
  <c r="AF137" i="154"/>
  <c r="AC137" i="154"/>
  <c r="AA137" i="154"/>
  <c r="X137" i="154"/>
  <c r="V137" i="154"/>
  <c r="S137" i="154"/>
  <c r="Q137" i="154"/>
  <c r="N137" i="154"/>
  <c r="L137" i="154"/>
  <c r="AQ136" i="154"/>
  <c r="AR136" i="154" s="1"/>
  <c r="AX49" i="154" s="1"/>
  <c r="BD18" i="154" s="1"/>
  <c r="AO136" i="154"/>
  <c r="AP136" i="154" s="1"/>
  <c r="AW49" i="154" s="1"/>
  <c r="AQ135" i="154"/>
  <c r="AR135" i="154" s="1"/>
  <c r="AV49" i="154" s="1"/>
  <c r="AO135" i="154"/>
  <c r="AP135" i="154" s="1"/>
  <c r="AU49" i="154" s="1"/>
  <c r="BA18" i="154" s="1"/>
  <c r="AM134" i="154"/>
  <c r="AK134" i="154"/>
  <c r="AH134" i="154"/>
  <c r="AF134" i="154"/>
  <c r="AC134" i="154"/>
  <c r="AA134" i="154"/>
  <c r="X134" i="154"/>
  <c r="V134" i="154"/>
  <c r="S134" i="154"/>
  <c r="Q134" i="154"/>
  <c r="N134" i="154"/>
  <c r="L134" i="154"/>
  <c r="I134" i="154"/>
  <c r="G134" i="154"/>
  <c r="AQ133" i="154"/>
  <c r="AR133" i="154" s="1"/>
  <c r="AX48" i="154" s="1"/>
  <c r="AO133" i="154"/>
  <c r="AP133" i="154" s="1"/>
  <c r="AW48" i="154" s="1"/>
  <c r="AQ132" i="154"/>
  <c r="AR132" i="154" s="1"/>
  <c r="AV48" i="154" s="1"/>
  <c r="AO132" i="154"/>
  <c r="AP132" i="154" s="1"/>
  <c r="AU48" i="154" s="1"/>
  <c r="BA17" i="154" s="1"/>
  <c r="AM131" i="154"/>
  <c r="AK131" i="154"/>
  <c r="AH131" i="154"/>
  <c r="AF131" i="154"/>
  <c r="AC131" i="154"/>
  <c r="AA131" i="154"/>
  <c r="X131" i="154"/>
  <c r="V131" i="154"/>
  <c r="S131" i="154"/>
  <c r="Q131" i="154"/>
  <c r="N131" i="154"/>
  <c r="L131" i="154"/>
  <c r="I131" i="154"/>
  <c r="G131" i="154"/>
  <c r="AQ130" i="154"/>
  <c r="AR130" i="154" s="1"/>
  <c r="AX47" i="154" s="1"/>
  <c r="AO130" i="154"/>
  <c r="AP130" i="154" s="1"/>
  <c r="AW47" i="154" s="1"/>
  <c r="AQ129" i="154"/>
  <c r="AR129" i="154" s="1"/>
  <c r="AV47" i="154" s="1"/>
  <c r="AO129" i="154"/>
  <c r="AP129" i="154" s="1"/>
  <c r="AU47" i="154" s="1"/>
  <c r="BA16" i="154" s="1"/>
  <c r="AM128" i="154"/>
  <c r="AK128" i="154"/>
  <c r="AH128" i="154"/>
  <c r="AF128" i="154"/>
  <c r="AC128" i="154"/>
  <c r="AA128" i="154"/>
  <c r="X128" i="154"/>
  <c r="V128" i="154"/>
  <c r="S128" i="154"/>
  <c r="Q128" i="154"/>
  <c r="N128" i="154"/>
  <c r="L128" i="154"/>
  <c r="I128" i="154"/>
  <c r="G128" i="154"/>
  <c r="AQ127" i="154"/>
  <c r="AR127" i="154" s="1"/>
  <c r="AX46" i="154" s="1"/>
  <c r="BD15" i="154" s="1"/>
  <c r="AO127" i="154"/>
  <c r="AP127" i="154" s="1"/>
  <c r="AW46" i="154" s="1"/>
  <c r="AQ126" i="154"/>
  <c r="AR126" i="154" s="1"/>
  <c r="AV46" i="154" s="1"/>
  <c r="AO126" i="154"/>
  <c r="AP126" i="154" s="1"/>
  <c r="AU46" i="154" s="1"/>
  <c r="BA15" i="154" s="1"/>
  <c r="AM173" i="154"/>
  <c r="AK173" i="154"/>
  <c r="AH173" i="154"/>
  <c r="AF173" i="154"/>
  <c r="AC173" i="154"/>
  <c r="AA173" i="154"/>
  <c r="X173" i="154"/>
  <c r="V173" i="154"/>
  <c r="S173" i="154"/>
  <c r="Q173" i="154"/>
  <c r="N173" i="154"/>
  <c r="L173" i="154"/>
  <c r="I173" i="154"/>
  <c r="AQ172" i="154"/>
  <c r="AR172" i="154" s="1"/>
  <c r="AX61" i="154" s="1"/>
  <c r="AO172" i="154"/>
  <c r="AP172" i="154" s="1"/>
  <c r="AW61" i="154" s="1"/>
  <c r="AQ171" i="154"/>
  <c r="AR171" i="154" s="1"/>
  <c r="AV61" i="154" s="1"/>
  <c r="AO171" i="154"/>
  <c r="AP171" i="154" s="1"/>
  <c r="AU61" i="154" s="1"/>
  <c r="BA30" i="154" s="1"/>
  <c r="AM170" i="154"/>
  <c r="AK170" i="154"/>
  <c r="AH170" i="154"/>
  <c r="AF170" i="154"/>
  <c r="AC170" i="154"/>
  <c r="AA170" i="154"/>
  <c r="X170" i="154"/>
  <c r="V170" i="154"/>
  <c r="S170" i="154"/>
  <c r="Q170" i="154"/>
  <c r="N170" i="154"/>
  <c r="L170" i="154"/>
  <c r="G170" i="154"/>
  <c r="AQ169" i="154"/>
  <c r="AR169" i="154" s="1"/>
  <c r="AX60" i="154" s="1"/>
  <c r="BD29" i="154" s="1"/>
  <c r="AO169" i="154"/>
  <c r="AP169" i="154" s="1"/>
  <c r="AW60" i="154" s="1"/>
  <c r="AQ168" i="154"/>
  <c r="AR168" i="154" s="1"/>
  <c r="AV60" i="154" s="1"/>
  <c r="AO168" i="154"/>
  <c r="AP168" i="154" s="1"/>
  <c r="AU60" i="154" s="1"/>
  <c r="BA29" i="154" s="1"/>
  <c r="AM167" i="154"/>
  <c r="AK167" i="154"/>
  <c r="AH167" i="154"/>
  <c r="AF167" i="154"/>
  <c r="AC167" i="154"/>
  <c r="AA167" i="154"/>
  <c r="X167" i="154"/>
  <c r="V167" i="154"/>
  <c r="S167" i="154"/>
  <c r="Q167" i="154"/>
  <c r="N167" i="154"/>
  <c r="L167" i="154"/>
  <c r="I167" i="154"/>
  <c r="AQ166" i="154"/>
  <c r="AR166" i="154" s="1"/>
  <c r="AX59" i="154" s="1"/>
  <c r="AO166" i="154"/>
  <c r="AP166" i="154" s="1"/>
  <c r="AW59" i="154" s="1"/>
  <c r="AQ165" i="154"/>
  <c r="AR165" i="154" s="1"/>
  <c r="AV59" i="154" s="1"/>
  <c r="AO165" i="154"/>
  <c r="AP165" i="154" s="1"/>
  <c r="AU59" i="154" s="1"/>
  <c r="BA28" i="154" s="1"/>
  <c r="AM164" i="154"/>
  <c r="AK164" i="154"/>
  <c r="AH164" i="154"/>
  <c r="AF164" i="154"/>
  <c r="AC164" i="154"/>
  <c r="AA164" i="154"/>
  <c r="X164" i="154"/>
  <c r="V164" i="154"/>
  <c r="S164" i="154"/>
  <c r="Q164" i="154"/>
  <c r="N164" i="154"/>
  <c r="L164" i="154"/>
  <c r="G164" i="154"/>
  <c r="AQ163" i="154"/>
  <c r="AR163" i="154" s="1"/>
  <c r="AX58" i="154" s="1"/>
  <c r="BD27" i="154" s="1"/>
  <c r="AO163" i="154"/>
  <c r="AP163" i="154" s="1"/>
  <c r="AW58" i="154" s="1"/>
  <c r="AQ162" i="154"/>
  <c r="AR162" i="154" s="1"/>
  <c r="AV58" i="154" s="1"/>
  <c r="AO162" i="154"/>
  <c r="AP162" i="154" s="1"/>
  <c r="AU58" i="154" s="1"/>
  <c r="BA27" i="154" s="1"/>
  <c r="AM161" i="154"/>
  <c r="AK161" i="154"/>
  <c r="AH161" i="154"/>
  <c r="AF161" i="154"/>
  <c r="AC161" i="154"/>
  <c r="AA161" i="154"/>
  <c r="X161" i="154"/>
  <c r="V161" i="154"/>
  <c r="S161" i="154"/>
  <c r="Q161" i="154"/>
  <c r="N161" i="154"/>
  <c r="L161" i="154"/>
  <c r="I161" i="154"/>
  <c r="AQ160" i="154"/>
  <c r="AR160" i="154" s="1"/>
  <c r="AX57" i="154" s="1"/>
  <c r="BD26" i="154" s="1"/>
  <c r="AO160" i="154"/>
  <c r="AP160" i="154" s="1"/>
  <c r="AW57" i="154" s="1"/>
  <c r="AQ159" i="154"/>
  <c r="AR159" i="154" s="1"/>
  <c r="AV57" i="154" s="1"/>
  <c r="AO159" i="154"/>
  <c r="AP159" i="154" s="1"/>
  <c r="AU57" i="154" s="1"/>
  <c r="BA26" i="154" s="1"/>
  <c r="AM158" i="154"/>
  <c r="AK158" i="154"/>
  <c r="AH158" i="154"/>
  <c r="AF158" i="154"/>
  <c r="AC158" i="154"/>
  <c r="AA158" i="154"/>
  <c r="X158" i="154"/>
  <c r="V158" i="154"/>
  <c r="S158" i="154"/>
  <c r="Q158" i="154"/>
  <c r="N158" i="154"/>
  <c r="L158" i="154"/>
  <c r="G158" i="154"/>
  <c r="AQ157" i="154"/>
  <c r="AR157" i="154" s="1"/>
  <c r="AX56" i="154" s="1"/>
  <c r="AO157" i="154"/>
  <c r="AP157" i="154" s="1"/>
  <c r="AW56" i="154" s="1"/>
  <c r="AQ156" i="154"/>
  <c r="AR156" i="154" s="1"/>
  <c r="AV56" i="154" s="1"/>
  <c r="AO156" i="154"/>
  <c r="AP156" i="154" s="1"/>
  <c r="AU56" i="154" s="1"/>
  <c r="BA25" i="154" s="1"/>
  <c r="AM155" i="154"/>
  <c r="AK155" i="154"/>
  <c r="AH155" i="154"/>
  <c r="AF155" i="154"/>
  <c r="AC155" i="154"/>
  <c r="AA155" i="154"/>
  <c r="X155" i="154"/>
  <c r="V155" i="154"/>
  <c r="S155" i="154"/>
  <c r="Q155" i="154"/>
  <c r="N155" i="154"/>
  <c r="L155" i="154"/>
  <c r="I155" i="154"/>
  <c r="AQ154" i="154"/>
  <c r="AR154" i="154" s="1"/>
  <c r="AX55" i="154" s="1"/>
  <c r="AO154" i="154"/>
  <c r="AP154" i="154" s="1"/>
  <c r="AW55" i="154" s="1"/>
  <c r="AQ153" i="154"/>
  <c r="AR153" i="154" s="1"/>
  <c r="AV55" i="154" s="1"/>
  <c r="AO153" i="154"/>
  <c r="AP153" i="154" s="1"/>
  <c r="AU55" i="154" s="1"/>
  <c r="BA24" i="154" s="1"/>
  <c r="AM152" i="154"/>
  <c r="AK152" i="154"/>
  <c r="AH152" i="154"/>
  <c r="AF152" i="154"/>
  <c r="AC152" i="154"/>
  <c r="AA152" i="154"/>
  <c r="X152" i="154"/>
  <c r="V152" i="154"/>
  <c r="S152" i="154"/>
  <c r="Q152" i="154"/>
  <c r="N152" i="154"/>
  <c r="L152" i="154"/>
  <c r="G152" i="154"/>
  <c r="AQ151" i="154"/>
  <c r="AR151" i="154" s="1"/>
  <c r="AX54" i="154" s="1"/>
  <c r="BD23" i="154" s="1"/>
  <c r="AO151" i="154"/>
  <c r="AP151" i="154" s="1"/>
  <c r="AW54" i="154" s="1"/>
  <c r="AQ150" i="154"/>
  <c r="AR150" i="154" s="1"/>
  <c r="AV54" i="154" s="1"/>
  <c r="AO150" i="154"/>
  <c r="AP150" i="154" s="1"/>
  <c r="AU54" i="154" s="1"/>
  <c r="BA23" i="154" s="1"/>
  <c r="AM197" i="154"/>
  <c r="AK197" i="154"/>
  <c r="AH197" i="154"/>
  <c r="AF197" i="154"/>
  <c r="AC197" i="154"/>
  <c r="AA197" i="154"/>
  <c r="X197" i="154"/>
  <c r="V197" i="154"/>
  <c r="S197" i="154"/>
  <c r="Q197" i="154"/>
  <c r="N197" i="154"/>
  <c r="L197" i="154"/>
  <c r="AQ196" i="154"/>
  <c r="AR196" i="154" s="1"/>
  <c r="AX69" i="154" s="1"/>
  <c r="BD38" i="154" s="1"/>
  <c r="AO196" i="154"/>
  <c r="AP196" i="154" s="1"/>
  <c r="AW69" i="154" s="1"/>
  <c r="AQ195" i="154"/>
  <c r="AR195" i="154" s="1"/>
  <c r="AV69" i="154" s="1"/>
  <c r="AO195" i="154"/>
  <c r="AP195" i="154" s="1"/>
  <c r="AU69" i="154" s="1"/>
  <c r="BA38" i="154" s="1"/>
  <c r="AM194" i="154"/>
  <c r="AK194" i="154"/>
  <c r="AH194" i="154"/>
  <c r="AF194" i="154"/>
  <c r="AC194" i="154"/>
  <c r="AA194" i="154"/>
  <c r="X194" i="154"/>
  <c r="V194" i="154"/>
  <c r="S194" i="154"/>
  <c r="Q194" i="154"/>
  <c r="N194" i="154"/>
  <c r="L194" i="154"/>
  <c r="I194" i="154"/>
  <c r="G194" i="154"/>
  <c r="AQ193" i="154"/>
  <c r="AR193" i="154" s="1"/>
  <c r="AX68" i="154" s="1"/>
  <c r="AO193" i="154"/>
  <c r="AP193" i="154" s="1"/>
  <c r="AW68" i="154" s="1"/>
  <c r="AQ192" i="154"/>
  <c r="AR192" i="154" s="1"/>
  <c r="AV68" i="154" s="1"/>
  <c r="AO192" i="154"/>
  <c r="AP192" i="154" s="1"/>
  <c r="AU68" i="154" s="1"/>
  <c r="BA37" i="154" s="1"/>
  <c r="AM191" i="154"/>
  <c r="AK191" i="154"/>
  <c r="AH191" i="154"/>
  <c r="AF191" i="154"/>
  <c r="AC191" i="154"/>
  <c r="AA191" i="154"/>
  <c r="X191" i="154"/>
  <c r="V191" i="154"/>
  <c r="S191" i="154"/>
  <c r="Q191" i="154"/>
  <c r="N191" i="154"/>
  <c r="L191" i="154"/>
  <c r="I191" i="154"/>
  <c r="G191" i="154"/>
  <c r="AQ190" i="154"/>
  <c r="AR190" i="154" s="1"/>
  <c r="AX67" i="154" s="1"/>
  <c r="AO190" i="154"/>
  <c r="AP190" i="154" s="1"/>
  <c r="AW67" i="154" s="1"/>
  <c r="AQ189" i="154"/>
  <c r="AR189" i="154" s="1"/>
  <c r="AV67" i="154" s="1"/>
  <c r="AO189" i="154"/>
  <c r="AP189" i="154" s="1"/>
  <c r="AU67" i="154" s="1"/>
  <c r="BA36" i="154" s="1"/>
  <c r="AM188" i="154"/>
  <c r="AK188" i="154"/>
  <c r="AH188" i="154"/>
  <c r="AF188" i="154"/>
  <c r="AC188" i="154"/>
  <c r="AA188" i="154"/>
  <c r="X188" i="154"/>
  <c r="V188" i="154"/>
  <c r="S188" i="154"/>
  <c r="Q188" i="154"/>
  <c r="N188" i="154"/>
  <c r="L188" i="154"/>
  <c r="I188" i="154"/>
  <c r="G188" i="154"/>
  <c r="AQ187" i="154"/>
  <c r="AR187" i="154" s="1"/>
  <c r="AX66" i="154" s="1"/>
  <c r="AO187" i="154"/>
  <c r="AP187" i="154" s="1"/>
  <c r="AW66" i="154" s="1"/>
  <c r="AQ186" i="154"/>
  <c r="AR186" i="154" s="1"/>
  <c r="AV66" i="154" s="1"/>
  <c r="AO186" i="154"/>
  <c r="AP186" i="154" s="1"/>
  <c r="AU66" i="154" s="1"/>
  <c r="BA35" i="154" s="1"/>
  <c r="AM185" i="154"/>
  <c r="AK185" i="154"/>
  <c r="AH185" i="154"/>
  <c r="AF185" i="154"/>
  <c r="AC185" i="154"/>
  <c r="AA185" i="154"/>
  <c r="X185" i="154"/>
  <c r="V185" i="154"/>
  <c r="S185" i="154"/>
  <c r="Q185" i="154"/>
  <c r="N185" i="154"/>
  <c r="L185" i="154"/>
  <c r="AQ184" i="154"/>
  <c r="AR184" i="154" s="1"/>
  <c r="AX65" i="154" s="1"/>
  <c r="AO184" i="154"/>
  <c r="AP184" i="154" s="1"/>
  <c r="AW65" i="154" s="1"/>
  <c r="AQ183" i="154"/>
  <c r="AR183" i="154" s="1"/>
  <c r="AV65" i="154" s="1"/>
  <c r="AO183" i="154"/>
  <c r="AP183" i="154" s="1"/>
  <c r="AU65" i="154" s="1"/>
  <c r="BA34" i="154" s="1"/>
  <c r="AM182" i="154"/>
  <c r="AK182" i="154"/>
  <c r="AH182" i="154"/>
  <c r="AF182" i="154"/>
  <c r="AC182" i="154"/>
  <c r="AA182" i="154"/>
  <c r="X182" i="154"/>
  <c r="V182" i="154"/>
  <c r="S182" i="154"/>
  <c r="Q182" i="154"/>
  <c r="N182" i="154"/>
  <c r="L182" i="154"/>
  <c r="I182" i="154"/>
  <c r="G182" i="154"/>
  <c r="AQ181" i="154"/>
  <c r="AR181" i="154" s="1"/>
  <c r="AX64" i="154" s="1"/>
  <c r="BD33" i="154" s="1"/>
  <c r="AO181" i="154"/>
  <c r="AP181" i="154" s="1"/>
  <c r="AW64" i="154" s="1"/>
  <c r="AQ180" i="154"/>
  <c r="AR180" i="154" s="1"/>
  <c r="AV64" i="154" s="1"/>
  <c r="AO180" i="154"/>
  <c r="AP180" i="154" s="1"/>
  <c r="AU64" i="154" s="1"/>
  <c r="BA33" i="154" s="1"/>
  <c r="AM179" i="154"/>
  <c r="AK179" i="154"/>
  <c r="AH179" i="154"/>
  <c r="AF179" i="154"/>
  <c r="AC179" i="154"/>
  <c r="AA179" i="154"/>
  <c r="X179" i="154"/>
  <c r="V179" i="154"/>
  <c r="S179" i="154"/>
  <c r="Q179" i="154"/>
  <c r="N179" i="154"/>
  <c r="L179" i="154"/>
  <c r="I179" i="154"/>
  <c r="G179" i="154"/>
  <c r="AQ178" i="154"/>
  <c r="AR178" i="154" s="1"/>
  <c r="AX63" i="154" s="1"/>
  <c r="BD32" i="154" s="1"/>
  <c r="AO178" i="154"/>
  <c r="AP178" i="154" s="1"/>
  <c r="AW63" i="154" s="1"/>
  <c r="AQ177" i="154"/>
  <c r="AR177" i="154" s="1"/>
  <c r="AV63" i="154" s="1"/>
  <c r="AO177" i="154"/>
  <c r="AP177" i="154" s="1"/>
  <c r="AU63" i="154" s="1"/>
  <c r="BA32" i="154" s="1"/>
  <c r="AM176" i="154"/>
  <c r="AK176" i="154"/>
  <c r="AH176" i="154"/>
  <c r="AF176" i="154"/>
  <c r="AC176" i="154"/>
  <c r="AA176" i="154"/>
  <c r="X176" i="154"/>
  <c r="V176" i="154"/>
  <c r="S176" i="154"/>
  <c r="Q176" i="154"/>
  <c r="N176" i="154"/>
  <c r="L176" i="154"/>
  <c r="I176" i="154"/>
  <c r="G176" i="154"/>
  <c r="AQ175" i="154"/>
  <c r="AR175" i="154" s="1"/>
  <c r="AX62" i="154" s="1"/>
  <c r="BD31" i="154" s="1"/>
  <c r="AO175" i="154"/>
  <c r="AP175" i="154" s="1"/>
  <c r="AW62" i="154" s="1"/>
  <c r="AQ174" i="154"/>
  <c r="AR174" i="154" s="1"/>
  <c r="AV62" i="154" s="1"/>
  <c r="AO174" i="154"/>
  <c r="AP174" i="154" s="1"/>
  <c r="AU62" i="154" s="1"/>
  <c r="BA31" i="154" s="1"/>
  <c r="AM221" i="154"/>
  <c r="AK221" i="154"/>
  <c r="AH221" i="154"/>
  <c r="AF221" i="154"/>
  <c r="AC221" i="154"/>
  <c r="AA221" i="154"/>
  <c r="X221" i="154"/>
  <c r="V221" i="154"/>
  <c r="S221" i="154"/>
  <c r="Q221" i="154"/>
  <c r="N221" i="154"/>
  <c r="L221" i="154"/>
  <c r="AQ220" i="154"/>
  <c r="AR220" i="154" s="1"/>
  <c r="AX77" i="154" s="1"/>
  <c r="BD46" i="154" s="1"/>
  <c r="AO220" i="154"/>
  <c r="AP220" i="154" s="1"/>
  <c r="AW77" i="154" s="1"/>
  <c r="AQ219" i="154"/>
  <c r="AR219" i="154" s="1"/>
  <c r="AV77" i="154" s="1"/>
  <c r="AO219" i="154"/>
  <c r="AP219" i="154" s="1"/>
  <c r="AU77" i="154" s="1"/>
  <c r="BA46" i="154" s="1"/>
  <c r="AM218" i="154"/>
  <c r="AK218" i="154"/>
  <c r="AH218" i="154"/>
  <c r="AF218" i="154"/>
  <c r="AC218" i="154"/>
  <c r="AA218" i="154"/>
  <c r="X218" i="154"/>
  <c r="V218" i="154"/>
  <c r="S218" i="154"/>
  <c r="Q218" i="154"/>
  <c r="N218" i="154"/>
  <c r="L218" i="154"/>
  <c r="I218" i="154"/>
  <c r="G218" i="154"/>
  <c r="AQ217" i="154"/>
  <c r="AR217" i="154" s="1"/>
  <c r="AX76" i="154" s="1"/>
  <c r="AO217" i="154"/>
  <c r="AP217" i="154" s="1"/>
  <c r="AW76" i="154" s="1"/>
  <c r="AQ216" i="154"/>
  <c r="AR216" i="154" s="1"/>
  <c r="AV76" i="154" s="1"/>
  <c r="AO216" i="154"/>
  <c r="AP216" i="154" s="1"/>
  <c r="AU76" i="154" s="1"/>
  <c r="BA45" i="154" s="1"/>
  <c r="AM215" i="154"/>
  <c r="AK215" i="154"/>
  <c r="AH215" i="154"/>
  <c r="AF215" i="154"/>
  <c r="AC215" i="154"/>
  <c r="AA215" i="154"/>
  <c r="X215" i="154"/>
  <c r="V215" i="154"/>
  <c r="S215" i="154"/>
  <c r="Q215" i="154"/>
  <c r="N215" i="154"/>
  <c r="L215" i="154"/>
  <c r="I215" i="154"/>
  <c r="G215" i="154"/>
  <c r="AQ214" i="154"/>
  <c r="AR214" i="154" s="1"/>
  <c r="AX75" i="154" s="1"/>
  <c r="BD44" i="154" s="1"/>
  <c r="AO214" i="154"/>
  <c r="AP214" i="154" s="1"/>
  <c r="AW75" i="154" s="1"/>
  <c r="AQ213" i="154"/>
  <c r="AR213" i="154" s="1"/>
  <c r="AV75" i="154" s="1"/>
  <c r="AO213" i="154"/>
  <c r="AP213" i="154" s="1"/>
  <c r="AU75" i="154" s="1"/>
  <c r="BA44" i="154" s="1"/>
  <c r="AM212" i="154"/>
  <c r="AK212" i="154"/>
  <c r="AH212" i="154"/>
  <c r="AF212" i="154"/>
  <c r="AC212" i="154"/>
  <c r="AA212" i="154"/>
  <c r="X212" i="154"/>
  <c r="V212" i="154"/>
  <c r="S212" i="154"/>
  <c r="Q212" i="154"/>
  <c r="N212" i="154"/>
  <c r="L212" i="154"/>
  <c r="I212" i="154"/>
  <c r="G212" i="154"/>
  <c r="AQ211" i="154"/>
  <c r="AR211" i="154" s="1"/>
  <c r="AX74" i="154" s="1"/>
  <c r="AO211" i="154"/>
  <c r="AP211" i="154" s="1"/>
  <c r="AW74" i="154" s="1"/>
  <c r="AQ210" i="154"/>
  <c r="AR210" i="154" s="1"/>
  <c r="AV74" i="154" s="1"/>
  <c r="AO210" i="154"/>
  <c r="AP210" i="154" s="1"/>
  <c r="AU74" i="154" s="1"/>
  <c r="BA43" i="154" s="1"/>
  <c r="AM209" i="154"/>
  <c r="AK209" i="154"/>
  <c r="AH209" i="154"/>
  <c r="AF209" i="154"/>
  <c r="AC209" i="154"/>
  <c r="AA209" i="154"/>
  <c r="X209" i="154"/>
  <c r="V209" i="154"/>
  <c r="S209" i="154"/>
  <c r="Q209" i="154"/>
  <c r="N209" i="154"/>
  <c r="L209" i="154"/>
  <c r="AQ208" i="154"/>
  <c r="AR208" i="154" s="1"/>
  <c r="AX73" i="154" s="1"/>
  <c r="BD42" i="154" s="1"/>
  <c r="AO208" i="154"/>
  <c r="AP208" i="154" s="1"/>
  <c r="AW73" i="154" s="1"/>
  <c r="AQ207" i="154"/>
  <c r="AR207" i="154" s="1"/>
  <c r="AV73" i="154" s="1"/>
  <c r="AO207" i="154"/>
  <c r="AP207" i="154" s="1"/>
  <c r="AU73" i="154" s="1"/>
  <c r="BA42" i="154" s="1"/>
  <c r="AM206" i="154"/>
  <c r="AK206" i="154"/>
  <c r="AH206" i="154"/>
  <c r="AF206" i="154"/>
  <c r="AC206" i="154"/>
  <c r="AA206" i="154"/>
  <c r="X206" i="154"/>
  <c r="V206" i="154"/>
  <c r="S206" i="154"/>
  <c r="Q206" i="154"/>
  <c r="N206" i="154"/>
  <c r="L206" i="154"/>
  <c r="I206" i="154"/>
  <c r="G206" i="154"/>
  <c r="AQ205" i="154"/>
  <c r="AR205" i="154" s="1"/>
  <c r="AX72" i="154" s="1"/>
  <c r="BD41" i="154" s="1"/>
  <c r="AO205" i="154"/>
  <c r="AP205" i="154" s="1"/>
  <c r="AW72" i="154" s="1"/>
  <c r="AQ204" i="154"/>
  <c r="AR204" i="154" s="1"/>
  <c r="AV72" i="154" s="1"/>
  <c r="AO204" i="154"/>
  <c r="AP204" i="154" s="1"/>
  <c r="AU72" i="154" s="1"/>
  <c r="BA41" i="154" s="1"/>
  <c r="AM203" i="154"/>
  <c r="AK203" i="154"/>
  <c r="AH203" i="154"/>
  <c r="AF203" i="154"/>
  <c r="AC203" i="154"/>
  <c r="AA203" i="154"/>
  <c r="X203" i="154"/>
  <c r="V203" i="154"/>
  <c r="S203" i="154"/>
  <c r="Q203" i="154"/>
  <c r="N203" i="154"/>
  <c r="L203" i="154"/>
  <c r="I203" i="154"/>
  <c r="G203" i="154"/>
  <c r="AQ202" i="154"/>
  <c r="AR202" i="154" s="1"/>
  <c r="AX71" i="154" s="1"/>
  <c r="AO202" i="154"/>
  <c r="AP202" i="154" s="1"/>
  <c r="AW71" i="154" s="1"/>
  <c r="AQ201" i="154"/>
  <c r="AR201" i="154" s="1"/>
  <c r="AV71" i="154" s="1"/>
  <c r="AO201" i="154"/>
  <c r="AP201" i="154" s="1"/>
  <c r="AU71" i="154" s="1"/>
  <c r="BA40" i="154" s="1"/>
  <c r="AM200" i="154"/>
  <c r="AK200" i="154"/>
  <c r="AH200" i="154"/>
  <c r="AF200" i="154"/>
  <c r="AC200" i="154"/>
  <c r="AA200" i="154"/>
  <c r="X200" i="154"/>
  <c r="V200" i="154"/>
  <c r="S200" i="154"/>
  <c r="Q200" i="154"/>
  <c r="N200" i="154"/>
  <c r="L200" i="154"/>
  <c r="I200" i="154"/>
  <c r="G200" i="154"/>
  <c r="AQ199" i="154"/>
  <c r="AR199" i="154" s="1"/>
  <c r="AX70" i="154" s="1"/>
  <c r="BD39" i="154" s="1"/>
  <c r="AO199" i="154"/>
  <c r="AP199" i="154" s="1"/>
  <c r="AW70" i="154" s="1"/>
  <c r="AQ198" i="154"/>
  <c r="AR198" i="154" s="1"/>
  <c r="AV70" i="154" s="1"/>
  <c r="AO198" i="154"/>
  <c r="AP198" i="154" s="1"/>
  <c r="AU70" i="154" s="1"/>
  <c r="BA39" i="154" s="1"/>
  <c r="AM227" i="154"/>
  <c r="AK227" i="154"/>
  <c r="AH227" i="154"/>
  <c r="AF227" i="154"/>
  <c r="AC227" i="154"/>
  <c r="AA227" i="154"/>
  <c r="X227" i="154"/>
  <c r="V227" i="154"/>
  <c r="S227" i="154"/>
  <c r="Q227" i="154"/>
  <c r="N227" i="154"/>
  <c r="L227" i="154"/>
  <c r="I227" i="154"/>
  <c r="AQ226" i="154"/>
  <c r="AR226" i="154" s="1"/>
  <c r="AX79" i="154" s="1"/>
  <c r="AO226" i="154"/>
  <c r="AP226" i="154" s="1"/>
  <c r="AW79" i="154" s="1"/>
  <c r="AQ225" i="154"/>
  <c r="AR225" i="154" s="1"/>
  <c r="AV79" i="154" s="1"/>
  <c r="AO225" i="154"/>
  <c r="AP225" i="154" s="1"/>
  <c r="AU79" i="154" s="1"/>
  <c r="BA48" i="154" s="1"/>
  <c r="AM224" i="154"/>
  <c r="AK224" i="154"/>
  <c r="AH224" i="154"/>
  <c r="AF224" i="154"/>
  <c r="AC224" i="154"/>
  <c r="AA224" i="154"/>
  <c r="X224" i="154"/>
  <c r="V224" i="154"/>
  <c r="S224" i="154"/>
  <c r="Q224" i="154"/>
  <c r="N224" i="154"/>
  <c r="L224" i="154"/>
  <c r="I224" i="154"/>
  <c r="G224" i="154"/>
  <c r="AQ223" i="154"/>
  <c r="AR223" i="154" s="1"/>
  <c r="AX78" i="154" s="1"/>
  <c r="AO223" i="154"/>
  <c r="AP223" i="154" s="1"/>
  <c r="AW78" i="154" s="1"/>
  <c r="AQ222" i="154"/>
  <c r="AR222" i="154" s="1"/>
  <c r="AV78" i="154" s="1"/>
  <c r="AO222" i="154"/>
  <c r="AP222" i="154" s="1"/>
  <c r="AU78" i="154" s="1"/>
  <c r="BA47" i="154" s="1"/>
  <c r="AM26" i="154"/>
  <c r="AK26" i="154"/>
  <c r="AH26" i="154"/>
  <c r="AF26" i="154"/>
  <c r="AC26" i="154"/>
  <c r="AA26" i="154"/>
  <c r="X26" i="154"/>
  <c r="V26" i="154"/>
  <c r="S26" i="154"/>
  <c r="Q26" i="154"/>
  <c r="N26" i="154"/>
  <c r="L26" i="154"/>
  <c r="I26" i="154"/>
  <c r="G26" i="154"/>
  <c r="AQ25" i="154"/>
  <c r="AR25" i="154" s="1"/>
  <c r="AX12" i="154" s="1"/>
  <c r="AO25" i="154"/>
  <c r="AP25" i="154" s="1"/>
  <c r="AQ24" i="154"/>
  <c r="AR24" i="154" s="1"/>
  <c r="AV12" i="154" s="1"/>
  <c r="AO24" i="154"/>
  <c r="AP24" i="154" s="1"/>
  <c r="AU12" i="154" s="1"/>
  <c r="AM23" i="154"/>
  <c r="AK23" i="154"/>
  <c r="AH23" i="154"/>
  <c r="AF23" i="154"/>
  <c r="AC23" i="154"/>
  <c r="AA23" i="154"/>
  <c r="X23" i="154"/>
  <c r="V23" i="154"/>
  <c r="S23" i="154"/>
  <c r="Q23" i="154"/>
  <c r="N23" i="154"/>
  <c r="L23" i="154"/>
  <c r="I23" i="154"/>
  <c r="G23" i="154"/>
  <c r="AQ22" i="154"/>
  <c r="AR22" i="154" s="1"/>
  <c r="AX11" i="154" s="1"/>
  <c r="AO22" i="154"/>
  <c r="AP22" i="154" s="1"/>
  <c r="AQ21" i="154"/>
  <c r="AR21" i="154" s="1"/>
  <c r="AV11" i="154" s="1"/>
  <c r="AO21" i="154"/>
  <c r="AP21" i="154" s="1"/>
  <c r="AU11" i="154" s="1"/>
  <c r="AM20" i="154"/>
  <c r="AK20" i="154"/>
  <c r="AH20" i="154"/>
  <c r="AF20" i="154"/>
  <c r="AC20" i="154"/>
  <c r="AA20" i="154"/>
  <c r="X20" i="154"/>
  <c r="V20" i="154"/>
  <c r="S20" i="154"/>
  <c r="Q20" i="154"/>
  <c r="N20" i="154"/>
  <c r="L20" i="154"/>
  <c r="I20" i="154"/>
  <c r="G20" i="154"/>
  <c r="AQ19" i="154"/>
  <c r="AR19" i="154" s="1"/>
  <c r="AX10" i="154" s="1"/>
  <c r="AO19" i="154"/>
  <c r="AP19" i="154" s="1"/>
  <c r="AQ18" i="154"/>
  <c r="AR18" i="154" s="1"/>
  <c r="AV10" i="154" s="1"/>
  <c r="AO18" i="154"/>
  <c r="AP18" i="154" s="1"/>
  <c r="AU10" i="154" s="1"/>
  <c r="AM17" i="154"/>
  <c r="AK17" i="154"/>
  <c r="AH17" i="154"/>
  <c r="AF17" i="154"/>
  <c r="AC17" i="154"/>
  <c r="AA17" i="154"/>
  <c r="X17" i="154"/>
  <c r="V17" i="154"/>
  <c r="S17" i="154"/>
  <c r="Q17" i="154"/>
  <c r="N17" i="154"/>
  <c r="L17" i="154"/>
  <c r="I17" i="154"/>
  <c r="G17" i="154"/>
  <c r="AQ16" i="154"/>
  <c r="AR16" i="154" s="1"/>
  <c r="AX9" i="154" s="1"/>
  <c r="AO16" i="154"/>
  <c r="AP16" i="154" s="1"/>
  <c r="AQ15" i="154"/>
  <c r="AR15" i="154" s="1"/>
  <c r="AV9" i="154" s="1"/>
  <c r="AO15" i="154"/>
  <c r="AP15" i="154" s="1"/>
  <c r="AU9" i="154" s="1"/>
  <c r="AM38" i="154"/>
  <c r="AK38" i="154"/>
  <c r="AH38" i="154"/>
  <c r="AF38" i="154"/>
  <c r="AC38" i="154"/>
  <c r="AA38" i="154"/>
  <c r="X38" i="154"/>
  <c r="V38" i="154"/>
  <c r="S38" i="154"/>
  <c r="Q38" i="154"/>
  <c r="N38" i="154"/>
  <c r="L38" i="154"/>
  <c r="I38" i="154"/>
  <c r="G38" i="154"/>
  <c r="AQ37" i="154"/>
  <c r="AR37" i="154" s="1"/>
  <c r="AX16" i="154" s="1"/>
  <c r="AO37" i="154"/>
  <c r="AP37" i="154" s="1"/>
  <c r="AQ36" i="154"/>
  <c r="AR36" i="154" s="1"/>
  <c r="AV16" i="154" s="1"/>
  <c r="AO36" i="154"/>
  <c r="AP36" i="154" s="1"/>
  <c r="AU16" i="154" s="1"/>
  <c r="AM35" i="154"/>
  <c r="AK35" i="154"/>
  <c r="AH35" i="154"/>
  <c r="AF35" i="154"/>
  <c r="AC35" i="154"/>
  <c r="AA35" i="154"/>
  <c r="X35" i="154"/>
  <c r="V35" i="154"/>
  <c r="S35" i="154"/>
  <c r="Q35" i="154"/>
  <c r="N35" i="154"/>
  <c r="L35" i="154"/>
  <c r="I35" i="154"/>
  <c r="G35" i="154"/>
  <c r="AQ34" i="154"/>
  <c r="AR34" i="154" s="1"/>
  <c r="AX15" i="154" s="1"/>
  <c r="AO34" i="154"/>
  <c r="AP34" i="154" s="1"/>
  <c r="AQ33" i="154"/>
  <c r="AR33" i="154" s="1"/>
  <c r="AV15" i="154" s="1"/>
  <c r="AO33" i="154"/>
  <c r="AP33" i="154" s="1"/>
  <c r="AU15" i="154" s="1"/>
  <c r="AM32" i="154"/>
  <c r="AK32" i="154"/>
  <c r="AH32" i="154"/>
  <c r="AF32" i="154"/>
  <c r="AC32" i="154"/>
  <c r="AA32" i="154"/>
  <c r="X32" i="154"/>
  <c r="V32" i="154"/>
  <c r="S32" i="154"/>
  <c r="Q32" i="154"/>
  <c r="N32" i="154"/>
  <c r="L32" i="154"/>
  <c r="AQ31" i="154"/>
  <c r="AR31" i="154" s="1"/>
  <c r="AX14" i="154" s="1"/>
  <c r="AO31" i="154"/>
  <c r="AP31" i="154" s="1"/>
  <c r="AQ30" i="154"/>
  <c r="AR30" i="154" s="1"/>
  <c r="AV14" i="154" s="1"/>
  <c r="AO30" i="154"/>
  <c r="AP30" i="154" s="1"/>
  <c r="AU14" i="154" s="1"/>
  <c r="AM29" i="154"/>
  <c r="AK29" i="154"/>
  <c r="AH29" i="154"/>
  <c r="AF29" i="154"/>
  <c r="AC29" i="154"/>
  <c r="AA29" i="154"/>
  <c r="X29" i="154"/>
  <c r="V29" i="154"/>
  <c r="S29" i="154"/>
  <c r="Q29" i="154"/>
  <c r="N29" i="154"/>
  <c r="L29" i="154"/>
  <c r="I29" i="154"/>
  <c r="G29" i="154"/>
  <c r="AQ28" i="154"/>
  <c r="AR28" i="154" s="1"/>
  <c r="AX13" i="154" s="1"/>
  <c r="AO28" i="154"/>
  <c r="AP28" i="154" s="1"/>
  <c r="AQ27" i="154"/>
  <c r="AR27" i="154" s="1"/>
  <c r="AV13" i="154" s="1"/>
  <c r="AO27" i="154"/>
  <c r="AP27" i="154" s="1"/>
  <c r="AU13" i="154" s="1"/>
  <c r="AM50" i="154"/>
  <c r="AK50" i="154"/>
  <c r="AH50" i="154"/>
  <c r="AF50" i="154"/>
  <c r="AC50" i="154"/>
  <c r="AA50" i="154"/>
  <c r="X50" i="154"/>
  <c r="V50" i="154"/>
  <c r="S50" i="154"/>
  <c r="Q50" i="154"/>
  <c r="N50" i="154"/>
  <c r="L50" i="154"/>
  <c r="I50" i="154"/>
  <c r="G50" i="154"/>
  <c r="AQ49" i="154"/>
  <c r="AR49" i="154" s="1"/>
  <c r="AX20" i="154" s="1"/>
  <c r="AO49" i="154"/>
  <c r="AP49" i="154" s="1"/>
  <c r="AQ48" i="154"/>
  <c r="AR48" i="154" s="1"/>
  <c r="AV20" i="154" s="1"/>
  <c r="AO48" i="154"/>
  <c r="AP48" i="154" s="1"/>
  <c r="AU20" i="154" s="1"/>
  <c r="AM47" i="154"/>
  <c r="AK47" i="154"/>
  <c r="AH47" i="154"/>
  <c r="AF47" i="154"/>
  <c r="AC47" i="154"/>
  <c r="AA47" i="154"/>
  <c r="X47" i="154"/>
  <c r="V47" i="154"/>
  <c r="S47" i="154"/>
  <c r="Q47" i="154"/>
  <c r="N47" i="154"/>
  <c r="I47" i="154"/>
  <c r="G47" i="154"/>
  <c r="AQ46" i="154"/>
  <c r="AR46" i="154" s="1"/>
  <c r="AX19" i="154" s="1"/>
  <c r="AO46" i="154"/>
  <c r="AP46" i="154" s="1"/>
  <c r="AQ45" i="154"/>
  <c r="AR45" i="154" s="1"/>
  <c r="AV19" i="154" s="1"/>
  <c r="AO45" i="154"/>
  <c r="AP45" i="154" s="1"/>
  <c r="AU19" i="154" s="1"/>
  <c r="AM44" i="154"/>
  <c r="AK44" i="154"/>
  <c r="AH44" i="154"/>
  <c r="AF44" i="154"/>
  <c r="AC44" i="154"/>
  <c r="AA44" i="154"/>
  <c r="X44" i="154"/>
  <c r="V44" i="154"/>
  <c r="S44" i="154"/>
  <c r="Q44" i="154"/>
  <c r="N44" i="154"/>
  <c r="L44" i="154"/>
  <c r="AQ43" i="154"/>
  <c r="AR43" i="154" s="1"/>
  <c r="AX18" i="154" s="1"/>
  <c r="AO43" i="154"/>
  <c r="AP43" i="154" s="1"/>
  <c r="AQ42" i="154"/>
  <c r="AR42" i="154" s="1"/>
  <c r="AV18" i="154" s="1"/>
  <c r="AO42" i="154"/>
  <c r="AP42" i="154" s="1"/>
  <c r="AU18" i="154" s="1"/>
  <c r="AM41" i="154"/>
  <c r="AK41" i="154"/>
  <c r="AH41" i="154"/>
  <c r="AF41" i="154"/>
  <c r="AC41" i="154"/>
  <c r="AA41" i="154"/>
  <c r="V41" i="154"/>
  <c r="S41" i="154"/>
  <c r="Q41" i="154"/>
  <c r="N41" i="154"/>
  <c r="L41" i="154"/>
  <c r="I41" i="154"/>
  <c r="G41" i="154"/>
  <c r="AQ40" i="154"/>
  <c r="AR40" i="154" s="1"/>
  <c r="AX17" i="154" s="1"/>
  <c r="AO40" i="154"/>
  <c r="AP40" i="154" s="1"/>
  <c r="AQ39" i="154"/>
  <c r="AR39" i="154" s="1"/>
  <c r="AV17" i="154" s="1"/>
  <c r="AO39" i="154"/>
  <c r="AP39" i="154" s="1"/>
  <c r="AU17" i="154" s="1"/>
  <c r="AM53" i="154"/>
  <c r="AK53" i="154"/>
  <c r="AH53" i="154"/>
  <c r="AF53" i="154"/>
  <c r="AC53" i="154"/>
  <c r="AA53" i="154"/>
  <c r="X53" i="154"/>
  <c r="V53" i="154"/>
  <c r="S53" i="154"/>
  <c r="Q53" i="154"/>
  <c r="N53" i="154"/>
  <c r="L53" i="154"/>
  <c r="I53" i="154"/>
  <c r="G53" i="154"/>
  <c r="AQ52" i="154"/>
  <c r="AR52" i="154" s="1"/>
  <c r="AX21" i="154" s="1"/>
  <c r="AO52" i="154"/>
  <c r="AP52" i="154" s="1"/>
  <c r="AQ51" i="154"/>
  <c r="AR51" i="154" s="1"/>
  <c r="AV21" i="154" s="1"/>
  <c r="AO51" i="154"/>
  <c r="AP51" i="154" s="1"/>
  <c r="AU21" i="154" s="1"/>
  <c r="AM14" i="154"/>
  <c r="AK14" i="154"/>
  <c r="AH14" i="154"/>
  <c r="AF14" i="154"/>
  <c r="AC14" i="154"/>
  <c r="AA14" i="154"/>
  <c r="X14" i="154"/>
  <c r="V14" i="154"/>
  <c r="S14" i="154"/>
  <c r="Q14" i="154"/>
  <c r="N14" i="154"/>
  <c r="L14" i="154"/>
  <c r="I14" i="154"/>
  <c r="G14" i="154"/>
  <c r="AQ13" i="154"/>
  <c r="AR13" i="154" s="1"/>
  <c r="AX8" i="154" s="1"/>
  <c r="AO13" i="154"/>
  <c r="AP13" i="154" s="1"/>
  <c r="AQ12" i="154"/>
  <c r="AR12" i="154" s="1"/>
  <c r="AV8" i="154" s="1"/>
  <c r="AO12" i="154"/>
  <c r="AP12" i="154" s="1"/>
  <c r="AU8" i="154" s="1"/>
  <c r="AM11" i="154"/>
  <c r="AK11" i="154"/>
  <c r="AH11" i="154"/>
  <c r="AF11" i="154"/>
  <c r="AC11" i="154"/>
  <c r="AA11" i="154"/>
  <c r="X11" i="154"/>
  <c r="V11" i="154"/>
  <c r="S11" i="154"/>
  <c r="Q11" i="154"/>
  <c r="N11" i="154"/>
  <c r="L11" i="154"/>
  <c r="I11" i="154"/>
  <c r="G11" i="154"/>
  <c r="AQ10" i="154"/>
  <c r="AR10" i="154" s="1"/>
  <c r="AX7" i="154" s="1"/>
  <c r="AO10" i="154"/>
  <c r="AP10" i="154" s="1"/>
  <c r="AQ9" i="154"/>
  <c r="AR9" i="154" s="1"/>
  <c r="AV7" i="154" s="1"/>
  <c r="AO9" i="154"/>
  <c r="AP9" i="154" s="1"/>
  <c r="AU7" i="154" s="1"/>
  <c r="AM8" i="154"/>
  <c r="AK8" i="154"/>
  <c r="AH8" i="154"/>
  <c r="AF8" i="154"/>
  <c r="AC8" i="154"/>
  <c r="AA8" i="154"/>
  <c r="X8" i="154"/>
  <c r="V8" i="154"/>
  <c r="S8" i="154"/>
  <c r="Q8" i="154"/>
  <c r="N8" i="154"/>
  <c r="L8" i="154"/>
  <c r="I8" i="154"/>
  <c r="G8" i="154"/>
  <c r="AQ7" i="154"/>
  <c r="AR7" i="154" s="1"/>
  <c r="AX6" i="154" s="1"/>
  <c r="AO7" i="154"/>
  <c r="AP7" i="154" s="1"/>
  <c r="AW6" i="154" s="1"/>
  <c r="AQ6" i="154"/>
  <c r="AR6" i="154" s="1"/>
  <c r="AV6" i="154" s="1"/>
  <c r="AO6" i="154"/>
  <c r="AP6" i="154" s="1"/>
  <c r="AU6" i="154" s="1"/>
  <c r="BA6" i="154" s="1"/>
  <c r="AW7" i="154" l="1"/>
  <c r="BD48" i="154"/>
  <c r="BD30" i="154"/>
  <c r="AW40" i="154"/>
  <c r="BD9" i="154"/>
  <c r="AW30" i="154"/>
  <c r="AW35" i="154"/>
  <c r="AW24" i="154"/>
  <c r="AW28" i="154"/>
  <c r="AW21" i="154"/>
  <c r="BD24" i="154"/>
  <c r="BD10" i="154"/>
  <c r="BB11" i="154"/>
  <c r="AW36" i="154"/>
  <c r="AW14" i="154"/>
  <c r="AW11" i="154"/>
  <c r="AW17" i="154"/>
  <c r="AW16" i="154"/>
  <c r="AW12" i="154"/>
  <c r="BD45" i="154"/>
  <c r="BD25" i="154"/>
  <c r="AW42" i="154"/>
  <c r="AW37" i="154"/>
  <c r="AW25" i="154"/>
  <c r="AW29" i="154"/>
  <c r="AW15" i="154"/>
  <c r="AW18" i="154"/>
  <c r="AW19" i="154"/>
  <c r="BD11" i="154"/>
  <c r="AW20" i="154"/>
  <c r="AW9" i="154"/>
  <c r="BD36" i="154"/>
  <c r="BD17" i="154"/>
  <c r="BD22" i="154"/>
  <c r="BD12" i="154"/>
  <c r="AW32" i="154"/>
  <c r="AW33" i="154"/>
  <c r="AW22" i="154"/>
  <c r="AW26" i="154"/>
  <c r="BD47" i="154"/>
  <c r="BD28" i="154"/>
  <c r="AW38" i="154"/>
  <c r="AW8" i="154"/>
  <c r="AW13" i="154"/>
  <c r="AW10" i="154"/>
  <c r="BD43" i="154"/>
  <c r="BD37" i="154"/>
  <c r="BD13" i="154"/>
  <c r="AW34" i="154"/>
  <c r="AW23" i="154"/>
  <c r="AW27" i="154"/>
  <c r="BC33" i="154"/>
  <c r="BC24" i="154"/>
  <c r="BC10" i="154"/>
  <c r="BC38" i="154"/>
  <c r="BB40" i="154"/>
  <c r="BC40" i="154"/>
  <c r="BC45" i="154"/>
  <c r="BB45" i="154"/>
  <c r="BC34" i="154"/>
  <c r="BB34" i="154"/>
  <c r="BC35" i="154"/>
  <c r="BB35" i="154"/>
  <c r="BC25" i="154"/>
  <c r="BB25" i="154"/>
  <c r="BC16" i="154"/>
  <c r="BB16" i="154"/>
  <c r="BC21" i="154"/>
  <c r="BB21" i="154"/>
  <c r="BB7" i="154"/>
  <c r="BC23" i="154"/>
  <c r="BB10" i="154"/>
  <c r="BC6" i="154"/>
  <c r="BB6" i="154"/>
  <c r="BB36" i="154"/>
  <c r="BC26" i="154"/>
  <c r="BB26" i="154"/>
  <c r="BC7" i="154"/>
  <c r="BC44" i="154"/>
  <c r="BC20" i="154"/>
  <c r="BC41" i="154"/>
  <c r="BB41" i="154"/>
  <c r="BC46" i="154"/>
  <c r="BB46" i="154"/>
  <c r="BC31" i="154"/>
  <c r="BB31" i="154"/>
  <c r="BC36" i="154"/>
  <c r="BC27" i="154"/>
  <c r="BB27" i="154"/>
  <c r="BC17" i="154"/>
  <c r="BB17" i="154"/>
  <c r="BC22" i="154"/>
  <c r="BB22" i="154"/>
  <c r="BC12" i="154"/>
  <c r="BB12" i="154"/>
  <c r="BB24" i="154"/>
  <c r="BC14" i="154"/>
  <c r="BC47" i="154"/>
  <c r="BB47" i="154"/>
  <c r="BC28" i="154"/>
  <c r="BB28" i="154"/>
  <c r="BC39" i="154"/>
  <c r="BC15" i="154"/>
  <c r="BC42" i="154"/>
  <c r="BB42" i="154"/>
  <c r="BC43" i="154"/>
  <c r="BB43" i="154"/>
  <c r="BC32" i="154"/>
  <c r="BB32" i="154"/>
  <c r="BC37" i="154"/>
  <c r="BB37" i="154"/>
  <c r="BC29" i="154"/>
  <c r="BB29" i="154"/>
  <c r="BC18" i="154"/>
  <c r="BB18" i="154"/>
  <c r="BC19" i="154"/>
  <c r="BB19" i="154"/>
  <c r="BC13" i="154"/>
  <c r="BB13" i="154"/>
  <c r="BC48" i="154"/>
  <c r="BB48" i="154"/>
  <c r="BB39" i="154"/>
  <c r="BB44" i="154"/>
  <c r="BB33" i="154"/>
  <c r="BB38" i="154"/>
  <c r="BB23" i="154"/>
  <c r="BC30" i="154"/>
  <c r="BB30" i="154"/>
  <c r="BB15" i="154"/>
  <c r="BB20" i="154"/>
  <c r="BC8" i="154"/>
  <c r="BB8" i="154"/>
  <c r="BB9" i="154"/>
  <c r="BB14" i="154"/>
  <c r="BD8" i="154"/>
  <c r="BC9" i="154"/>
  <c r="BD40" i="154"/>
  <c r="BD34" i="154"/>
  <c r="BD35" i="154"/>
  <c r="BD16" i="154"/>
  <c r="BD21" i="154"/>
  <c r="BC11" i="154"/>
  <c r="BD6" i="154"/>
  <c r="AQ152" i="154"/>
  <c r="AR152" i="154" s="1"/>
  <c r="I152" i="154"/>
  <c r="AQ164" i="154"/>
  <c r="AR164" i="154" s="1"/>
  <c r="I164" i="154"/>
  <c r="AO47" i="154"/>
  <c r="AP47" i="154" s="1"/>
  <c r="L47" i="154"/>
  <c r="AO155" i="154"/>
  <c r="AP155" i="154" s="1"/>
  <c r="G155" i="154"/>
  <c r="AO167" i="154"/>
  <c r="AP167" i="154" s="1"/>
  <c r="G167" i="154"/>
  <c r="AO107" i="154"/>
  <c r="AP107" i="154" s="1"/>
  <c r="G107" i="154"/>
  <c r="AO95" i="154"/>
  <c r="AP95" i="154" s="1"/>
  <c r="G95" i="154"/>
  <c r="AO86" i="154"/>
  <c r="AP86" i="154" s="1"/>
  <c r="Q86" i="154"/>
  <c r="AQ116" i="154"/>
  <c r="AR116" i="154" s="1"/>
  <c r="N116" i="154"/>
  <c r="AQ77" i="154"/>
  <c r="AR77" i="154" s="1"/>
  <c r="S77" i="154"/>
  <c r="AQ158" i="154"/>
  <c r="AR158" i="154" s="1"/>
  <c r="I158" i="154"/>
  <c r="AQ170" i="154"/>
  <c r="AR170" i="154" s="1"/>
  <c r="I170" i="154"/>
  <c r="AQ110" i="154"/>
  <c r="AR110" i="154" s="1"/>
  <c r="I110" i="154"/>
  <c r="AQ125" i="154"/>
  <c r="AR125" i="154" s="1"/>
  <c r="X125" i="154"/>
  <c r="AQ41" i="154"/>
  <c r="AR41" i="154" s="1"/>
  <c r="X41" i="154"/>
  <c r="AO44" i="154"/>
  <c r="AP44" i="154" s="1"/>
  <c r="G44" i="154"/>
  <c r="AO32" i="154"/>
  <c r="AP32" i="154" s="1"/>
  <c r="G32" i="154"/>
  <c r="AO227" i="154"/>
  <c r="AP227" i="154" s="1"/>
  <c r="G227" i="154"/>
  <c r="AO209" i="154"/>
  <c r="AP209" i="154" s="1"/>
  <c r="G209" i="154"/>
  <c r="AO221" i="154"/>
  <c r="AP221" i="154" s="1"/>
  <c r="G221" i="154"/>
  <c r="AO185" i="154"/>
  <c r="AP185" i="154" s="1"/>
  <c r="G185" i="154"/>
  <c r="AO197" i="154"/>
  <c r="AP197" i="154" s="1"/>
  <c r="G197" i="154"/>
  <c r="AO161" i="154"/>
  <c r="AP161" i="154" s="1"/>
  <c r="G161" i="154"/>
  <c r="AO173" i="154"/>
  <c r="AP173" i="154" s="1"/>
  <c r="G173" i="154"/>
  <c r="AO137" i="154"/>
  <c r="AP137" i="154" s="1"/>
  <c r="G137" i="154"/>
  <c r="AO104" i="154"/>
  <c r="AP104" i="154" s="1"/>
  <c r="G104" i="154"/>
  <c r="AQ44" i="154"/>
  <c r="AR44" i="154" s="1"/>
  <c r="I44" i="154"/>
  <c r="AQ32" i="154"/>
  <c r="AR32" i="154" s="1"/>
  <c r="I32" i="154"/>
  <c r="AQ209" i="154"/>
  <c r="AR209" i="154" s="1"/>
  <c r="I209" i="154"/>
  <c r="AQ221" i="154"/>
  <c r="AR221" i="154" s="1"/>
  <c r="I221" i="154"/>
  <c r="AQ185" i="154"/>
  <c r="AR185" i="154" s="1"/>
  <c r="I185" i="154"/>
  <c r="AQ197" i="154"/>
  <c r="AR197" i="154" s="1"/>
  <c r="I197" i="154"/>
  <c r="AQ137" i="154"/>
  <c r="AR137" i="154" s="1"/>
  <c r="I137" i="154"/>
  <c r="AQ86" i="154"/>
  <c r="AR86" i="154" s="1"/>
  <c r="N86" i="154"/>
  <c r="AQ98" i="154"/>
  <c r="AR98" i="154" s="1"/>
  <c r="N98" i="154"/>
  <c r="AO35" i="154"/>
  <c r="AP35" i="154" s="1"/>
  <c r="AO200" i="154"/>
  <c r="AP200" i="154" s="1"/>
  <c r="AO212" i="154"/>
  <c r="AP212" i="154" s="1"/>
  <c r="AO182" i="154"/>
  <c r="AP182" i="154" s="1"/>
  <c r="AO194" i="154"/>
  <c r="AP194" i="154" s="1"/>
  <c r="AO134" i="154"/>
  <c r="AP134" i="154" s="1"/>
  <c r="AO146" i="154"/>
  <c r="AP146" i="154" s="1"/>
  <c r="AO149" i="154"/>
  <c r="AP149" i="154" s="1"/>
  <c r="AQ104" i="154"/>
  <c r="AR104" i="154" s="1"/>
  <c r="AO125" i="154"/>
  <c r="AP125" i="154" s="1"/>
  <c r="AO98" i="154"/>
  <c r="AP98" i="154" s="1"/>
  <c r="AQ14" i="154"/>
  <c r="AR14" i="154" s="1"/>
  <c r="AO17" i="154"/>
  <c r="AP17" i="154" s="1"/>
  <c r="AQ149" i="154"/>
  <c r="AR149" i="154" s="1"/>
  <c r="AQ89" i="154"/>
  <c r="AR89" i="154" s="1"/>
  <c r="AO56" i="154"/>
  <c r="AP56" i="154" s="1"/>
  <c r="AO14" i="154"/>
  <c r="AP14" i="154" s="1"/>
  <c r="AO53" i="154"/>
  <c r="AP53" i="154" s="1"/>
  <c r="AO41" i="154"/>
  <c r="AP41" i="154" s="1"/>
  <c r="AO50" i="154"/>
  <c r="AP50" i="154" s="1"/>
  <c r="AO38" i="154"/>
  <c r="AP38" i="154" s="1"/>
  <c r="AQ17" i="154"/>
  <c r="AR17" i="154" s="1"/>
  <c r="AO20" i="154"/>
  <c r="AP20" i="154" s="1"/>
  <c r="AQ23" i="154"/>
  <c r="AR23" i="154" s="1"/>
  <c r="AO26" i="154"/>
  <c r="AP26" i="154" s="1"/>
  <c r="AO203" i="154"/>
  <c r="AP203" i="154" s="1"/>
  <c r="AO215" i="154"/>
  <c r="AP215" i="154" s="1"/>
  <c r="AO179" i="154"/>
  <c r="AP179" i="154" s="1"/>
  <c r="AO191" i="154"/>
  <c r="AP191" i="154" s="1"/>
  <c r="AO131" i="154"/>
  <c r="AP131" i="154" s="1"/>
  <c r="AO143" i="154"/>
  <c r="AP143" i="154" s="1"/>
  <c r="AO119" i="154"/>
  <c r="AP119" i="154" s="1"/>
  <c r="AO80" i="154"/>
  <c r="AP80" i="154" s="1"/>
  <c r="AO89" i="154"/>
  <c r="AP89" i="154" s="1"/>
  <c r="AO101" i="154"/>
  <c r="AP101" i="154" s="1"/>
  <c r="AQ56" i="154"/>
  <c r="AR56" i="154" s="1"/>
  <c r="AO59" i="154"/>
  <c r="AP59" i="154" s="1"/>
  <c r="AQ62" i="154"/>
  <c r="AR62" i="154" s="1"/>
  <c r="AO65" i="154"/>
  <c r="AP65" i="154" s="1"/>
  <c r="AQ68" i="154"/>
  <c r="AR68" i="154" s="1"/>
  <c r="AO71" i="154"/>
  <c r="AP71" i="154" s="1"/>
  <c r="AQ74" i="154"/>
  <c r="AR74" i="154" s="1"/>
  <c r="AQ50" i="154"/>
  <c r="AR50" i="154" s="1"/>
  <c r="AQ218" i="154"/>
  <c r="AR218" i="154" s="1"/>
  <c r="AQ176" i="154"/>
  <c r="AR176" i="154" s="1"/>
  <c r="AO122" i="154"/>
  <c r="AP122" i="154" s="1"/>
  <c r="AO77" i="154"/>
  <c r="AP77" i="154" s="1"/>
  <c r="AQ8" i="154"/>
  <c r="AR8" i="154" s="1"/>
  <c r="AQ53" i="154"/>
  <c r="AR53" i="154" s="1"/>
  <c r="AQ47" i="154"/>
  <c r="AR47" i="154" s="1"/>
  <c r="AQ38" i="154"/>
  <c r="AR38" i="154" s="1"/>
  <c r="AQ20" i="154"/>
  <c r="AR20" i="154" s="1"/>
  <c r="AQ26" i="154"/>
  <c r="AR26" i="154" s="1"/>
  <c r="AQ203" i="154"/>
  <c r="AR203" i="154" s="1"/>
  <c r="AQ215" i="154"/>
  <c r="AR215" i="154" s="1"/>
  <c r="AQ179" i="154"/>
  <c r="AR179" i="154" s="1"/>
  <c r="AQ191" i="154"/>
  <c r="AR191" i="154" s="1"/>
  <c r="AQ131" i="154"/>
  <c r="AR131" i="154" s="1"/>
  <c r="AQ143" i="154"/>
  <c r="AR143" i="154" s="1"/>
  <c r="AQ113" i="154"/>
  <c r="AR113" i="154" s="1"/>
  <c r="AO116" i="154"/>
  <c r="AP116" i="154" s="1"/>
  <c r="AQ83" i="154"/>
  <c r="AR83" i="154" s="1"/>
  <c r="AQ92" i="154"/>
  <c r="AR92" i="154" s="1"/>
  <c r="AQ59" i="154"/>
  <c r="AR59" i="154" s="1"/>
  <c r="AQ65" i="154"/>
  <c r="AR65" i="154" s="1"/>
  <c r="AQ71" i="154"/>
  <c r="AR71" i="154" s="1"/>
  <c r="AO74" i="154"/>
  <c r="AP74" i="154" s="1"/>
  <c r="AQ206" i="154"/>
  <c r="AR206" i="154" s="1"/>
  <c r="AQ134" i="154"/>
  <c r="AR134" i="154" s="1"/>
  <c r="AQ80" i="154"/>
  <c r="AR80" i="154" s="1"/>
  <c r="AO62" i="154"/>
  <c r="AP62" i="154" s="1"/>
  <c r="AO68" i="154"/>
  <c r="AP68" i="154" s="1"/>
  <c r="AO29" i="154"/>
  <c r="AP29" i="154" s="1"/>
  <c r="AO224" i="154"/>
  <c r="AP224" i="154" s="1"/>
  <c r="AO206" i="154"/>
  <c r="AP206" i="154" s="1"/>
  <c r="AO218" i="154"/>
  <c r="AP218" i="154" s="1"/>
  <c r="AO176" i="154"/>
  <c r="AP176" i="154" s="1"/>
  <c r="AO188" i="154"/>
  <c r="AP188" i="154" s="1"/>
  <c r="AO128" i="154"/>
  <c r="AP128" i="154" s="1"/>
  <c r="AO140" i="154"/>
  <c r="AP140" i="154" s="1"/>
  <c r="AO113" i="154"/>
  <c r="AP113" i="154" s="1"/>
  <c r="AQ122" i="154"/>
  <c r="AR122" i="154" s="1"/>
  <c r="AO83" i="154"/>
  <c r="AP83" i="154" s="1"/>
  <c r="AO92" i="154"/>
  <c r="AP92" i="154" s="1"/>
  <c r="AQ35" i="154"/>
  <c r="AR35" i="154" s="1"/>
  <c r="AO23" i="154"/>
  <c r="AP23" i="154" s="1"/>
  <c r="AQ224" i="154"/>
  <c r="AR224" i="154" s="1"/>
  <c r="AQ188" i="154"/>
  <c r="AR188" i="154" s="1"/>
  <c r="AO170" i="154"/>
  <c r="AP170" i="154" s="1"/>
  <c r="AQ146" i="154"/>
  <c r="AR146" i="154" s="1"/>
  <c r="AQ119" i="154"/>
  <c r="AR119" i="154" s="1"/>
  <c r="AQ101" i="154"/>
  <c r="AR101" i="154" s="1"/>
  <c r="AQ29" i="154"/>
  <c r="AR29" i="154" s="1"/>
  <c r="AQ200" i="154"/>
  <c r="AR200" i="154" s="1"/>
  <c r="AQ212" i="154"/>
  <c r="AR212" i="154" s="1"/>
  <c r="AQ182" i="154"/>
  <c r="AR182" i="154" s="1"/>
  <c r="AQ194" i="154"/>
  <c r="AR194" i="154" s="1"/>
  <c r="AQ155" i="154"/>
  <c r="AR155" i="154" s="1"/>
  <c r="AQ161" i="154"/>
  <c r="AR161" i="154" s="1"/>
  <c r="AQ167" i="154"/>
  <c r="AR167" i="154" s="1"/>
  <c r="AQ173" i="154"/>
  <c r="AR173" i="154" s="1"/>
  <c r="AQ128" i="154"/>
  <c r="AR128" i="154" s="1"/>
  <c r="AQ140" i="154"/>
  <c r="AR140" i="154" s="1"/>
  <c r="AQ107" i="154"/>
  <c r="AR107" i="154" s="1"/>
  <c r="AO110" i="154"/>
  <c r="AP110" i="154" s="1"/>
  <c r="AQ95" i="154"/>
  <c r="AR95" i="154" s="1"/>
  <c r="AQ227" i="154"/>
  <c r="AR227" i="154" s="1"/>
  <c r="AO152" i="154"/>
  <c r="AP152" i="154" s="1"/>
  <c r="AO158" i="154"/>
  <c r="AP158" i="154" s="1"/>
  <c r="AO164" i="154"/>
  <c r="AP164" i="154" s="1"/>
  <c r="AQ11" i="154"/>
  <c r="AR11" i="154" s="1"/>
  <c r="AO11" i="154"/>
  <c r="AP11" i="154" s="1"/>
  <c r="AO8" i="154"/>
  <c r="AP8" i="154" s="1"/>
  <c r="AQ28" i="149"/>
  <c r="AR28" i="149" s="1"/>
  <c r="AX13" i="149" s="1"/>
  <c r="AO28" i="149"/>
  <c r="AP28" i="149" s="1"/>
  <c r="AV13" i="149" s="1"/>
  <c r="AQ27" i="149"/>
  <c r="AR27" i="149" s="1"/>
  <c r="AW13" i="149" s="1"/>
  <c r="AO27" i="149"/>
  <c r="AP27" i="149" s="1"/>
  <c r="AU13" i="149" s="1"/>
  <c r="AQ25" i="149"/>
  <c r="AR25" i="149" s="1"/>
  <c r="AX12" i="149" s="1"/>
  <c r="AO25" i="149"/>
  <c r="AP25" i="149" s="1"/>
  <c r="AV12" i="149" s="1"/>
  <c r="AQ24" i="149"/>
  <c r="AR24" i="149" s="1"/>
  <c r="AW12" i="149" s="1"/>
  <c r="AO24" i="149"/>
  <c r="AP24" i="149" s="1"/>
  <c r="AU12" i="149" s="1"/>
  <c r="AQ22" i="149"/>
  <c r="AR22" i="149" s="1"/>
  <c r="AX11" i="149" s="1"/>
  <c r="AO22" i="149"/>
  <c r="AP22" i="149" s="1"/>
  <c r="AV11" i="149" s="1"/>
  <c r="AQ21" i="149"/>
  <c r="AR21" i="149" s="1"/>
  <c r="AW11" i="149" s="1"/>
  <c r="AO21" i="149"/>
  <c r="AP21" i="149" s="1"/>
  <c r="AU11" i="149" s="1"/>
  <c r="AQ19" i="149"/>
  <c r="AR19" i="149" s="1"/>
  <c r="AX10" i="149" s="1"/>
  <c r="AO19" i="149"/>
  <c r="AP19" i="149" s="1"/>
  <c r="AV10" i="149" s="1"/>
  <c r="AQ18" i="149"/>
  <c r="AR18" i="149" s="1"/>
  <c r="AW10" i="149" s="1"/>
  <c r="AO18" i="149"/>
  <c r="AP18" i="149" s="1"/>
  <c r="AU10" i="149" s="1"/>
  <c r="AQ16" i="149"/>
  <c r="AR16" i="149" s="1"/>
  <c r="AX9" i="149" s="1"/>
  <c r="AO16" i="149"/>
  <c r="AP16" i="149" s="1"/>
  <c r="AV9" i="149" s="1"/>
  <c r="AQ15" i="149"/>
  <c r="AR15" i="149" s="1"/>
  <c r="AW9" i="149" s="1"/>
  <c r="AO15" i="149"/>
  <c r="AP15" i="149" s="1"/>
  <c r="AU9" i="149" s="1"/>
  <c r="AQ13" i="149"/>
  <c r="AR13" i="149" s="1"/>
  <c r="AX8" i="149" s="1"/>
  <c r="AO13" i="149"/>
  <c r="AP13" i="149" s="1"/>
  <c r="AV8" i="149" s="1"/>
  <c r="AQ12" i="149"/>
  <c r="AR12" i="149" s="1"/>
  <c r="AW8" i="149" s="1"/>
  <c r="AO12" i="149"/>
  <c r="AP12" i="149" s="1"/>
  <c r="AU8" i="149" s="1"/>
  <c r="AQ10" i="149"/>
  <c r="AR10" i="149" s="1"/>
  <c r="AX7" i="149" s="1"/>
  <c r="AO10" i="149"/>
  <c r="AP10" i="149" s="1"/>
  <c r="AV7" i="149" s="1"/>
  <c r="AQ9" i="149"/>
  <c r="AR9" i="149" s="1"/>
  <c r="AW7" i="149" s="1"/>
  <c r="AO9" i="149"/>
  <c r="AP9" i="149" s="1"/>
  <c r="AU7" i="149" s="1"/>
  <c r="AQ7" i="149"/>
  <c r="AR7" i="149" s="1"/>
  <c r="AX6" i="149" s="1"/>
  <c r="AO7" i="149"/>
  <c r="AP7" i="149" s="1"/>
  <c r="AV6" i="149" s="1"/>
  <c r="AQ6" i="149"/>
  <c r="AR6" i="149" s="1"/>
  <c r="AW6" i="149" s="1"/>
  <c r="AO6" i="149"/>
  <c r="AP6" i="149" s="1"/>
  <c r="AU6" i="149" s="1"/>
  <c r="AO6" i="145"/>
  <c r="AP6" i="145" s="1"/>
  <c r="AQ6" i="145"/>
  <c r="AR6" i="145" s="1"/>
  <c r="AO7" i="145"/>
  <c r="AP7" i="145" s="1"/>
  <c r="AQ7" i="145"/>
  <c r="AR7" i="145" s="1"/>
  <c r="G8" i="145"/>
  <c r="I8" i="145"/>
  <c r="L8" i="145"/>
  <c r="N8" i="145"/>
  <c r="Q8" i="145"/>
  <c r="S8" i="145"/>
  <c r="V8" i="145"/>
  <c r="X8" i="145"/>
  <c r="AA8" i="145"/>
  <c r="AC8" i="145"/>
  <c r="AF8" i="145"/>
  <c r="AH8" i="145"/>
  <c r="AM8" i="145"/>
  <c r="AO9" i="145"/>
  <c r="AP9" i="145" s="1"/>
  <c r="AV7" i="145" s="1"/>
  <c r="AQ9" i="145"/>
  <c r="AR9" i="145" s="1"/>
  <c r="AW7" i="145" s="1"/>
  <c r="AO10" i="145"/>
  <c r="AP10" i="145" s="1"/>
  <c r="AX7" i="145" s="1"/>
  <c r="AQ10" i="145"/>
  <c r="AR10" i="145" s="1"/>
  <c r="AY7" i="145" s="1"/>
  <c r="G11" i="145"/>
  <c r="I11" i="145"/>
  <c r="L11" i="145"/>
  <c r="N11" i="145"/>
  <c r="Q11" i="145"/>
  <c r="S11" i="145"/>
  <c r="V11" i="145"/>
  <c r="X11" i="145"/>
  <c r="AA11" i="145"/>
  <c r="AC11" i="145"/>
  <c r="AF11" i="145"/>
  <c r="AH11" i="145"/>
  <c r="AM11" i="145"/>
  <c r="AO12" i="145"/>
  <c r="AP12" i="145" s="1"/>
  <c r="AV8" i="145" s="1"/>
  <c r="AQ12" i="145"/>
  <c r="AR12" i="145" s="1"/>
  <c r="AW8" i="145" s="1"/>
  <c r="AO13" i="145"/>
  <c r="AP13" i="145" s="1"/>
  <c r="AX8" i="145" s="1"/>
  <c r="AQ13" i="145"/>
  <c r="AR13" i="145" s="1"/>
  <c r="AY8" i="145" s="1"/>
  <c r="G14" i="145"/>
  <c r="I14" i="145"/>
  <c r="L14" i="145"/>
  <c r="N14" i="145"/>
  <c r="Q14" i="145"/>
  <c r="S14" i="145"/>
  <c r="V14" i="145"/>
  <c r="X14" i="145"/>
  <c r="AA14" i="145"/>
  <c r="AC14" i="145"/>
  <c r="AF14" i="145"/>
  <c r="AH14" i="145"/>
  <c r="AM14" i="145"/>
  <c r="AO15" i="145"/>
  <c r="AP15" i="145" s="1"/>
  <c r="AV9" i="145" s="1"/>
  <c r="AQ15" i="145"/>
  <c r="AR15" i="145" s="1"/>
  <c r="AW9" i="145" s="1"/>
  <c r="AO16" i="145"/>
  <c r="AP16" i="145" s="1"/>
  <c r="AX9" i="145" s="1"/>
  <c r="AQ16" i="145"/>
  <c r="AR16" i="145" s="1"/>
  <c r="AY9" i="145" s="1"/>
  <c r="G17" i="145"/>
  <c r="I17" i="145"/>
  <c r="L17" i="145"/>
  <c r="N17" i="145"/>
  <c r="Q17" i="145"/>
  <c r="S17" i="145"/>
  <c r="V17" i="145"/>
  <c r="X17" i="145"/>
  <c r="AA17" i="145"/>
  <c r="AC17" i="145"/>
  <c r="AF17" i="145"/>
  <c r="AH17" i="145"/>
  <c r="AM17" i="145"/>
  <c r="AO18" i="145"/>
  <c r="AP18" i="145" s="1"/>
  <c r="AV10" i="145" s="1"/>
  <c r="AQ18" i="145"/>
  <c r="AR18" i="145" s="1"/>
  <c r="AW10" i="145" s="1"/>
  <c r="AO19" i="145"/>
  <c r="AP19" i="145" s="1"/>
  <c r="AX10" i="145" s="1"/>
  <c r="AQ19" i="145"/>
  <c r="AR19" i="145" s="1"/>
  <c r="AY10" i="145" s="1"/>
  <c r="G20" i="145"/>
  <c r="I20" i="145"/>
  <c r="L20" i="145"/>
  <c r="N20" i="145"/>
  <c r="Q20" i="145"/>
  <c r="S20" i="145"/>
  <c r="V20" i="145"/>
  <c r="X20" i="145"/>
  <c r="AA20" i="145"/>
  <c r="AC20" i="145"/>
  <c r="AF20" i="145"/>
  <c r="AH20" i="145"/>
  <c r="AM20" i="145"/>
  <c r="AO21" i="145"/>
  <c r="AP21" i="145" s="1"/>
  <c r="AV11" i="145" s="1"/>
  <c r="AQ21" i="145"/>
  <c r="AR21" i="145" s="1"/>
  <c r="AW11" i="145" s="1"/>
  <c r="AO22" i="145"/>
  <c r="AP22" i="145" s="1"/>
  <c r="AX11" i="145" s="1"/>
  <c r="AQ22" i="145"/>
  <c r="AR22" i="145" s="1"/>
  <c r="AY11" i="145" s="1"/>
  <c r="G23" i="145"/>
  <c r="I23" i="145"/>
  <c r="L23" i="145"/>
  <c r="N23" i="145"/>
  <c r="Q23" i="145"/>
  <c r="S23" i="145"/>
  <c r="V23" i="145"/>
  <c r="X23" i="145"/>
  <c r="AA23" i="145"/>
  <c r="AC23" i="145"/>
  <c r="AF23" i="145"/>
  <c r="AH23" i="145"/>
  <c r="AM23" i="145"/>
  <c r="AO24" i="145"/>
  <c r="AP24" i="145" s="1"/>
  <c r="AV12" i="145" s="1"/>
  <c r="AQ24" i="145"/>
  <c r="AR24" i="145" s="1"/>
  <c r="AW12" i="145" s="1"/>
  <c r="AO25" i="145"/>
  <c r="AP25" i="145" s="1"/>
  <c r="AX12" i="145" s="1"/>
  <c r="AQ25" i="145"/>
  <c r="AR25" i="145" s="1"/>
  <c r="AY12" i="145" s="1"/>
  <c r="G26" i="145"/>
  <c r="I26" i="145"/>
  <c r="L26" i="145"/>
  <c r="N26" i="145"/>
  <c r="Q26" i="145"/>
  <c r="S26" i="145"/>
  <c r="V26" i="145"/>
  <c r="X26" i="145"/>
  <c r="AA26" i="145"/>
  <c r="AC26" i="145"/>
  <c r="AF26" i="145"/>
  <c r="AH26" i="145"/>
  <c r="AM26" i="145"/>
  <c r="AO27" i="145"/>
  <c r="AP27" i="145" s="1"/>
  <c r="AV13" i="145" s="1"/>
  <c r="AQ27" i="145"/>
  <c r="AR27" i="145" s="1"/>
  <c r="AW13" i="145" s="1"/>
  <c r="AO28" i="145"/>
  <c r="AP28" i="145" s="1"/>
  <c r="AX13" i="145" s="1"/>
  <c r="AQ28" i="145"/>
  <c r="AR28" i="145" s="1"/>
  <c r="AY13" i="145" s="1"/>
  <c r="G29" i="145"/>
  <c r="I29" i="145"/>
  <c r="L29" i="145"/>
  <c r="N29" i="145"/>
  <c r="Q29" i="145"/>
  <c r="S29" i="145"/>
  <c r="V29" i="145"/>
  <c r="X29" i="145"/>
  <c r="AA29" i="145"/>
  <c r="AC29" i="145"/>
  <c r="AF29" i="145"/>
  <c r="AH29" i="145"/>
  <c r="AM29" i="145"/>
  <c r="AO30" i="145"/>
  <c r="AP30" i="145" s="1"/>
  <c r="AV14" i="145" s="1"/>
  <c r="AQ30" i="145"/>
  <c r="AR30" i="145" s="1"/>
  <c r="AW14" i="145" s="1"/>
  <c r="AO31" i="145"/>
  <c r="AP31" i="145" s="1"/>
  <c r="AX14" i="145" s="1"/>
  <c r="AQ31" i="145"/>
  <c r="AR31" i="145" s="1"/>
  <c r="AY14" i="145" s="1"/>
  <c r="G32" i="145"/>
  <c r="I32" i="145"/>
  <c r="L32" i="145"/>
  <c r="N32" i="145"/>
  <c r="Q32" i="145"/>
  <c r="S32" i="145"/>
  <c r="V32" i="145"/>
  <c r="X32" i="145"/>
  <c r="AA32" i="145"/>
  <c r="AC32" i="145"/>
  <c r="AF32" i="145"/>
  <c r="AH32" i="145"/>
  <c r="AM32" i="145"/>
  <c r="AO33" i="145"/>
  <c r="AP33" i="145" s="1"/>
  <c r="AV15" i="145" s="1"/>
  <c r="AQ33" i="145"/>
  <c r="AR33" i="145" s="1"/>
  <c r="AW15" i="145" s="1"/>
  <c r="AO34" i="145"/>
  <c r="AP34" i="145" s="1"/>
  <c r="AX15" i="145" s="1"/>
  <c r="AQ34" i="145"/>
  <c r="AR34" i="145" s="1"/>
  <c r="AY15" i="145" s="1"/>
  <c r="G35" i="145"/>
  <c r="I35" i="145"/>
  <c r="L35" i="145"/>
  <c r="N35" i="145"/>
  <c r="Q35" i="145"/>
  <c r="S35" i="145"/>
  <c r="V35" i="145"/>
  <c r="X35" i="145"/>
  <c r="AA35" i="145"/>
  <c r="AC35" i="145"/>
  <c r="AF35" i="145"/>
  <c r="AH35" i="145"/>
  <c r="AM35" i="145"/>
  <c r="AO36" i="145"/>
  <c r="AP36" i="145" s="1"/>
  <c r="AV16" i="145" s="1"/>
  <c r="AQ36" i="145"/>
  <c r="AR36" i="145" s="1"/>
  <c r="AW16" i="145" s="1"/>
  <c r="AO37" i="145"/>
  <c r="AP37" i="145" s="1"/>
  <c r="AX16" i="145" s="1"/>
  <c r="AQ37" i="145"/>
  <c r="AR37" i="145" s="1"/>
  <c r="AY16" i="145" s="1"/>
  <c r="G38" i="145"/>
  <c r="I38" i="145"/>
  <c r="L38" i="145"/>
  <c r="N38" i="145"/>
  <c r="Q38" i="145"/>
  <c r="S38" i="145"/>
  <c r="V38" i="145"/>
  <c r="X38" i="145"/>
  <c r="AA38" i="145"/>
  <c r="AC38" i="145"/>
  <c r="AF38" i="145"/>
  <c r="AH38" i="145"/>
  <c r="AM38" i="145"/>
  <c r="AO39" i="145"/>
  <c r="AP39" i="145" s="1"/>
  <c r="AV17" i="145" s="1"/>
  <c r="AQ39" i="145"/>
  <c r="AR39" i="145" s="1"/>
  <c r="AW17" i="145" s="1"/>
  <c r="AO40" i="145"/>
  <c r="AP40" i="145" s="1"/>
  <c r="AX17" i="145" s="1"/>
  <c r="AQ40" i="145"/>
  <c r="AR40" i="145" s="1"/>
  <c r="AY17" i="145" s="1"/>
  <c r="G41" i="145"/>
  <c r="I41" i="145"/>
  <c r="L41" i="145"/>
  <c r="N41" i="145"/>
  <c r="Q41" i="145"/>
  <c r="S41" i="145"/>
  <c r="V41" i="145"/>
  <c r="X41" i="145"/>
  <c r="AA41" i="145"/>
  <c r="AC41" i="145"/>
  <c r="AF41" i="145"/>
  <c r="AH41" i="145"/>
  <c r="AM41" i="145"/>
  <c r="AO42" i="145"/>
  <c r="AP42" i="145" s="1"/>
  <c r="AV18" i="145" s="1"/>
  <c r="AQ42" i="145"/>
  <c r="AR42" i="145" s="1"/>
  <c r="AW18" i="145" s="1"/>
  <c r="AO43" i="145"/>
  <c r="AP43" i="145" s="1"/>
  <c r="AX18" i="145" s="1"/>
  <c r="AQ43" i="145"/>
  <c r="AR43" i="145" s="1"/>
  <c r="AY18" i="145" s="1"/>
  <c r="G44" i="145"/>
  <c r="I44" i="145"/>
  <c r="L44" i="145"/>
  <c r="N44" i="145"/>
  <c r="Q44" i="145"/>
  <c r="S44" i="145"/>
  <c r="V44" i="145"/>
  <c r="X44" i="145"/>
  <c r="AA44" i="145"/>
  <c r="AC44" i="145"/>
  <c r="AF44" i="145"/>
  <c r="AH44" i="145"/>
  <c r="AM44" i="145"/>
  <c r="AO45" i="145"/>
  <c r="AP45" i="145" s="1"/>
  <c r="AV19" i="145" s="1"/>
  <c r="AQ45" i="145"/>
  <c r="AR45" i="145" s="1"/>
  <c r="AW19" i="145" s="1"/>
  <c r="AO46" i="145"/>
  <c r="AP46" i="145" s="1"/>
  <c r="AX19" i="145" s="1"/>
  <c r="AQ46" i="145"/>
  <c r="AR46" i="145" s="1"/>
  <c r="AY19" i="145" s="1"/>
  <c r="G47" i="145"/>
  <c r="I47" i="145"/>
  <c r="L47" i="145"/>
  <c r="N47" i="145"/>
  <c r="Q47" i="145"/>
  <c r="S47" i="145"/>
  <c r="V47" i="145"/>
  <c r="X47" i="145"/>
  <c r="AA47" i="145"/>
  <c r="AC47" i="145"/>
  <c r="AF47" i="145"/>
  <c r="AH47" i="145"/>
  <c r="AM47" i="145"/>
  <c r="AO48" i="145"/>
  <c r="AP48" i="145" s="1"/>
  <c r="AV20" i="145" s="1"/>
  <c r="AQ48" i="145"/>
  <c r="AR48" i="145" s="1"/>
  <c r="AW20" i="145" s="1"/>
  <c r="AO49" i="145"/>
  <c r="AP49" i="145" s="1"/>
  <c r="AX20" i="145" s="1"/>
  <c r="AQ49" i="145"/>
  <c r="AR49" i="145" s="1"/>
  <c r="AY20" i="145" s="1"/>
  <c r="G50" i="145"/>
  <c r="I50" i="145"/>
  <c r="L50" i="145"/>
  <c r="N50" i="145"/>
  <c r="Q50" i="145"/>
  <c r="S50" i="145"/>
  <c r="V50" i="145"/>
  <c r="X50" i="145"/>
  <c r="AA50" i="145"/>
  <c r="AC50" i="145"/>
  <c r="AF50" i="145"/>
  <c r="AH50" i="145"/>
  <c r="AM50" i="145"/>
  <c r="AO51" i="145"/>
  <c r="AP51" i="145" s="1"/>
  <c r="AV21" i="145" s="1"/>
  <c r="AQ51" i="145"/>
  <c r="AR51" i="145" s="1"/>
  <c r="AW21" i="145" s="1"/>
  <c r="AO52" i="145"/>
  <c r="AP52" i="145" s="1"/>
  <c r="AX21" i="145" s="1"/>
  <c r="AQ52" i="145"/>
  <c r="AR52" i="145" s="1"/>
  <c r="AY21" i="145" s="1"/>
  <c r="G53" i="145"/>
  <c r="I53" i="145"/>
  <c r="L53" i="145"/>
  <c r="N53" i="145"/>
  <c r="Q53" i="145"/>
  <c r="S53" i="145"/>
  <c r="V53" i="145"/>
  <c r="X53" i="145"/>
  <c r="AA53" i="145"/>
  <c r="AC53" i="145"/>
  <c r="AF53" i="145"/>
  <c r="AH53" i="145"/>
  <c r="AM53" i="145"/>
  <c r="AO54" i="145"/>
  <c r="AP54" i="145" s="1"/>
  <c r="AV22" i="145" s="1"/>
  <c r="AQ54" i="145"/>
  <c r="AR54" i="145" s="1"/>
  <c r="AW22" i="145" s="1"/>
  <c r="AO55" i="145"/>
  <c r="AP55" i="145" s="1"/>
  <c r="AX22" i="145" s="1"/>
  <c r="AQ55" i="145"/>
  <c r="AR55" i="145" s="1"/>
  <c r="AY22" i="145" s="1"/>
  <c r="G56" i="145"/>
  <c r="I56" i="145"/>
  <c r="L56" i="145"/>
  <c r="N56" i="145"/>
  <c r="Q56" i="145"/>
  <c r="S56" i="145"/>
  <c r="V56" i="145"/>
  <c r="X56" i="145"/>
  <c r="AA56" i="145"/>
  <c r="AC56" i="145"/>
  <c r="AF56" i="145"/>
  <c r="AH56" i="145"/>
  <c r="AM56" i="145"/>
  <c r="AO57" i="145"/>
  <c r="AP57" i="145" s="1"/>
  <c r="AV23" i="145" s="1"/>
  <c r="AQ57" i="145"/>
  <c r="AR57" i="145" s="1"/>
  <c r="AW23" i="145" s="1"/>
  <c r="AO58" i="145"/>
  <c r="AP58" i="145" s="1"/>
  <c r="AX23" i="145" s="1"/>
  <c r="AQ58" i="145"/>
  <c r="AR58" i="145" s="1"/>
  <c r="AY23" i="145" s="1"/>
  <c r="G59" i="145"/>
  <c r="I59" i="145"/>
  <c r="L59" i="145"/>
  <c r="N59" i="145"/>
  <c r="Q59" i="145"/>
  <c r="S59" i="145"/>
  <c r="V59" i="145"/>
  <c r="X59" i="145"/>
  <c r="AA59" i="145"/>
  <c r="AC59" i="145"/>
  <c r="AF59" i="145"/>
  <c r="AH59" i="145"/>
  <c r="AM59" i="145"/>
  <c r="AO60" i="145"/>
  <c r="AP60" i="145" s="1"/>
  <c r="AV24" i="145" s="1"/>
  <c r="AQ60" i="145"/>
  <c r="AR60" i="145" s="1"/>
  <c r="AW24" i="145" s="1"/>
  <c r="AO61" i="145"/>
  <c r="AP61" i="145" s="1"/>
  <c r="AX24" i="145" s="1"/>
  <c r="AQ61" i="145"/>
  <c r="AR61" i="145" s="1"/>
  <c r="AY24" i="145" s="1"/>
  <c r="G62" i="145"/>
  <c r="I62" i="145"/>
  <c r="L62" i="145"/>
  <c r="N62" i="145"/>
  <c r="Q62" i="145"/>
  <c r="S62" i="145"/>
  <c r="V62" i="145"/>
  <c r="X62" i="145"/>
  <c r="AA62" i="145"/>
  <c r="AC62" i="145"/>
  <c r="AF62" i="145"/>
  <c r="AH62" i="145"/>
  <c r="AM62" i="145"/>
  <c r="AO63" i="145"/>
  <c r="AP63" i="145" s="1"/>
  <c r="AV25" i="145" s="1"/>
  <c r="AQ63" i="145"/>
  <c r="AR63" i="145" s="1"/>
  <c r="AW25" i="145" s="1"/>
  <c r="AO64" i="145"/>
  <c r="AP64" i="145" s="1"/>
  <c r="AX25" i="145" s="1"/>
  <c r="AQ64" i="145"/>
  <c r="AR64" i="145" s="1"/>
  <c r="AY25" i="145" s="1"/>
  <c r="G65" i="145"/>
  <c r="I65" i="145"/>
  <c r="L65" i="145"/>
  <c r="N65" i="145"/>
  <c r="Q65" i="145"/>
  <c r="S65" i="145"/>
  <c r="V65" i="145"/>
  <c r="X65" i="145"/>
  <c r="AA65" i="145"/>
  <c r="AC65" i="145"/>
  <c r="AF65" i="145"/>
  <c r="AH65" i="145"/>
  <c r="AM65" i="145"/>
  <c r="AO66" i="145"/>
  <c r="AP66" i="145" s="1"/>
  <c r="AV26" i="145" s="1"/>
  <c r="AQ66" i="145"/>
  <c r="AR66" i="145" s="1"/>
  <c r="AW26" i="145" s="1"/>
  <c r="AO67" i="145"/>
  <c r="AP67" i="145" s="1"/>
  <c r="AX26" i="145" s="1"/>
  <c r="AQ67" i="145"/>
  <c r="AR67" i="145" s="1"/>
  <c r="AY26" i="145" s="1"/>
  <c r="G68" i="145"/>
  <c r="I68" i="145"/>
  <c r="L68" i="145"/>
  <c r="N68" i="145"/>
  <c r="Q68" i="145"/>
  <c r="S68" i="145"/>
  <c r="V68" i="145"/>
  <c r="X68" i="145"/>
  <c r="AA68" i="145"/>
  <c r="AC68" i="145"/>
  <c r="AF68" i="145"/>
  <c r="AH68" i="145"/>
  <c r="AM68" i="145"/>
  <c r="AO69" i="145"/>
  <c r="AP69" i="145" s="1"/>
  <c r="AV27" i="145" s="1"/>
  <c r="AQ69" i="145"/>
  <c r="AR69" i="145" s="1"/>
  <c r="AW27" i="145" s="1"/>
  <c r="AO70" i="145"/>
  <c r="AP70" i="145" s="1"/>
  <c r="AX27" i="145" s="1"/>
  <c r="AQ70" i="145"/>
  <c r="AR70" i="145" s="1"/>
  <c r="AY27" i="145" s="1"/>
  <c r="G71" i="145"/>
  <c r="I71" i="145"/>
  <c r="L71" i="145"/>
  <c r="N71" i="145"/>
  <c r="Q71" i="145"/>
  <c r="S71" i="145"/>
  <c r="V71" i="145"/>
  <c r="X71" i="145"/>
  <c r="AA71" i="145"/>
  <c r="AC71" i="145"/>
  <c r="AF71" i="145"/>
  <c r="AH71" i="145"/>
  <c r="AM71" i="145"/>
  <c r="AO72" i="145"/>
  <c r="AP72" i="145" s="1"/>
  <c r="AV28" i="145" s="1"/>
  <c r="AQ72" i="145"/>
  <c r="AR72" i="145" s="1"/>
  <c r="AW28" i="145" s="1"/>
  <c r="AO73" i="145"/>
  <c r="AP73" i="145" s="1"/>
  <c r="AX28" i="145" s="1"/>
  <c r="AQ73" i="145"/>
  <c r="AR73" i="145" s="1"/>
  <c r="AY28" i="145" s="1"/>
  <c r="G74" i="145"/>
  <c r="I74" i="145"/>
  <c r="L74" i="145"/>
  <c r="N74" i="145"/>
  <c r="Q74" i="145"/>
  <c r="S74" i="145"/>
  <c r="V74" i="145"/>
  <c r="X74" i="145"/>
  <c r="AA74" i="145"/>
  <c r="AC74" i="145"/>
  <c r="AF74" i="145"/>
  <c r="AH74" i="145"/>
  <c r="AM74" i="145"/>
  <c r="AO75" i="145"/>
  <c r="AP75" i="145" s="1"/>
  <c r="AV29" i="145" s="1"/>
  <c r="AQ75" i="145"/>
  <c r="AR75" i="145" s="1"/>
  <c r="AW29" i="145" s="1"/>
  <c r="AO76" i="145"/>
  <c r="AP76" i="145" s="1"/>
  <c r="AX29" i="145" s="1"/>
  <c r="AQ76" i="145"/>
  <c r="AR76" i="145" s="1"/>
  <c r="AY29" i="145" s="1"/>
  <c r="G77" i="145"/>
  <c r="I77" i="145"/>
  <c r="L77" i="145"/>
  <c r="N77" i="145"/>
  <c r="Q77" i="145"/>
  <c r="S77" i="145"/>
  <c r="V77" i="145"/>
  <c r="X77" i="145"/>
  <c r="AA77" i="145"/>
  <c r="AC77" i="145"/>
  <c r="AF77" i="145"/>
  <c r="AH77" i="145"/>
  <c r="AM77" i="145"/>
  <c r="AO78" i="145"/>
  <c r="AP78" i="145" s="1"/>
  <c r="AV30" i="145" s="1"/>
  <c r="AQ78" i="145"/>
  <c r="AR78" i="145" s="1"/>
  <c r="AW30" i="145" s="1"/>
  <c r="AO79" i="145"/>
  <c r="AP79" i="145" s="1"/>
  <c r="AX30" i="145" s="1"/>
  <c r="AQ79" i="145"/>
  <c r="AR79" i="145" s="1"/>
  <c r="AY30" i="145" s="1"/>
  <c r="G80" i="145"/>
  <c r="I80" i="145"/>
  <c r="L80" i="145"/>
  <c r="N80" i="145"/>
  <c r="Q80" i="145"/>
  <c r="S80" i="145"/>
  <c r="V80" i="145"/>
  <c r="X80" i="145"/>
  <c r="AA80" i="145"/>
  <c r="AC80" i="145"/>
  <c r="AF80" i="145"/>
  <c r="AH80" i="145"/>
  <c r="AM80" i="145"/>
  <c r="AO81" i="145"/>
  <c r="AP81" i="145" s="1"/>
  <c r="AV31" i="145" s="1"/>
  <c r="AQ81" i="145"/>
  <c r="AR81" i="145" s="1"/>
  <c r="AW31" i="145" s="1"/>
  <c r="AO82" i="145"/>
  <c r="AP82" i="145" s="1"/>
  <c r="AX31" i="145" s="1"/>
  <c r="AQ82" i="145"/>
  <c r="AR82" i="145" s="1"/>
  <c r="AY31" i="145" s="1"/>
  <c r="G83" i="145"/>
  <c r="I83" i="145"/>
  <c r="L83" i="145"/>
  <c r="N83" i="145"/>
  <c r="Q83" i="145"/>
  <c r="S83" i="145"/>
  <c r="V83" i="145"/>
  <c r="X83" i="145"/>
  <c r="AA83" i="145"/>
  <c r="AC83" i="145"/>
  <c r="AF83" i="145"/>
  <c r="AH83" i="145"/>
  <c r="AM83" i="145"/>
  <c r="AO84" i="145"/>
  <c r="AP84" i="145" s="1"/>
  <c r="AV32" i="145" s="1"/>
  <c r="AQ84" i="145"/>
  <c r="AR84" i="145" s="1"/>
  <c r="AW32" i="145" s="1"/>
  <c r="AO85" i="145"/>
  <c r="AP85" i="145" s="1"/>
  <c r="AX32" i="145" s="1"/>
  <c r="AQ85" i="145"/>
  <c r="AR85" i="145" s="1"/>
  <c r="AY32" i="145" s="1"/>
  <c r="G86" i="145"/>
  <c r="I86" i="145"/>
  <c r="L86" i="145"/>
  <c r="N86" i="145"/>
  <c r="Q86" i="145"/>
  <c r="S86" i="145"/>
  <c r="V86" i="145"/>
  <c r="X86" i="145"/>
  <c r="AA86" i="145"/>
  <c r="AC86" i="145"/>
  <c r="AF86" i="145"/>
  <c r="AH86" i="145"/>
  <c r="AM86" i="145"/>
  <c r="AO87" i="145"/>
  <c r="AP87" i="145" s="1"/>
  <c r="AV33" i="145" s="1"/>
  <c r="AQ87" i="145"/>
  <c r="AR87" i="145" s="1"/>
  <c r="AW33" i="145" s="1"/>
  <c r="AO88" i="145"/>
  <c r="AP88" i="145" s="1"/>
  <c r="AX33" i="145" s="1"/>
  <c r="AQ88" i="145"/>
  <c r="AR88" i="145" s="1"/>
  <c r="AY33" i="145" s="1"/>
  <c r="G89" i="145"/>
  <c r="I89" i="145"/>
  <c r="L89" i="145"/>
  <c r="N89" i="145"/>
  <c r="Q89" i="145"/>
  <c r="S89" i="145"/>
  <c r="V89" i="145"/>
  <c r="X89" i="145"/>
  <c r="AA89" i="145"/>
  <c r="AC89" i="145"/>
  <c r="AF89" i="145"/>
  <c r="AH89" i="145"/>
  <c r="AM89" i="145"/>
  <c r="AO90" i="145"/>
  <c r="AP90" i="145" s="1"/>
  <c r="AV34" i="145" s="1"/>
  <c r="AQ90" i="145"/>
  <c r="AR90" i="145" s="1"/>
  <c r="AW34" i="145" s="1"/>
  <c r="AO91" i="145"/>
  <c r="AP91" i="145" s="1"/>
  <c r="AX34" i="145" s="1"/>
  <c r="AQ91" i="145"/>
  <c r="AR91" i="145" s="1"/>
  <c r="AY34" i="145" s="1"/>
  <c r="G92" i="145"/>
  <c r="I92" i="145"/>
  <c r="L92" i="145"/>
  <c r="N92" i="145"/>
  <c r="Q92" i="145"/>
  <c r="S92" i="145"/>
  <c r="V92" i="145"/>
  <c r="X92" i="145"/>
  <c r="AA92" i="145"/>
  <c r="AC92" i="145"/>
  <c r="AF92" i="145"/>
  <c r="AH92" i="145"/>
  <c r="AM92" i="145"/>
  <c r="AO93" i="145"/>
  <c r="AP93" i="145" s="1"/>
  <c r="AV35" i="145" s="1"/>
  <c r="AQ93" i="145"/>
  <c r="AR93" i="145" s="1"/>
  <c r="AW35" i="145" s="1"/>
  <c r="AO94" i="145"/>
  <c r="AP94" i="145" s="1"/>
  <c r="AX35" i="145" s="1"/>
  <c r="AQ94" i="145"/>
  <c r="AR94" i="145" s="1"/>
  <c r="AY35" i="145" s="1"/>
  <c r="G95" i="145"/>
  <c r="I95" i="145"/>
  <c r="L95" i="145"/>
  <c r="N95" i="145"/>
  <c r="Q95" i="145"/>
  <c r="S95" i="145"/>
  <c r="V95" i="145"/>
  <c r="X95" i="145"/>
  <c r="AA95" i="145"/>
  <c r="AC95" i="145"/>
  <c r="AF95" i="145"/>
  <c r="AH95" i="145"/>
  <c r="AM95" i="145"/>
  <c r="AO96" i="145"/>
  <c r="AP96" i="145" s="1"/>
  <c r="AV36" i="145" s="1"/>
  <c r="AQ96" i="145"/>
  <c r="AR96" i="145" s="1"/>
  <c r="AW36" i="145" s="1"/>
  <c r="AO97" i="145"/>
  <c r="AP97" i="145" s="1"/>
  <c r="AX36" i="145" s="1"/>
  <c r="AQ97" i="145"/>
  <c r="AR97" i="145" s="1"/>
  <c r="AY36" i="145" s="1"/>
  <c r="G98" i="145"/>
  <c r="I98" i="145"/>
  <c r="L98" i="145"/>
  <c r="N98" i="145"/>
  <c r="Q98" i="145"/>
  <c r="S98" i="145"/>
  <c r="V98" i="145"/>
  <c r="X98" i="145"/>
  <c r="AA98" i="145"/>
  <c r="AC98" i="145"/>
  <c r="AF98" i="145"/>
  <c r="AH98" i="145"/>
  <c r="AM98" i="145"/>
  <c r="AO99" i="145"/>
  <c r="AP99" i="145" s="1"/>
  <c r="AV37" i="145" s="1"/>
  <c r="AQ99" i="145"/>
  <c r="AR99" i="145" s="1"/>
  <c r="AW37" i="145" s="1"/>
  <c r="AO100" i="145"/>
  <c r="AP100" i="145" s="1"/>
  <c r="AX37" i="145" s="1"/>
  <c r="AQ100" i="145"/>
  <c r="AR100" i="145" s="1"/>
  <c r="AY37" i="145" s="1"/>
  <c r="G101" i="145"/>
  <c r="I101" i="145"/>
  <c r="L101" i="145"/>
  <c r="N101" i="145"/>
  <c r="Q101" i="145"/>
  <c r="S101" i="145"/>
  <c r="V101" i="145"/>
  <c r="X101" i="145"/>
  <c r="AA101" i="145"/>
  <c r="AC101" i="145"/>
  <c r="AF101" i="145"/>
  <c r="AH101" i="145"/>
  <c r="AM101" i="145"/>
  <c r="AO102" i="145"/>
  <c r="AP102" i="145" s="1"/>
  <c r="AV38" i="145" s="1"/>
  <c r="AQ102" i="145"/>
  <c r="AR102" i="145" s="1"/>
  <c r="AW38" i="145" s="1"/>
  <c r="AO103" i="145"/>
  <c r="AP103" i="145" s="1"/>
  <c r="AX38" i="145" s="1"/>
  <c r="AQ103" i="145"/>
  <c r="AR103" i="145" s="1"/>
  <c r="AY38" i="145" s="1"/>
  <c r="G104" i="145"/>
  <c r="I104" i="145"/>
  <c r="L104" i="145"/>
  <c r="N104" i="145"/>
  <c r="Q104" i="145"/>
  <c r="S104" i="145"/>
  <c r="V104" i="145"/>
  <c r="X104" i="145"/>
  <c r="AA104" i="145"/>
  <c r="AC104" i="145"/>
  <c r="AF104" i="145"/>
  <c r="AH104" i="145"/>
  <c r="AM104" i="145"/>
  <c r="AO105" i="145"/>
  <c r="AP105" i="145" s="1"/>
  <c r="AV39" i="145" s="1"/>
  <c r="AQ105" i="145"/>
  <c r="AR105" i="145" s="1"/>
  <c r="AW39" i="145" s="1"/>
  <c r="AO106" i="145"/>
  <c r="AP106" i="145" s="1"/>
  <c r="AX39" i="145" s="1"/>
  <c r="AQ106" i="145"/>
  <c r="AR106" i="145" s="1"/>
  <c r="AY39" i="145" s="1"/>
  <c r="G107" i="145"/>
  <c r="I107" i="145"/>
  <c r="L107" i="145"/>
  <c r="N107" i="145"/>
  <c r="Q107" i="145"/>
  <c r="S107" i="145"/>
  <c r="V107" i="145"/>
  <c r="X107" i="145"/>
  <c r="AA107" i="145"/>
  <c r="AC107" i="145"/>
  <c r="AF107" i="145"/>
  <c r="AH107" i="145"/>
  <c r="AM107" i="145"/>
  <c r="AO108" i="145"/>
  <c r="AP108" i="145" s="1"/>
  <c r="AV40" i="145" s="1"/>
  <c r="AQ108" i="145"/>
  <c r="AR108" i="145" s="1"/>
  <c r="AW40" i="145" s="1"/>
  <c r="AO109" i="145"/>
  <c r="AP109" i="145" s="1"/>
  <c r="AX40" i="145" s="1"/>
  <c r="AQ109" i="145"/>
  <c r="AR109" i="145" s="1"/>
  <c r="AY40" i="145" s="1"/>
  <c r="G110" i="145"/>
  <c r="I110" i="145"/>
  <c r="L110" i="145"/>
  <c r="N110" i="145"/>
  <c r="Q110" i="145"/>
  <c r="S110" i="145"/>
  <c r="V110" i="145"/>
  <c r="X110" i="145"/>
  <c r="AA110" i="145"/>
  <c r="AC110" i="145"/>
  <c r="AF110" i="145"/>
  <c r="AH110" i="145"/>
  <c r="AM110" i="145"/>
  <c r="AO111" i="145"/>
  <c r="AP111" i="145" s="1"/>
  <c r="AV41" i="145" s="1"/>
  <c r="AQ111" i="145"/>
  <c r="AR111" i="145" s="1"/>
  <c r="AW41" i="145" s="1"/>
  <c r="AO112" i="145"/>
  <c r="AP112" i="145" s="1"/>
  <c r="AX41" i="145" s="1"/>
  <c r="AQ112" i="145"/>
  <c r="AR112" i="145" s="1"/>
  <c r="AY41" i="145" s="1"/>
  <c r="G113" i="145"/>
  <c r="I113" i="145"/>
  <c r="L113" i="145"/>
  <c r="N113" i="145"/>
  <c r="Q113" i="145"/>
  <c r="S113" i="145"/>
  <c r="V113" i="145"/>
  <c r="X113" i="145"/>
  <c r="AA113" i="145"/>
  <c r="AC113" i="145"/>
  <c r="AF113" i="145"/>
  <c r="AH113" i="145"/>
  <c r="AM113" i="145"/>
  <c r="AO114" i="145"/>
  <c r="AP114" i="145" s="1"/>
  <c r="AV42" i="145" s="1"/>
  <c r="AQ114" i="145"/>
  <c r="AR114" i="145" s="1"/>
  <c r="AW42" i="145" s="1"/>
  <c r="AO115" i="145"/>
  <c r="AP115" i="145" s="1"/>
  <c r="AX42" i="145" s="1"/>
  <c r="AQ115" i="145"/>
  <c r="AR115" i="145" s="1"/>
  <c r="AY42" i="145" s="1"/>
  <c r="G116" i="145"/>
  <c r="I116" i="145"/>
  <c r="L116" i="145"/>
  <c r="N116" i="145"/>
  <c r="Q116" i="145"/>
  <c r="S116" i="145"/>
  <c r="V116" i="145"/>
  <c r="X116" i="145"/>
  <c r="AA116" i="145"/>
  <c r="AC116" i="145"/>
  <c r="AF116" i="145"/>
  <c r="AH116" i="145"/>
  <c r="AM116" i="145"/>
  <c r="AO117" i="145"/>
  <c r="AP117" i="145" s="1"/>
  <c r="AV43" i="145" s="1"/>
  <c r="AQ117" i="145"/>
  <c r="AR117" i="145" s="1"/>
  <c r="AW43" i="145" s="1"/>
  <c r="AO118" i="145"/>
  <c r="AP118" i="145" s="1"/>
  <c r="AX43" i="145" s="1"/>
  <c r="AQ118" i="145"/>
  <c r="AR118" i="145" s="1"/>
  <c r="AY43" i="145" s="1"/>
  <c r="G119" i="145"/>
  <c r="I119" i="145"/>
  <c r="L119" i="145"/>
  <c r="N119" i="145"/>
  <c r="Q119" i="145"/>
  <c r="S119" i="145"/>
  <c r="V119" i="145"/>
  <c r="X119" i="145"/>
  <c r="AA119" i="145"/>
  <c r="AC119" i="145"/>
  <c r="AF119" i="145"/>
  <c r="AH119" i="145"/>
  <c r="AM119" i="145"/>
  <c r="AO120" i="145"/>
  <c r="AP120" i="145" s="1"/>
  <c r="AV44" i="145" s="1"/>
  <c r="AQ120" i="145"/>
  <c r="AR120" i="145" s="1"/>
  <c r="AW44" i="145" s="1"/>
  <c r="AO121" i="145"/>
  <c r="AP121" i="145" s="1"/>
  <c r="AX44" i="145" s="1"/>
  <c r="AQ121" i="145"/>
  <c r="AR121" i="145" s="1"/>
  <c r="AY44" i="145" s="1"/>
  <c r="G122" i="145"/>
  <c r="I122" i="145"/>
  <c r="L122" i="145"/>
  <c r="N122" i="145"/>
  <c r="Q122" i="145"/>
  <c r="S122" i="145"/>
  <c r="V122" i="145"/>
  <c r="X122" i="145"/>
  <c r="AA122" i="145"/>
  <c r="AC122" i="145"/>
  <c r="AF122" i="145"/>
  <c r="AH122" i="145"/>
  <c r="AM122" i="145"/>
  <c r="AO123" i="145"/>
  <c r="AP123" i="145" s="1"/>
  <c r="AV45" i="145" s="1"/>
  <c r="AQ123" i="145"/>
  <c r="AR123" i="145" s="1"/>
  <c r="AW45" i="145" s="1"/>
  <c r="AO124" i="145"/>
  <c r="AP124" i="145" s="1"/>
  <c r="AX45" i="145" s="1"/>
  <c r="AQ124" i="145"/>
  <c r="AR124" i="145" s="1"/>
  <c r="AY45" i="145" s="1"/>
  <c r="G125" i="145"/>
  <c r="I125" i="145"/>
  <c r="N125" i="145"/>
  <c r="Q125" i="145"/>
  <c r="S125" i="145"/>
  <c r="V125" i="145"/>
  <c r="X125" i="145"/>
  <c r="AA125" i="145"/>
  <c r="AC125" i="145"/>
  <c r="AF125" i="145"/>
  <c r="AH125" i="145"/>
  <c r="AM125" i="145"/>
  <c r="AO126" i="145"/>
  <c r="AP126" i="145" s="1"/>
  <c r="AV46" i="145" s="1"/>
  <c r="AQ126" i="145"/>
  <c r="AR126" i="145" s="1"/>
  <c r="AW46" i="145" s="1"/>
  <c r="AO127" i="145"/>
  <c r="AP127" i="145" s="1"/>
  <c r="AX46" i="145" s="1"/>
  <c r="AQ127" i="145"/>
  <c r="AR127" i="145" s="1"/>
  <c r="AY46" i="145" s="1"/>
  <c r="G128" i="145"/>
  <c r="L128" i="145"/>
  <c r="N128" i="145"/>
  <c r="Q128" i="145"/>
  <c r="S128" i="145"/>
  <c r="V128" i="145"/>
  <c r="X128" i="145"/>
  <c r="AA128" i="145"/>
  <c r="AC128" i="145"/>
  <c r="AF128" i="145"/>
  <c r="AH128" i="145"/>
  <c r="AM128" i="145"/>
  <c r="AO129" i="145"/>
  <c r="AP129" i="145" s="1"/>
  <c r="AV47" i="145" s="1"/>
  <c r="AQ129" i="145"/>
  <c r="AR129" i="145" s="1"/>
  <c r="AW47" i="145" s="1"/>
  <c r="AO130" i="145"/>
  <c r="AP130" i="145" s="1"/>
  <c r="AX47" i="145" s="1"/>
  <c r="AQ130" i="145"/>
  <c r="AR130" i="145" s="1"/>
  <c r="AY47" i="145" s="1"/>
  <c r="G131" i="145"/>
  <c r="I131" i="145"/>
  <c r="L131" i="145"/>
  <c r="N131" i="145"/>
  <c r="Q131" i="145"/>
  <c r="S131" i="145"/>
  <c r="V131" i="145"/>
  <c r="X131" i="145"/>
  <c r="AA131" i="145"/>
  <c r="AC131" i="145"/>
  <c r="AF131" i="145"/>
  <c r="AH131" i="145"/>
  <c r="AM131" i="145"/>
  <c r="AO132" i="145"/>
  <c r="AP132" i="145" s="1"/>
  <c r="AV48" i="145" s="1"/>
  <c r="AQ132" i="145"/>
  <c r="AR132" i="145" s="1"/>
  <c r="AW48" i="145" s="1"/>
  <c r="AO133" i="145"/>
  <c r="AP133" i="145" s="1"/>
  <c r="AX48" i="145" s="1"/>
  <c r="AQ133" i="145"/>
  <c r="AR133" i="145" s="1"/>
  <c r="AY48" i="145" s="1"/>
  <c r="G134" i="145"/>
  <c r="I134" i="145"/>
  <c r="L134" i="145"/>
  <c r="N134" i="145"/>
  <c r="Q134" i="145"/>
  <c r="S134" i="145"/>
  <c r="V134" i="145"/>
  <c r="X134" i="145"/>
  <c r="AA134" i="145"/>
  <c r="AC134" i="145"/>
  <c r="AF134" i="145"/>
  <c r="AH134" i="145"/>
  <c r="AM134" i="145"/>
  <c r="AO135" i="145"/>
  <c r="AP135" i="145" s="1"/>
  <c r="AV49" i="145" s="1"/>
  <c r="AQ135" i="145"/>
  <c r="AR135" i="145" s="1"/>
  <c r="AW49" i="145" s="1"/>
  <c r="AO136" i="145"/>
  <c r="AP136" i="145" s="1"/>
  <c r="AX49" i="145" s="1"/>
  <c r="AQ136" i="145"/>
  <c r="AR136" i="145" s="1"/>
  <c r="AY49" i="145" s="1"/>
  <c r="G137" i="145"/>
  <c r="I137" i="145"/>
  <c r="L137" i="145"/>
  <c r="N137" i="145"/>
  <c r="Q137" i="145"/>
  <c r="S137" i="145"/>
  <c r="V137" i="145"/>
  <c r="X137" i="145"/>
  <c r="AA137" i="145"/>
  <c r="AC137" i="145"/>
  <c r="AF137" i="145"/>
  <c r="AH137" i="145"/>
  <c r="AM137" i="145"/>
  <c r="AO138" i="145"/>
  <c r="AP138" i="145" s="1"/>
  <c r="AV50" i="145" s="1"/>
  <c r="AQ138" i="145"/>
  <c r="AR138" i="145" s="1"/>
  <c r="AW50" i="145" s="1"/>
  <c r="AO139" i="145"/>
  <c r="AP139" i="145" s="1"/>
  <c r="AX50" i="145" s="1"/>
  <c r="AQ139" i="145"/>
  <c r="AR139" i="145" s="1"/>
  <c r="AY50" i="145" s="1"/>
  <c r="G140" i="145"/>
  <c r="I140" i="145"/>
  <c r="L140" i="145"/>
  <c r="N140" i="145"/>
  <c r="Q140" i="145"/>
  <c r="S140" i="145"/>
  <c r="V140" i="145"/>
  <c r="X140" i="145"/>
  <c r="AA140" i="145"/>
  <c r="AC140" i="145"/>
  <c r="AF140" i="145"/>
  <c r="AH140" i="145"/>
  <c r="AM140" i="145"/>
  <c r="AO141" i="145"/>
  <c r="AP141" i="145" s="1"/>
  <c r="AV51" i="145" s="1"/>
  <c r="AQ141" i="145"/>
  <c r="AR141" i="145" s="1"/>
  <c r="AW51" i="145" s="1"/>
  <c r="AO142" i="145"/>
  <c r="AP142" i="145" s="1"/>
  <c r="AX51" i="145" s="1"/>
  <c r="AQ142" i="145"/>
  <c r="AR142" i="145" s="1"/>
  <c r="AY51" i="145" s="1"/>
  <c r="G143" i="145"/>
  <c r="L143" i="145"/>
  <c r="N143" i="145"/>
  <c r="Q143" i="145"/>
  <c r="S143" i="145"/>
  <c r="V143" i="145"/>
  <c r="X143" i="145"/>
  <c r="AA143" i="145"/>
  <c r="AC143" i="145"/>
  <c r="AF143" i="145"/>
  <c r="AH143" i="145"/>
  <c r="AM143" i="145"/>
  <c r="AO144" i="145"/>
  <c r="AP144" i="145" s="1"/>
  <c r="AV52" i="145" s="1"/>
  <c r="AQ144" i="145"/>
  <c r="AR144" i="145" s="1"/>
  <c r="AW52" i="145" s="1"/>
  <c r="AO145" i="145"/>
  <c r="AP145" i="145" s="1"/>
  <c r="AX52" i="145" s="1"/>
  <c r="AQ145" i="145"/>
  <c r="AR145" i="145" s="1"/>
  <c r="AY52" i="145" s="1"/>
  <c r="G146" i="145"/>
  <c r="I146" i="145"/>
  <c r="L146" i="145"/>
  <c r="N146" i="145"/>
  <c r="Q146" i="145"/>
  <c r="S146" i="145"/>
  <c r="V146" i="145"/>
  <c r="X146" i="145"/>
  <c r="AA146" i="145"/>
  <c r="AC146" i="145"/>
  <c r="AF146" i="145"/>
  <c r="AH146" i="145"/>
  <c r="AM146" i="145"/>
  <c r="AO147" i="145"/>
  <c r="AP147" i="145" s="1"/>
  <c r="AV53" i="145" s="1"/>
  <c r="AQ147" i="145"/>
  <c r="AR147" i="145" s="1"/>
  <c r="AW53" i="145" s="1"/>
  <c r="AO148" i="145"/>
  <c r="AP148" i="145" s="1"/>
  <c r="AX53" i="145" s="1"/>
  <c r="AQ148" i="145"/>
  <c r="AR148" i="145" s="1"/>
  <c r="AY53" i="145" s="1"/>
  <c r="G149" i="145"/>
  <c r="I149" i="145"/>
  <c r="L149" i="145"/>
  <c r="N149" i="145"/>
  <c r="Q149" i="145"/>
  <c r="S149" i="145"/>
  <c r="V149" i="145"/>
  <c r="X149" i="145"/>
  <c r="AA149" i="145"/>
  <c r="AC149" i="145"/>
  <c r="AF149" i="145"/>
  <c r="AH149" i="145"/>
  <c r="AM149" i="145"/>
  <c r="AO150" i="145"/>
  <c r="AP150" i="145" s="1"/>
  <c r="AV54" i="145" s="1"/>
  <c r="AQ150" i="145"/>
  <c r="AR150" i="145" s="1"/>
  <c r="AW54" i="145" s="1"/>
  <c r="AO151" i="145"/>
  <c r="AP151" i="145" s="1"/>
  <c r="AX54" i="145" s="1"/>
  <c r="AQ151" i="145"/>
  <c r="AR151" i="145" s="1"/>
  <c r="AY54" i="145" s="1"/>
  <c r="G152" i="145"/>
  <c r="I152" i="145"/>
  <c r="L152" i="145"/>
  <c r="N152" i="145"/>
  <c r="Q152" i="145"/>
  <c r="V152" i="145"/>
  <c r="X152" i="145"/>
  <c r="AA152" i="145"/>
  <c r="AC152" i="145"/>
  <c r="AF152" i="145"/>
  <c r="AH152" i="145"/>
  <c r="AM152" i="145"/>
  <c r="AO153" i="145"/>
  <c r="AP153" i="145" s="1"/>
  <c r="AV55" i="145" s="1"/>
  <c r="AQ153" i="145"/>
  <c r="AR153" i="145" s="1"/>
  <c r="AW55" i="145" s="1"/>
  <c r="AO154" i="145"/>
  <c r="AP154" i="145" s="1"/>
  <c r="AX55" i="145" s="1"/>
  <c r="AQ154" i="145"/>
  <c r="AR154" i="145" s="1"/>
  <c r="AY55" i="145" s="1"/>
  <c r="G155" i="145"/>
  <c r="I155" i="145"/>
  <c r="L155" i="145"/>
  <c r="N155" i="145"/>
  <c r="Q155" i="145"/>
  <c r="S155" i="145"/>
  <c r="V155" i="145"/>
  <c r="X155" i="145"/>
  <c r="AA155" i="145"/>
  <c r="AC155" i="145"/>
  <c r="AF155" i="145"/>
  <c r="AH155" i="145"/>
  <c r="AM155" i="145"/>
  <c r="AO156" i="145"/>
  <c r="AP156" i="145" s="1"/>
  <c r="AV56" i="145" s="1"/>
  <c r="AQ156" i="145"/>
  <c r="AR156" i="145" s="1"/>
  <c r="AW56" i="145" s="1"/>
  <c r="AO157" i="145"/>
  <c r="AP157" i="145" s="1"/>
  <c r="AX56" i="145" s="1"/>
  <c r="AQ157" i="145"/>
  <c r="AR157" i="145" s="1"/>
  <c r="AY56" i="145" s="1"/>
  <c r="G158" i="145"/>
  <c r="I158" i="145"/>
  <c r="L158" i="145"/>
  <c r="N158" i="145"/>
  <c r="Q158" i="145"/>
  <c r="S158" i="145"/>
  <c r="V158" i="145"/>
  <c r="X158" i="145"/>
  <c r="AA158" i="145"/>
  <c r="AC158" i="145"/>
  <c r="AF158" i="145"/>
  <c r="AH158" i="145"/>
  <c r="AM158" i="145"/>
  <c r="AO159" i="145"/>
  <c r="AP159" i="145" s="1"/>
  <c r="AV57" i="145" s="1"/>
  <c r="AQ159" i="145"/>
  <c r="AR159" i="145" s="1"/>
  <c r="AW57" i="145" s="1"/>
  <c r="AO160" i="145"/>
  <c r="AP160" i="145" s="1"/>
  <c r="AX57" i="145" s="1"/>
  <c r="AQ160" i="145"/>
  <c r="AR160" i="145" s="1"/>
  <c r="AY57" i="145" s="1"/>
  <c r="G161" i="145"/>
  <c r="I161" i="145"/>
  <c r="L161" i="145"/>
  <c r="N161" i="145"/>
  <c r="Q161" i="145"/>
  <c r="S161" i="145"/>
  <c r="V161" i="145"/>
  <c r="X161" i="145"/>
  <c r="AA161" i="145"/>
  <c r="AC161" i="145"/>
  <c r="AF161" i="145"/>
  <c r="AH161" i="145"/>
  <c r="AM161" i="145"/>
  <c r="AO162" i="145"/>
  <c r="AP162" i="145" s="1"/>
  <c r="AV58" i="145" s="1"/>
  <c r="AQ162" i="145"/>
  <c r="AR162" i="145" s="1"/>
  <c r="AW58" i="145" s="1"/>
  <c r="AO163" i="145"/>
  <c r="AP163" i="145" s="1"/>
  <c r="AX58" i="145" s="1"/>
  <c r="AQ163" i="145"/>
  <c r="AR163" i="145" s="1"/>
  <c r="AY58" i="145" s="1"/>
  <c r="G164" i="145"/>
  <c r="I164" i="145"/>
  <c r="L164" i="145"/>
  <c r="N164" i="145"/>
  <c r="Q164" i="145"/>
  <c r="S164" i="145"/>
  <c r="V164" i="145"/>
  <c r="X164" i="145"/>
  <c r="AA164" i="145"/>
  <c r="AC164" i="145"/>
  <c r="AF164" i="145"/>
  <c r="AH164" i="145"/>
  <c r="AM164" i="145"/>
  <c r="AO165" i="145"/>
  <c r="AP165" i="145" s="1"/>
  <c r="AV59" i="145" s="1"/>
  <c r="AQ165" i="145"/>
  <c r="AR165" i="145" s="1"/>
  <c r="AW59" i="145" s="1"/>
  <c r="AO166" i="145"/>
  <c r="AP166" i="145" s="1"/>
  <c r="AX59" i="145" s="1"/>
  <c r="AQ166" i="145"/>
  <c r="AR166" i="145" s="1"/>
  <c r="AY59" i="145" s="1"/>
  <c r="G167" i="145"/>
  <c r="I167" i="145"/>
  <c r="L167" i="145"/>
  <c r="N167" i="145"/>
  <c r="Q167" i="145"/>
  <c r="S167" i="145"/>
  <c r="V167" i="145"/>
  <c r="X167" i="145"/>
  <c r="AA167" i="145"/>
  <c r="AC167" i="145"/>
  <c r="AF167" i="145"/>
  <c r="AH167" i="145"/>
  <c r="AM167" i="145"/>
  <c r="AO168" i="145"/>
  <c r="AP168" i="145" s="1"/>
  <c r="AV60" i="145" s="1"/>
  <c r="AQ168" i="145"/>
  <c r="AR168" i="145" s="1"/>
  <c r="AW60" i="145" s="1"/>
  <c r="AO169" i="145"/>
  <c r="AP169" i="145" s="1"/>
  <c r="AX60" i="145" s="1"/>
  <c r="AQ169" i="145"/>
  <c r="AR169" i="145" s="1"/>
  <c r="AY60" i="145" s="1"/>
  <c r="G170" i="145"/>
  <c r="I170" i="145"/>
  <c r="L170" i="145"/>
  <c r="N170" i="145"/>
  <c r="Q170" i="145"/>
  <c r="S170" i="145"/>
  <c r="V170" i="145"/>
  <c r="X170" i="145"/>
  <c r="AA170" i="145"/>
  <c r="AC170" i="145"/>
  <c r="AF170" i="145"/>
  <c r="AH170" i="145"/>
  <c r="AM170" i="145"/>
  <c r="AO171" i="145"/>
  <c r="AP171" i="145" s="1"/>
  <c r="AV61" i="145" s="1"/>
  <c r="AQ171" i="145"/>
  <c r="AR171" i="145" s="1"/>
  <c r="AW61" i="145" s="1"/>
  <c r="AO172" i="145"/>
  <c r="AP172" i="145" s="1"/>
  <c r="AX61" i="145" s="1"/>
  <c r="AQ172" i="145"/>
  <c r="AR172" i="145" s="1"/>
  <c r="AY61" i="145" s="1"/>
  <c r="G173" i="145"/>
  <c r="I173" i="145"/>
  <c r="L173" i="145"/>
  <c r="N173" i="145"/>
  <c r="Q173" i="145"/>
  <c r="S173" i="145"/>
  <c r="V173" i="145"/>
  <c r="X173" i="145"/>
  <c r="AA173" i="145"/>
  <c r="AC173" i="145"/>
  <c r="AF173" i="145"/>
  <c r="AH173" i="145"/>
  <c r="AM173" i="145"/>
  <c r="AO174" i="145"/>
  <c r="AP174" i="145" s="1"/>
  <c r="AV62" i="145" s="1"/>
  <c r="AQ174" i="145"/>
  <c r="AR174" i="145" s="1"/>
  <c r="AW62" i="145" s="1"/>
  <c r="AO175" i="145"/>
  <c r="AP175" i="145" s="1"/>
  <c r="AX62" i="145" s="1"/>
  <c r="AQ175" i="145"/>
  <c r="AR175" i="145" s="1"/>
  <c r="AY62" i="145" s="1"/>
  <c r="G176" i="145"/>
  <c r="I176" i="145"/>
  <c r="L176" i="145"/>
  <c r="N176" i="145"/>
  <c r="Q176" i="145"/>
  <c r="S176" i="145"/>
  <c r="V176" i="145"/>
  <c r="X176" i="145"/>
  <c r="AA176" i="145"/>
  <c r="AC176" i="145"/>
  <c r="AF176" i="145"/>
  <c r="AH176" i="145"/>
  <c r="AM176" i="145"/>
  <c r="AO177" i="145"/>
  <c r="AP177" i="145" s="1"/>
  <c r="AV63" i="145" s="1"/>
  <c r="AQ177" i="145"/>
  <c r="AR177" i="145" s="1"/>
  <c r="AW63" i="145" s="1"/>
  <c r="AO178" i="145"/>
  <c r="AP178" i="145" s="1"/>
  <c r="AX63" i="145" s="1"/>
  <c r="AQ178" i="145"/>
  <c r="AR178" i="145" s="1"/>
  <c r="AY63" i="145" s="1"/>
  <c r="G179" i="145"/>
  <c r="I179" i="145"/>
  <c r="L179" i="145"/>
  <c r="N179" i="145"/>
  <c r="Q179" i="145"/>
  <c r="S179" i="145"/>
  <c r="V179" i="145"/>
  <c r="X179" i="145"/>
  <c r="AA179" i="145"/>
  <c r="AC179" i="145"/>
  <c r="AF179" i="145"/>
  <c r="AH179" i="145"/>
  <c r="AM179" i="145"/>
  <c r="AO180" i="145"/>
  <c r="AP180" i="145" s="1"/>
  <c r="AV64" i="145" s="1"/>
  <c r="AQ180" i="145"/>
  <c r="AR180" i="145" s="1"/>
  <c r="AW64" i="145" s="1"/>
  <c r="AO181" i="145"/>
  <c r="AP181" i="145" s="1"/>
  <c r="AX64" i="145" s="1"/>
  <c r="AQ181" i="145"/>
  <c r="AR181" i="145" s="1"/>
  <c r="AY64" i="145" s="1"/>
  <c r="G182" i="145"/>
  <c r="I182" i="145"/>
  <c r="L182" i="145"/>
  <c r="N182" i="145"/>
  <c r="Q182" i="145"/>
  <c r="S182" i="145"/>
  <c r="V182" i="145"/>
  <c r="X182" i="145"/>
  <c r="AA182" i="145"/>
  <c r="AC182" i="145"/>
  <c r="AF182" i="145"/>
  <c r="AH182" i="145"/>
  <c r="AM182" i="145"/>
  <c r="AO183" i="145"/>
  <c r="AP183" i="145" s="1"/>
  <c r="AV65" i="145" s="1"/>
  <c r="AQ183" i="145"/>
  <c r="AR183" i="145" s="1"/>
  <c r="AW65" i="145" s="1"/>
  <c r="AO184" i="145"/>
  <c r="AP184" i="145" s="1"/>
  <c r="AX65" i="145" s="1"/>
  <c r="AQ184" i="145"/>
  <c r="AR184" i="145" s="1"/>
  <c r="AY65" i="145" s="1"/>
  <c r="G185" i="145"/>
  <c r="I185" i="145"/>
  <c r="L185" i="145"/>
  <c r="N185" i="145"/>
  <c r="Q185" i="145"/>
  <c r="S185" i="145"/>
  <c r="V185" i="145"/>
  <c r="X185" i="145"/>
  <c r="AA185" i="145"/>
  <c r="AC185" i="145"/>
  <c r="AF185" i="145"/>
  <c r="AH185" i="145"/>
  <c r="AM185" i="145"/>
  <c r="AO186" i="145"/>
  <c r="AP186" i="145" s="1"/>
  <c r="AV66" i="145" s="1"/>
  <c r="AQ186" i="145"/>
  <c r="AR186" i="145" s="1"/>
  <c r="AW66" i="145" s="1"/>
  <c r="AO187" i="145"/>
  <c r="AP187" i="145" s="1"/>
  <c r="AX66" i="145" s="1"/>
  <c r="AQ187" i="145"/>
  <c r="AR187" i="145" s="1"/>
  <c r="AY66" i="145" s="1"/>
  <c r="G188" i="145"/>
  <c r="I188" i="145"/>
  <c r="L188" i="145"/>
  <c r="N188" i="145"/>
  <c r="Q188" i="145"/>
  <c r="S188" i="145"/>
  <c r="V188" i="145"/>
  <c r="X188" i="145"/>
  <c r="AA188" i="145"/>
  <c r="AC188" i="145"/>
  <c r="AF188" i="145"/>
  <c r="AH188" i="145"/>
  <c r="AM188" i="145"/>
  <c r="AO189" i="145"/>
  <c r="AP189" i="145" s="1"/>
  <c r="AV67" i="145" s="1"/>
  <c r="AQ189" i="145"/>
  <c r="AR189" i="145" s="1"/>
  <c r="AW67" i="145" s="1"/>
  <c r="AO190" i="145"/>
  <c r="AP190" i="145" s="1"/>
  <c r="AX67" i="145" s="1"/>
  <c r="AQ190" i="145"/>
  <c r="AR190" i="145" s="1"/>
  <c r="AY67" i="145" s="1"/>
  <c r="G191" i="145"/>
  <c r="I191" i="145"/>
  <c r="L191" i="145"/>
  <c r="N191" i="145"/>
  <c r="Q191" i="145"/>
  <c r="S191" i="145"/>
  <c r="V191" i="145"/>
  <c r="X191" i="145"/>
  <c r="AA191" i="145"/>
  <c r="AC191" i="145"/>
  <c r="AF191" i="145"/>
  <c r="AH191" i="145"/>
  <c r="AM191" i="145"/>
  <c r="AO192" i="145"/>
  <c r="AP192" i="145" s="1"/>
  <c r="AV68" i="145" s="1"/>
  <c r="AQ192" i="145"/>
  <c r="AR192" i="145" s="1"/>
  <c r="AW68" i="145" s="1"/>
  <c r="AO193" i="145"/>
  <c r="AP193" i="145" s="1"/>
  <c r="AX68" i="145" s="1"/>
  <c r="AQ193" i="145"/>
  <c r="AR193" i="145" s="1"/>
  <c r="AY68" i="145" s="1"/>
  <c r="G194" i="145"/>
  <c r="I194" i="145"/>
  <c r="L194" i="145"/>
  <c r="N194" i="145"/>
  <c r="Q194" i="145"/>
  <c r="S194" i="145"/>
  <c r="V194" i="145"/>
  <c r="X194" i="145"/>
  <c r="AA194" i="145"/>
  <c r="AC194" i="145"/>
  <c r="AF194" i="145"/>
  <c r="AH194" i="145"/>
  <c r="AM194" i="145"/>
  <c r="AO195" i="145"/>
  <c r="AP195" i="145" s="1"/>
  <c r="AV69" i="145" s="1"/>
  <c r="AQ195" i="145"/>
  <c r="AR195" i="145" s="1"/>
  <c r="AW69" i="145" s="1"/>
  <c r="AO196" i="145"/>
  <c r="AP196" i="145" s="1"/>
  <c r="AX69" i="145" s="1"/>
  <c r="AQ196" i="145"/>
  <c r="AR196" i="145" s="1"/>
  <c r="AY69" i="145" s="1"/>
  <c r="G197" i="145"/>
  <c r="I197" i="145"/>
  <c r="L197" i="145"/>
  <c r="N197" i="145"/>
  <c r="Q197" i="145"/>
  <c r="S197" i="145"/>
  <c r="V197" i="145"/>
  <c r="X197" i="145"/>
  <c r="AA197" i="145"/>
  <c r="AC197" i="145"/>
  <c r="AF197" i="145"/>
  <c r="AH197" i="145"/>
  <c r="AM197" i="145"/>
  <c r="AO198" i="145"/>
  <c r="AP198" i="145" s="1"/>
  <c r="AV70" i="145" s="1"/>
  <c r="AQ198" i="145"/>
  <c r="AR198" i="145" s="1"/>
  <c r="AW70" i="145" s="1"/>
  <c r="AO199" i="145"/>
  <c r="AP199" i="145" s="1"/>
  <c r="AX70" i="145" s="1"/>
  <c r="AQ199" i="145"/>
  <c r="AR199" i="145" s="1"/>
  <c r="AY70" i="145" s="1"/>
  <c r="G200" i="145"/>
  <c r="I200" i="145"/>
  <c r="L200" i="145"/>
  <c r="N200" i="145"/>
  <c r="Q200" i="145"/>
  <c r="S200" i="145"/>
  <c r="V200" i="145"/>
  <c r="X200" i="145"/>
  <c r="AA200" i="145"/>
  <c r="AC200" i="145"/>
  <c r="AF200" i="145"/>
  <c r="AH200" i="145"/>
  <c r="AM200" i="145"/>
  <c r="AO201" i="145"/>
  <c r="AP201" i="145" s="1"/>
  <c r="AV71" i="145" s="1"/>
  <c r="AQ201" i="145"/>
  <c r="AR201" i="145" s="1"/>
  <c r="AW71" i="145" s="1"/>
  <c r="AO202" i="145"/>
  <c r="AP202" i="145" s="1"/>
  <c r="AX71" i="145" s="1"/>
  <c r="AQ202" i="145"/>
  <c r="AR202" i="145" s="1"/>
  <c r="AY71" i="145" s="1"/>
  <c r="G203" i="145"/>
  <c r="I203" i="145"/>
  <c r="L203" i="145"/>
  <c r="N203" i="145"/>
  <c r="Q203" i="145"/>
  <c r="S203" i="145"/>
  <c r="V203" i="145"/>
  <c r="X203" i="145"/>
  <c r="AA203" i="145"/>
  <c r="AC203" i="145"/>
  <c r="AF203" i="145"/>
  <c r="AH203" i="145"/>
  <c r="AM203" i="145"/>
  <c r="AO204" i="145"/>
  <c r="AP204" i="145" s="1"/>
  <c r="AV72" i="145" s="1"/>
  <c r="AQ204" i="145"/>
  <c r="AR204" i="145" s="1"/>
  <c r="AW72" i="145" s="1"/>
  <c r="AO205" i="145"/>
  <c r="AP205" i="145" s="1"/>
  <c r="AX72" i="145" s="1"/>
  <c r="AQ205" i="145"/>
  <c r="AR205" i="145" s="1"/>
  <c r="AY72" i="145" s="1"/>
  <c r="G206" i="145"/>
  <c r="I206" i="145"/>
  <c r="L206" i="145"/>
  <c r="N206" i="145"/>
  <c r="Q206" i="145"/>
  <c r="S206" i="145"/>
  <c r="V206" i="145"/>
  <c r="X206" i="145"/>
  <c r="AA206" i="145"/>
  <c r="AC206" i="145"/>
  <c r="AF206" i="145"/>
  <c r="AH206" i="145"/>
  <c r="AM206" i="145"/>
  <c r="AO207" i="145"/>
  <c r="AP207" i="145" s="1"/>
  <c r="AV73" i="145" s="1"/>
  <c r="AQ207" i="145"/>
  <c r="AR207" i="145" s="1"/>
  <c r="AW73" i="145" s="1"/>
  <c r="AO208" i="145"/>
  <c r="AP208" i="145" s="1"/>
  <c r="AX73" i="145" s="1"/>
  <c r="AQ208" i="145"/>
  <c r="AR208" i="145" s="1"/>
  <c r="AY73" i="145" s="1"/>
  <c r="G209" i="145"/>
  <c r="I209" i="145"/>
  <c r="L209" i="145"/>
  <c r="N209" i="145"/>
  <c r="Q209" i="145"/>
  <c r="S209" i="145"/>
  <c r="V209" i="145"/>
  <c r="X209" i="145"/>
  <c r="AA209" i="145"/>
  <c r="AC209" i="145"/>
  <c r="AF209" i="145"/>
  <c r="AH209" i="145"/>
  <c r="AM209" i="145"/>
  <c r="AO210" i="145"/>
  <c r="AP210" i="145" s="1"/>
  <c r="AV74" i="145" s="1"/>
  <c r="AQ210" i="145"/>
  <c r="AR210" i="145" s="1"/>
  <c r="AW74" i="145" s="1"/>
  <c r="AO211" i="145"/>
  <c r="AP211" i="145" s="1"/>
  <c r="AX74" i="145" s="1"/>
  <c r="AQ211" i="145"/>
  <c r="AR211" i="145" s="1"/>
  <c r="AY74" i="145" s="1"/>
  <c r="G212" i="145"/>
  <c r="I212" i="145"/>
  <c r="L212" i="145"/>
  <c r="N212" i="145"/>
  <c r="Q212" i="145"/>
  <c r="S212" i="145"/>
  <c r="V212" i="145"/>
  <c r="X212" i="145"/>
  <c r="AA212" i="145"/>
  <c r="AC212" i="145"/>
  <c r="AF212" i="145"/>
  <c r="AH212" i="145"/>
  <c r="AM212" i="145"/>
  <c r="AO213" i="145"/>
  <c r="AP213" i="145" s="1"/>
  <c r="AV75" i="145" s="1"/>
  <c r="AQ213" i="145"/>
  <c r="AR213" i="145" s="1"/>
  <c r="AW75" i="145" s="1"/>
  <c r="AO214" i="145"/>
  <c r="AP214" i="145" s="1"/>
  <c r="AX75" i="145" s="1"/>
  <c r="AQ214" i="145"/>
  <c r="AR214" i="145" s="1"/>
  <c r="AY75" i="145" s="1"/>
  <c r="G215" i="145"/>
  <c r="I215" i="145"/>
  <c r="L215" i="145"/>
  <c r="N215" i="145"/>
  <c r="Q215" i="145"/>
  <c r="S215" i="145"/>
  <c r="V215" i="145"/>
  <c r="X215" i="145"/>
  <c r="AA215" i="145"/>
  <c r="AC215" i="145"/>
  <c r="AF215" i="145"/>
  <c r="AH215" i="145"/>
  <c r="AM215" i="145"/>
  <c r="AO216" i="145"/>
  <c r="AP216" i="145" s="1"/>
  <c r="AV76" i="145" s="1"/>
  <c r="AQ216" i="145"/>
  <c r="AR216" i="145" s="1"/>
  <c r="AW76" i="145" s="1"/>
  <c r="AO217" i="145"/>
  <c r="AP217" i="145" s="1"/>
  <c r="AX76" i="145" s="1"/>
  <c r="AQ217" i="145"/>
  <c r="AR217" i="145" s="1"/>
  <c r="AY76" i="145" s="1"/>
  <c r="G218" i="145"/>
  <c r="I218" i="145"/>
  <c r="L218" i="145"/>
  <c r="N218" i="145"/>
  <c r="Q218" i="145"/>
  <c r="S218" i="145"/>
  <c r="V218" i="145"/>
  <c r="X218" i="145"/>
  <c r="AA218" i="145"/>
  <c r="AC218" i="145"/>
  <c r="AF218" i="145"/>
  <c r="AH218" i="145"/>
  <c r="AM218" i="145"/>
  <c r="AO219" i="145"/>
  <c r="AP219" i="145" s="1"/>
  <c r="AV77" i="145" s="1"/>
  <c r="AQ219" i="145"/>
  <c r="AR219" i="145" s="1"/>
  <c r="AW77" i="145" s="1"/>
  <c r="AO220" i="145"/>
  <c r="AP220" i="145" s="1"/>
  <c r="AX77" i="145" s="1"/>
  <c r="AQ220" i="145"/>
  <c r="AR220" i="145" s="1"/>
  <c r="AY77" i="145" s="1"/>
  <c r="G221" i="145"/>
  <c r="I221" i="145"/>
  <c r="L221" i="145"/>
  <c r="N221" i="145"/>
  <c r="Q221" i="145"/>
  <c r="S221" i="145"/>
  <c r="V221" i="145"/>
  <c r="X221" i="145"/>
  <c r="AA221" i="145"/>
  <c r="AC221" i="145"/>
  <c r="AF221" i="145"/>
  <c r="AH221" i="145"/>
  <c r="AM221" i="145"/>
  <c r="AO222" i="145"/>
  <c r="AP222" i="145" s="1"/>
  <c r="AV78" i="145" s="1"/>
  <c r="AQ222" i="145"/>
  <c r="AR222" i="145" s="1"/>
  <c r="AW78" i="145" s="1"/>
  <c r="AO223" i="145"/>
  <c r="AP223" i="145" s="1"/>
  <c r="AX78" i="145" s="1"/>
  <c r="AQ223" i="145"/>
  <c r="AR223" i="145" s="1"/>
  <c r="AY78" i="145" s="1"/>
  <c r="G224" i="145"/>
  <c r="I224" i="145"/>
  <c r="L224" i="145"/>
  <c r="N224" i="145"/>
  <c r="Q224" i="145"/>
  <c r="S224" i="145"/>
  <c r="V224" i="145"/>
  <c r="X224" i="145"/>
  <c r="AA224" i="145"/>
  <c r="AC224" i="145"/>
  <c r="AF224" i="145"/>
  <c r="AH224" i="145"/>
  <c r="AM224" i="145"/>
  <c r="AO225" i="145"/>
  <c r="AP225" i="145" s="1"/>
  <c r="AV79" i="145" s="1"/>
  <c r="AQ225" i="145"/>
  <c r="AR225" i="145" s="1"/>
  <c r="AW79" i="145" s="1"/>
  <c r="AO226" i="145"/>
  <c r="AP226" i="145" s="1"/>
  <c r="AX79" i="145" s="1"/>
  <c r="AQ226" i="145"/>
  <c r="AR226" i="145" s="1"/>
  <c r="AY79" i="145" s="1"/>
  <c r="G227" i="145"/>
  <c r="I227" i="145"/>
  <c r="L227" i="145"/>
  <c r="N227" i="145"/>
  <c r="Q227" i="145"/>
  <c r="S227" i="145"/>
  <c r="V227" i="145"/>
  <c r="X227" i="145"/>
  <c r="AA227" i="145"/>
  <c r="AC227" i="145"/>
  <c r="AF227" i="145"/>
  <c r="AH227" i="145"/>
  <c r="AM227" i="145"/>
  <c r="AO6" i="143"/>
  <c r="AP6" i="143" s="1"/>
  <c r="AU6" i="143" s="1"/>
  <c r="AQ6" i="143"/>
  <c r="AO7" i="143"/>
  <c r="AP7" i="143" s="1"/>
  <c r="AV6" i="143" s="1"/>
  <c r="AQ7" i="143"/>
  <c r="G8" i="143"/>
  <c r="I8" i="143"/>
  <c r="L8" i="143"/>
  <c r="N8" i="143"/>
  <c r="Q8" i="143"/>
  <c r="S8" i="143"/>
  <c r="V8" i="143"/>
  <c r="X8" i="143"/>
  <c r="AA8" i="143"/>
  <c r="AH8" i="143"/>
  <c r="AK8" i="143"/>
  <c r="AO9" i="143"/>
  <c r="AP9" i="143" s="1"/>
  <c r="AU7" i="143" s="1"/>
  <c r="AQ9" i="143"/>
  <c r="AO10" i="143"/>
  <c r="AP10" i="143" s="1"/>
  <c r="AV7" i="143" s="1"/>
  <c r="AQ10" i="143"/>
  <c r="G11" i="143"/>
  <c r="I11" i="143"/>
  <c r="L11" i="143"/>
  <c r="N11" i="143"/>
  <c r="Q11" i="143"/>
  <c r="S11" i="143"/>
  <c r="V11" i="143"/>
  <c r="X11" i="143"/>
  <c r="AA11" i="143"/>
  <c r="AF11" i="143"/>
  <c r="AH11" i="143"/>
  <c r="AK11" i="143"/>
  <c r="AO12" i="143"/>
  <c r="AP12" i="143" s="1"/>
  <c r="AU8" i="143" s="1"/>
  <c r="AQ12" i="143"/>
  <c r="AO13" i="143"/>
  <c r="AP13" i="143" s="1"/>
  <c r="AV8" i="143" s="1"/>
  <c r="AQ13" i="143"/>
  <c r="G14" i="143"/>
  <c r="I14" i="143"/>
  <c r="L14" i="143"/>
  <c r="N14" i="143"/>
  <c r="Q14" i="143"/>
  <c r="S14" i="143"/>
  <c r="V14" i="143"/>
  <c r="X14" i="143"/>
  <c r="AA14" i="143"/>
  <c r="AF14" i="143"/>
  <c r="AH14" i="143"/>
  <c r="AK14" i="143"/>
  <c r="AO15" i="143"/>
  <c r="AP15" i="143" s="1"/>
  <c r="AU9" i="143" s="1"/>
  <c r="AQ15" i="143"/>
  <c r="AR15" i="143" s="1"/>
  <c r="AW9" i="143" s="1"/>
  <c r="AO16" i="143"/>
  <c r="AP16" i="143" s="1"/>
  <c r="AV9" i="143" s="1"/>
  <c r="AQ16" i="143"/>
  <c r="AR16" i="143" s="1"/>
  <c r="AX9" i="143" s="1"/>
  <c r="G17" i="143"/>
  <c r="I17" i="143"/>
  <c r="L17" i="143"/>
  <c r="N17" i="143"/>
  <c r="Q17" i="143"/>
  <c r="S17" i="143"/>
  <c r="V17" i="143"/>
  <c r="X17" i="143"/>
  <c r="AA17" i="143"/>
  <c r="AF17" i="143"/>
  <c r="AH17" i="143"/>
  <c r="AK17" i="143"/>
  <c r="AO18" i="143"/>
  <c r="AP18" i="143" s="1"/>
  <c r="AU10" i="143" s="1"/>
  <c r="AQ18" i="143"/>
  <c r="AR18" i="143" s="1"/>
  <c r="AW10" i="143" s="1"/>
  <c r="AO19" i="143"/>
  <c r="AP19" i="143" s="1"/>
  <c r="AV10" i="143" s="1"/>
  <c r="AQ19" i="143"/>
  <c r="AR19" i="143" s="1"/>
  <c r="AX10" i="143" s="1"/>
  <c r="G20" i="143"/>
  <c r="I20" i="143"/>
  <c r="L20" i="143"/>
  <c r="N20" i="143"/>
  <c r="Q20" i="143"/>
  <c r="S20" i="143"/>
  <c r="V20" i="143"/>
  <c r="X20" i="143"/>
  <c r="AA20" i="143"/>
  <c r="AF20" i="143"/>
  <c r="AH20" i="143"/>
  <c r="AK20" i="143"/>
  <c r="AO21" i="143"/>
  <c r="AP21" i="143" s="1"/>
  <c r="AU11" i="143" s="1"/>
  <c r="AQ21" i="143"/>
  <c r="AR21" i="143" s="1"/>
  <c r="AW11" i="143" s="1"/>
  <c r="AO22" i="143"/>
  <c r="AP22" i="143" s="1"/>
  <c r="AV11" i="143" s="1"/>
  <c r="AQ22" i="143"/>
  <c r="AR22" i="143" s="1"/>
  <c r="AX11" i="143" s="1"/>
  <c r="G23" i="143"/>
  <c r="I23" i="143"/>
  <c r="L23" i="143"/>
  <c r="N23" i="143"/>
  <c r="Q23" i="143"/>
  <c r="S23" i="143"/>
  <c r="V23" i="143"/>
  <c r="X23" i="143"/>
  <c r="AA23" i="143"/>
  <c r="AF23" i="143"/>
  <c r="AH23" i="143"/>
  <c r="AK23" i="143"/>
  <c r="AO24" i="143"/>
  <c r="AP24" i="143" s="1"/>
  <c r="AU12" i="143" s="1"/>
  <c r="AQ24" i="143"/>
  <c r="AR24" i="143" s="1"/>
  <c r="AW12" i="143" s="1"/>
  <c r="AO25" i="143"/>
  <c r="AP25" i="143" s="1"/>
  <c r="AV12" i="143" s="1"/>
  <c r="AQ25" i="143"/>
  <c r="AR25" i="143" s="1"/>
  <c r="AX12" i="143" s="1"/>
  <c r="G26" i="143"/>
  <c r="I26" i="143"/>
  <c r="L26" i="143"/>
  <c r="N26" i="143"/>
  <c r="Q26" i="143"/>
  <c r="S26" i="143"/>
  <c r="V26" i="143"/>
  <c r="X26" i="143"/>
  <c r="AA26" i="143"/>
  <c r="AF26" i="143"/>
  <c r="AH26" i="143"/>
  <c r="AK26" i="143"/>
  <c r="AO27" i="143"/>
  <c r="AP27" i="143" s="1"/>
  <c r="AU13" i="143" s="1"/>
  <c r="AQ27" i="143"/>
  <c r="AR27" i="143" s="1"/>
  <c r="AW13" i="143" s="1"/>
  <c r="AO28" i="143"/>
  <c r="AP28" i="143" s="1"/>
  <c r="AV13" i="143" s="1"/>
  <c r="AQ28" i="143"/>
  <c r="AR28" i="143" s="1"/>
  <c r="AX13" i="143" s="1"/>
  <c r="I29" i="143"/>
  <c r="L29" i="143"/>
  <c r="N29" i="143"/>
  <c r="Q29" i="143"/>
  <c r="S29" i="143"/>
  <c r="V29" i="143"/>
  <c r="X29" i="143"/>
  <c r="AF29" i="143"/>
  <c r="AH29" i="143"/>
  <c r="AK29" i="143"/>
  <c r="F30" i="143"/>
  <c r="H30" i="143"/>
  <c r="K30" i="143"/>
  <c r="M30" i="143"/>
  <c r="P30" i="143"/>
  <c r="R30" i="143"/>
  <c r="U30" i="143"/>
  <c r="W30" i="143"/>
  <c r="Z30" i="143"/>
  <c r="AE30" i="143"/>
  <c r="AG30" i="143"/>
  <c r="AJ30" i="143"/>
  <c r="F31" i="143"/>
  <c r="H31" i="143"/>
  <c r="K31" i="143"/>
  <c r="M31" i="143"/>
  <c r="P31" i="143"/>
  <c r="R31" i="143"/>
  <c r="U31" i="143"/>
  <c r="W31" i="143"/>
  <c r="Z31" i="143"/>
  <c r="AE31" i="143"/>
  <c r="AG31" i="143"/>
  <c r="AJ31" i="143"/>
  <c r="AW6" i="145" l="1"/>
  <c r="BC6" i="145" s="1"/>
  <c r="AV6" i="145"/>
  <c r="BB6" i="145" s="1"/>
  <c r="AY6" i="145"/>
  <c r="BE6" i="145" s="1"/>
  <c r="AX6" i="145"/>
  <c r="BD6" i="145" s="1"/>
  <c r="AR12" i="143"/>
  <c r="AW8" i="143" s="1"/>
  <c r="AR9" i="143"/>
  <c r="AW7" i="143" s="1"/>
  <c r="AR6" i="143"/>
  <c r="AW6" i="143" s="1"/>
  <c r="AR7" i="143"/>
  <c r="AX6" i="143" s="1"/>
  <c r="AR13" i="143"/>
  <c r="AX8" i="143" s="1"/>
  <c r="AR10" i="143"/>
  <c r="AX7" i="143" s="1"/>
  <c r="AJ229" i="145"/>
  <c r="AJ228" i="145"/>
  <c r="AG229" i="145"/>
  <c r="AG228" i="145"/>
  <c r="AF30" i="143"/>
  <c r="AF228" i="145" s="1"/>
  <c r="AE228" i="145"/>
  <c r="AF31" i="143"/>
  <c r="AF229" i="145" s="1"/>
  <c r="AE229" i="145"/>
  <c r="Z228" i="145"/>
  <c r="Z229" i="145"/>
  <c r="W229" i="145"/>
  <c r="W228" i="145"/>
  <c r="U228" i="145"/>
  <c r="V31" i="143"/>
  <c r="V229" i="145" s="1"/>
  <c r="U229" i="145"/>
  <c r="R228" i="145"/>
  <c r="R229" i="145"/>
  <c r="P229" i="145"/>
  <c r="P228" i="145"/>
  <c r="M229" i="145"/>
  <c r="M228" i="145"/>
  <c r="L31" i="143"/>
  <c r="L229" i="145" s="1"/>
  <c r="K229" i="145"/>
  <c r="L30" i="143"/>
  <c r="K228" i="145"/>
  <c r="H229" i="145"/>
  <c r="H228" i="145"/>
  <c r="F228" i="145"/>
  <c r="F229" i="145"/>
  <c r="AO113" i="145"/>
  <c r="AP113" i="145" s="1"/>
  <c r="AQ23" i="145"/>
  <c r="AR23" i="145" s="1"/>
  <c r="AQ194" i="145"/>
  <c r="AO125" i="145"/>
  <c r="AP125" i="145" s="1"/>
  <c r="L125" i="145"/>
  <c r="AQ11" i="145"/>
  <c r="AR11" i="145" s="1"/>
  <c r="AQ128" i="145"/>
  <c r="I128" i="145"/>
  <c r="AQ152" i="145"/>
  <c r="S152" i="145"/>
  <c r="AQ143" i="145"/>
  <c r="I143" i="145"/>
  <c r="AO68" i="145"/>
  <c r="AP68" i="145" s="1"/>
  <c r="AQ200" i="145"/>
  <c r="AQ113" i="145"/>
  <c r="AO92" i="145"/>
  <c r="AP92" i="145" s="1"/>
  <c r="AQ50" i="145"/>
  <c r="AO11" i="145"/>
  <c r="AP11" i="145" s="1"/>
  <c r="AO50" i="145"/>
  <c r="AP50" i="145" s="1"/>
  <c r="AQ158" i="145"/>
  <c r="AQ83" i="145"/>
  <c r="AQ35" i="145"/>
  <c r="AQ38" i="145"/>
  <c r="AO35" i="145"/>
  <c r="AP35" i="145" s="1"/>
  <c r="AQ215" i="145"/>
  <c r="AQ224" i="145"/>
  <c r="AO200" i="145"/>
  <c r="AP200" i="145" s="1"/>
  <c r="AO191" i="145"/>
  <c r="AP191" i="145" s="1"/>
  <c r="BB35" i="145" s="1"/>
  <c r="AQ125" i="145"/>
  <c r="AQ140" i="145"/>
  <c r="AR140" i="145" s="1"/>
  <c r="AO197" i="145"/>
  <c r="AP197" i="145" s="1"/>
  <c r="AO182" i="145"/>
  <c r="AP182" i="145" s="1"/>
  <c r="AO170" i="145"/>
  <c r="AP170" i="145" s="1"/>
  <c r="AO158" i="145"/>
  <c r="AP158" i="145" s="1"/>
  <c r="AO146" i="145"/>
  <c r="AP146" i="145" s="1"/>
  <c r="BD21" i="145" s="1"/>
  <c r="AO212" i="145"/>
  <c r="AP212" i="145" s="1"/>
  <c r="BD43" i="145" s="1"/>
  <c r="AQ212" i="145"/>
  <c r="AR212" i="145" s="1"/>
  <c r="AO188" i="145"/>
  <c r="AP188" i="145" s="1"/>
  <c r="AO134" i="145"/>
  <c r="AP134" i="145" s="1"/>
  <c r="AO224" i="145"/>
  <c r="AP224" i="145" s="1"/>
  <c r="AO152" i="145"/>
  <c r="AP152" i="145" s="1"/>
  <c r="AO80" i="145"/>
  <c r="AP80" i="145" s="1"/>
  <c r="AO23" i="145"/>
  <c r="AP23" i="145" s="1"/>
  <c r="AQ101" i="145"/>
  <c r="AO101" i="145"/>
  <c r="AP101" i="145" s="1"/>
  <c r="AO53" i="145"/>
  <c r="AP53" i="145" s="1"/>
  <c r="AQ116" i="145"/>
  <c r="AO86" i="145"/>
  <c r="AP86" i="145" s="1"/>
  <c r="AQ71" i="145"/>
  <c r="AQ11" i="143"/>
  <c r="U32" i="143"/>
  <c r="V32" i="143" s="1"/>
  <c r="AO14" i="143"/>
  <c r="AP14" i="143" s="1"/>
  <c r="AJ32" i="143"/>
  <c r="AK31" i="143"/>
  <c r="Q31" i="143"/>
  <c r="AE32" i="143"/>
  <c r="AF8" i="143"/>
  <c r="AH31" i="143"/>
  <c r="N31" i="143"/>
  <c r="I30" i="143"/>
  <c r="AH30" i="143"/>
  <c r="H32" i="143"/>
  <c r="AA30" i="143"/>
  <c r="G30" i="143"/>
  <c r="I31" i="143"/>
  <c r="X30" i="143"/>
  <c r="AO11" i="143"/>
  <c r="AP11" i="143" s="1"/>
  <c r="N30" i="143"/>
  <c r="AA31" i="143"/>
  <c r="G31" i="143"/>
  <c r="AO30" i="143"/>
  <c r="AP30" i="143" s="1"/>
  <c r="AU14" i="143" s="1"/>
  <c r="V30" i="143"/>
  <c r="S31" i="143"/>
  <c r="X31" i="143"/>
  <c r="S30" i="143"/>
  <c r="AQ26" i="143"/>
  <c r="AR26" i="143" s="1"/>
  <c r="AK30" i="143"/>
  <c r="Q30" i="143"/>
  <c r="Z32" i="143"/>
  <c r="AA29" i="143"/>
  <c r="F32" i="143"/>
  <c r="G29" i="143"/>
  <c r="AO26" i="143"/>
  <c r="AP26" i="143" s="1"/>
  <c r="AQ30" i="143"/>
  <c r="AQ14" i="143"/>
  <c r="AQ31" i="143"/>
  <c r="AR31" i="143" s="1"/>
  <c r="AX14" i="143" s="1"/>
  <c r="AQ29" i="149"/>
  <c r="AR29" i="149" s="1"/>
  <c r="F32" i="149"/>
  <c r="Z32" i="149"/>
  <c r="AO17" i="149"/>
  <c r="AP17" i="149" s="1"/>
  <c r="AQ23" i="149"/>
  <c r="AR23" i="149" s="1"/>
  <c r="W32" i="149"/>
  <c r="K32" i="149"/>
  <c r="AE32" i="149"/>
  <c r="AQ20" i="149"/>
  <c r="AR20" i="149" s="1"/>
  <c r="AQ17" i="149"/>
  <c r="AR17" i="149" s="1"/>
  <c r="AO26" i="149"/>
  <c r="AP26" i="149" s="1"/>
  <c r="R32" i="149"/>
  <c r="AL32" i="149"/>
  <c r="AO11" i="149"/>
  <c r="AP11" i="149" s="1"/>
  <c r="H32" i="149"/>
  <c r="AB32" i="149"/>
  <c r="AQ11" i="149"/>
  <c r="AR11" i="149" s="1"/>
  <c r="AO14" i="149"/>
  <c r="AP14" i="149" s="1"/>
  <c r="AQ14" i="149"/>
  <c r="AR14" i="149" s="1"/>
  <c r="AO23" i="149"/>
  <c r="AP23" i="149" s="1"/>
  <c r="AO29" i="149"/>
  <c r="AP29" i="149" s="1"/>
  <c r="M32" i="149"/>
  <c r="AG32" i="149"/>
  <c r="P32" i="149"/>
  <c r="AJ32" i="149"/>
  <c r="AO20" i="149"/>
  <c r="AP20" i="149" s="1"/>
  <c r="U32" i="149"/>
  <c r="AO8" i="149"/>
  <c r="AP8" i="149" s="1"/>
  <c r="AQ30" i="149"/>
  <c r="AR30" i="149" s="1"/>
  <c r="AO30" i="149"/>
  <c r="AQ8" i="149"/>
  <c r="AR8" i="149" s="1"/>
  <c r="AQ26" i="149"/>
  <c r="AR26" i="149" s="1"/>
  <c r="AO31" i="149"/>
  <c r="AP31" i="149" s="1"/>
  <c r="AV14" i="149" s="1"/>
  <c r="AQ31" i="149"/>
  <c r="AQ221" i="145"/>
  <c r="AR221" i="145" s="1"/>
  <c r="AQ185" i="145"/>
  <c r="AQ20" i="143"/>
  <c r="AR20" i="143" s="1"/>
  <c r="AQ29" i="143"/>
  <c r="AR29" i="143" s="1"/>
  <c r="R32" i="143"/>
  <c r="AO8" i="143"/>
  <c r="AP8" i="143" s="1"/>
  <c r="AQ203" i="145"/>
  <c r="AQ161" i="145"/>
  <c r="AR161" i="145" s="1"/>
  <c r="AQ188" i="145"/>
  <c r="AQ206" i="145"/>
  <c r="AQ173" i="145"/>
  <c r="W32" i="143"/>
  <c r="AO31" i="143"/>
  <c r="AP31" i="143" s="1"/>
  <c r="AV14" i="143" s="1"/>
  <c r="AQ23" i="143"/>
  <c r="AR23" i="143" s="1"/>
  <c r="AQ131" i="145"/>
  <c r="AR131" i="145" s="1"/>
  <c r="AQ170" i="145"/>
  <c r="AR170" i="145" s="1"/>
  <c r="P32" i="143"/>
  <c r="AG32" i="143"/>
  <c r="M32" i="143"/>
  <c r="AQ17" i="143"/>
  <c r="AR17" i="143" s="1"/>
  <c r="AQ227" i="145"/>
  <c r="AO29" i="143"/>
  <c r="AP29" i="143" s="1"/>
  <c r="AQ218" i="145"/>
  <c r="K32" i="143"/>
  <c r="AQ197" i="145"/>
  <c r="AQ176" i="145"/>
  <c r="AQ155" i="145"/>
  <c r="AO17" i="143"/>
  <c r="AP17" i="143" s="1"/>
  <c r="AQ8" i="143"/>
  <c r="AO227" i="145"/>
  <c r="AP227" i="145" s="1"/>
  <c r="BB47" i="145" s="1"/>
  <c r="AO215" i="145"/>
  <c r="AP215" i="145" s="1"/>
  <c r="AO203" i="145"/>
  <c r="AP203" i="145" s="1"/>
  <c r="AQ191" i="145"/>
  <c r="AR191" i="145" s="1"/>
  <c r="AQ149" i="145"/>
  <c r="AR149" i="145" s="1"/>
  <c r="AO20" i="143"/>
  <c r="AP20" i="143" s="1"/>
  <c r="AO218" i="145"/>
  <c r="AP218" i="145" s="1"/>
  <c r="AO206" i="145"/>
  <c r="AP206" i="145" s="1"/>
  <c r="BD36" i="145" s="1"/>
  <c r="AQ179" i="145"/>
  <c r="AQ209" i="145"/>
  <c r="AR209" i="145" s="1"/>
  <c r="AO23" i="143"/>
  <c r="AP23" i="143" s="1"/>
  <c r="AO221" i="145"/>
  <c r="AP221" i="145" s="1"/>
  <c r="AO209" i="145"/>
  <c r="AP209" i="145" s="1"/>
  <c r="AQ182" i="145"/>
  <c r="AR182" i="145" s="1"/>
  <c r="AQ164" i="145"/>
  <c r="AO140" i="145"/>
  <c r="AP140" i="145" s="1"/>
  <c r="AO137" i="145"/>
  <c r="AP137" i="145" s="1"/>
  <c r="AO194" i="145"/>
  <c r="AP194" i="145" s="1"/>
  <c r="AO185" i="145"/>
  <c r="AP185" i="145" s="1"/>
  <c r="BD34" i="145" s="1"/>
  <c r="AO173" i="145"/>
  <c r="AP173" i="145" s="1"/>
  <c r="BD30" i="145" s="1"/>
  <c r="AO161" i="145"/>
  <c r="AP161" i="145" s="1"/>
  <c r="AO155" i="145"/>
  <c r="AP155" i="145" s="1"/>
  <c r="BD24" i="145" s="1"/>
  <c r="AO149" i="145"/>
  <c r="AP149" i="145" s="1"/>
  <c r="BD22" i="145" s="1"/>
  <c r="AQ134" i="145"/>
  <c r="AO176" i="145"/>
  <c r="AP176" i="145" s="1"/>
  <c r="AO164" i="145"/>
  <c r="AP164" i="145" s="1"/>
  <c r="AQ146" i="145"/>
  <c r="AQ137" i="145"/>
  <c r="AR137" i="145" s="1"/>
  <c r="AQ167" i="145"/>
  <c r="AO179" i="145"/>
  <c r="AP179" i="145" s="1"/>
  <c r="AO167" i="145"/>
  <c r="AP167" i="145" s="1"/>
  <c r="BD28" i="145" s="1"/>
  <c r="AQ104" i="145"/>
  <c r="AQ119" i="145"/>
  <c r="AQ95" i="145"/>
  <c r="AQ107" i="145"/>
  <c r="AQ86" i="145"/>
  <c r="AO143" i="145"/>
  <c r="AP143" i="145" s="1"/>
  <c r="AO131" i="145"/>
  <c r="AP131" i="145" s="1"/>
  <c r="AO128" i="145"/>
  <c r="AP128" i="145" s="1"/>
  <c r="BD15" i="145" s="1"/>
  <c r="AQ122" i="145"/>
  <c r="AO89" i="145"/>
  <c r="AP89" i="145" s="1"/>
  <c r="AQ56" i="145"/>
  <c r="AR56" i="145" s="1"/>
  <c r="AO116" i="145"/>
  <c r="AP116" i="145" s="1"/>
  <c r="AO104" i="145"/>
  <c r="AP104" i="145" s="1"/>
  <c r="AO74" i="145"/>
  <c r="AP74" i="145" s="1"/>
  <c r="AO71" i="145"/>
  <c r="AP71" i="145" s="1"/>
  <c r="AO119" i="145"/>
  <c r="AP119" i="145" s="1"/>
  <c r="BD12" i="145" s="1"/>
  <c r="AO107" i="145"/>
  <c r="AP107" i="145" s="1"/>
  <c r="AO95" i="145"/>
  <c r="AP95" i="145" s="1"/>
  <c r="AQ110" i="145"/>
  <c r="AR110" i="145" s="1"/>
  <c r="AQ98" i="145"/>
  <c r="AQ89" i="145"/>
  <c r="AO83" i="145"/>
  <c r="AP83" i="145" s="1"/>
  <c r="AO122" i="145"/>
  <c r="AP122" i="145" s="1"/>
  <c r="BD13" i="145" s="1"/>
  <c r="AO110" i="145"/>
  <c r="AP110" i="145" s="1"/>
  <c r="BD9" i="145" s="1"/>
  <c r="AO98" i="145"/>
  <c r="AP98" i="145" s="1"/>
  <c r="AO62" i="145"/>
  <c r="AP62" i="145" s="1"/>
  <c r="AO47" i="145"/>
  <c r="AP47" i="145" s="1"/>
  <c r="AQ29" i="145"/>
  <c r="AQ62" i="145"/>
  <c r="AQ74" i="145"/>
  <c r="AO38" i="145"/>
  <c r="AP38" i="145" s="1"/>
  <c r="AQ59" i="145"/>
  <c r="AQ77" i="145"/>
  <c r="AO59" i="145"/>
  <c r="AP59" i="145" s="1"/>
  <c r="AO77" i="145"/>
  <c r="AP77" i="145" s="1"/>
  <c r="AQ92" i="145"/>
  <c r="AQ80" i="145"/>
  <c r="AQ68" i="145"/>
  <c r="AO41" i="145"/>
  <c r="AP41" i="145" s="1"/>
  <c r="AQ14" i="145"/>
  <c r="AR14" i="145" s="1"/>
  <c r="AQ26" i="145"/>
  <c r="AR26" i="145" s="1"/>
  <c r="AQ20" i="145"/>
  <c r="AQ47" i="145"/>
  <c r="AQ8" i="145"/>
  <c r="AR8" i="145" s="1"/>
  <c r="AQ44" i="145"/>
  <c r="AR44" i="145" s="1"/>
  <c r="AQ65" i="145"/>
  <c r="AO56" i="145"/>
  <c r="AP56" i="145" s="1"/>
  <c r="AO44" i="145"/>
  <c r="AP44" i="145" s="1"/>
  <c r="AQ32" i="145"/>
  <c r="AO65" i="145"/>
  <c r="AP65" i="145" s="1"/>
  <c r="AQ53" i="145"/>
  <c r="AQ41" i="145"/>
  <c r="AO32" i="145"/>
  <c r="AP32" i="145" s="1"/>
  <c r="AO20" i="145"/>
  <c r="AP20" i="145" s="1"/>
  <c r="AO8" i="145"/>
  <c r="AP8" i="145" s="1"/>
  <c r="AQ17" i="145"/>
  <c r="AO29" i="145"/>
  <c r="AP29" i="145" s="1"/>
  <c r="AO17" i="145"/>
  <c r="AP17" i="145" s="1"/>
  <c r="AO26" i="145"/>
  <c r="AP26" i="145" s="1"/>
  <c r="AO14" i="145"/>
  <c r="AP14" i="145" s="1"/>
  <c r="AR8" i="143" l="1"/>
  <c r="AR14" i="143"/>
  <c r="AR11" i="143"/>
  <c r="BD18" i="145"/>
  <c r="BD16" i="145"/>
  <c r="BD20" i="145"/>
  <c r="BB38" i="145"/>
  <c r="BB32" i="145"/>
  <c r="BD14" i="145"/>
  <c r="BD26" i="145"/>
  <c r="BD25" i="145"/>
  <c r="BD23" i="145"/>
  <c r="BD29" i="145"/>
  <c r="BD10" i="145"/>
  <c r="BD7" i="145"/>
  <c r="BD40" i="145"/>
  <c r="BD11" i="145"/>
  <c r="BD27" i="145"/>
  <c r="BD17" i="145"/>
  <c r="BD38" i="145"/>
  <c r="BD33" i="145"/>
  <c r="BD35" i="145"/>
  <c r="BD8" i="145"/>
  <c r="BD19" i="145"/>
  <c r="BD41" i="145"/>
  <c r="BB17" i="145"/>
  <c r="BB11" i="145"/>
  <c r="BB34" i="145"/>
  <c r="BB22" i="145"/>
  <c r="BB19" i="145"/>
  <c r="BB16" i="145"/>
  <c r="BB13" i="145"/>
  <c r="BB36" i="145"/>
  <c r="BB8" i="145"/>
  <c r="BB18" i="145"/>
  <c r="BB7" i="145"/>
  <c r="BB10" i="145"/>
  <c r="BB20" i="145"/>
  <c r="BB24" i="145"/>
  <c r="BB12" i="145"/>
  <c r="BB21" i="145"/>
  <c r="BB26" i="145"/>
  <c r="BB14" i="145"/>
  <c r="BB43" i="145"/>
  <c r="BB23" i="145"/>
  <c r="BB28" i="145"/>
  <c r="BB25" i="145"/>
  <c r="BC41" i="145"/>
  <c r="BB30" i="145"/>
  <c r="BB41" i="145"/>
  <c r="BB27" i="145"/>
  <c r="BB15" i="145"/>
  <c r="BB9" i="145"/>
  <c r="BB39" i="145"/>
  <c r="BB29" i="145"/>
  <c r="L228" i="145"/>
  <c r="AL230" i="154"/>
  <c r="AM32" i="149"/>
  <c r="AJ230" i="154"/>
  <c r="AK32" i="149"/>
  <c r="AG230" i="154"/>
  <c r="AH32" i="149"/>
  <c r="AE230" i="154"/>
  <c r="AF32" i="149"/>
  <c r="AB230" i="154"/>
  <c r="AC32" i="149"/>
  <c r="Z230" i="154"/>
  <c r="AA32" i="149"/>
  <c r="W230" i="154"/>
  <c r="X32" i="149"/>
  <c r="U230" i="154"/>
  <c r="V32" i="149"/>
  <c r="R230" i="154"/>
  <c r="S32" i="149"/>
  <c r="P230" i="154"/>
  <c r="Q32" i="149"/>
  <c r="M230" i="154"/>
  <c r="N32" i="149"/>
  <c r="K230" i="154"/>
  <c r="L32" i="149"/>
  <c r="H230" i="154"/>
  <c r="AQ32" i="149"/>
  <c r="I32" i="149"/>
  <c r="F230" i="154"/>
  <c r="AO32" i="149"/>
  <c r="G32" i="149"/>
  <c r="AJ230" i="145"/>
  <c r="AH32" i="143"/>
  <c r="AG230" i="145"/>
  <c r="AE230" i="145"/>
  <c r="Z230" i="145"/>
  <c r="X32" i="143"/>
  <c r="W230" i="145"/>
  <c r="U230" i="145"/>
  <c r="R230" i="145"/>
  <c r="P230" i="145"/>
  <c r="M230" i="145"/>
  <c r="K230" i="145"/>
  <c r="H230" i="145"/>
  <c r="AQ32" i="143"/>
  <c r="AO228" i="145"/>
  <c r="E5" i="142"/>
  <c r="G32" i="143"/>
  <c r="G230" i="145" s="1"/>
  <c r="F230" i="145"/>
  <c r="AO32" i="143"/>
  <c r="AP32" i="143" s="1"/>
  <c r="AP229" i="145"/>
  <c r="E6" i="142"/>
  <c r="AO229" i="145"/>
  <c r="AQ229" i="154"/>
  <c r="G6" i="148"/>
  <c r="AR31" i="149"/>
  <c r="G5" i="148"/>
  <c r="AQ228" i="154"/>
  <c r="E6" i="148"/>
  <c r="AO229" i="154"/>
  <c r="AK229" i="145"/>
  <c r="AK228" i="145"/>
  <c r="AH230" i="145"/>
  <c r="AH229" i="145"/>
  <c r="AH228" i="145"/>
  <c r="AQ229" i="145"/>
  <c r="G6" i="142"/>
  <c r="AQ228" i="145"/>
  <c r="G5" i="142"/>
  <c r="AA228" i="145"/>
  <c r="AA229" i="145"/>
  <c r="X229" i="145"/>
  <c r="X228" i="145"/>
  <c r="V228" i="145"/>
  <c r="V230" i="145"/>
  <c r="S228" i="145"/>
  <c r="Q229" i="145"/>
  <c r="S229" i="145"/>
  <c r="Q228" i="145"/>
  <c r="N229" i="145"/>
  <c r="N228" i="145"/>
  <c r="G228" i="145"/>
  <c r="G229" i="145"/>
  <c r="I229" i="145"/>
  <c r="F5" i="142"/>
  <c r="AP228" i="145"/>
  <c r="I228" i="145"/>
  <c r="BB44" i="145"/>
  <c r="AO228" i="154"/>
  <c r="E5" i="148"/>
  <c r="AP30" i="149"/>
  <c r="AR197" i="145"/>
  <c r="BE33" i="145" s="1"/>
  <c r="AR32" i="145"/>
  <c r="AR98" i="145"/>
  <c r="AR167" i="145"/>
  <c r="AR134" i="145"/>
  <c r="BC8" i="145" s="1"/>
  <c r="AR176" i="145"/>
  <c r="AR50" i="145"/>
  <c r="AR152" i="145"/>
  <c r="AR128" i="145"/>
  <c r="AR80" i="145"/>
  <c r="AR59" i="145"/>
  <c r="AR104" i="145"/>
  <c r="AR146" i="145"/>
  <c r="AR125" i="145"/>
  <c r="AR83" i="145"/>
  <c r="AR200" i="145"/>
  <c r="AR77" i="145"/>
  <c r="AR188" i="145"/>
  <c r="AR71" i="145"/>
  <c r="AR101" i="145"/>
  <c r="AR41" i="145"/>
  <c r="AR92" i="145"/>
  <c r="AR227" i="145"/>
  <c r="BC47" i="145" s="1"/>
  <c r="AR185" i="145"/>
  <c r="AR116" i="145"/>
  <c r="AR158" i="145"/>
  <c r="AR53" i="145"/>
  <c r="AR65" i="145"/>
  <c r="AR47" i="145"/>
  <c r="AR74" i="145"/>
  <c r="AR107" i="145"/>
  <c r="AR179" i="145"/>
  <c r="AR173" i="145"/>
  <c r="BC21" i="145" s="1"/>
  <c r="AR38" i="145"/>
  <c r="AR68" i="145"/>
  <c r="AR86" i="145"/>
  <c r="AR35" i="145"/>
  <c r="AR20" i="145"/>
  <c r="AR62" i="145"/>
  <c r="AR122" i="145"/>
  <c r="AR95" i="145"/>
  <c r="AR206" i="145"/>
  <c r="AR203" i="145"/>
  <c r="AR224" i="145"/>
  <c r="AR143" i="145"/>
  <c r="AR194" i="145"/>
  <c r="AR113" i="145"/>
  <c r="AR17" i="145"/>
  <c r="AR29" i="145"/>
  <c r="AR89" i="145"/>
  <c r="AR119" i="145"/>
  <c r="AR164" i="145"/>
  <c r="BE22" i="145" s="1"/>
  <c r="AR155" i="145"/>
  <c r="AR218" i="145"/>
  <c r="AR215" i="145"/>
  <c r="BC35" i="145" s="1"/>
  <c r="AF32" i="143"/>
  <c r="N32" i="143"/>
  <c r="S32" i="143"/>
  <c r="Q32" i="143"/>
  <c r="AR30" i="143"/>
  <c r="AW14" i="143" s="1"/>
  <c r="I32" i="143"/>
  <c r="AA32" i="143"/>
  <c r="AK32" i="143"/>
  <c r="L32" i="143"/>
  <c r="BD47" i="145" l="1"/>
  <c r="AV80" i="145"/>
  <c r="BB49" i="145" s="1"/>
  <c r="AX80" i="145"/>
  <c r="BE9" i="145"/>
  <c r="BC17" i="145"/>
  <c r="BC28" i="145"/>
  <c r="BD32" i="145"/>
  <c r="BE36" i="145"/>
  <c r="BE29" i="145"/>
  <c r="BE18" i="145"/>
  <c r="BE26" i="145"/>
  <c r="BE19" i="145"/>
  <c r="BE16" i="145"/>
  <c r="BB37" i="145"/>
  <c r="BC15" i="145"/>
  <c r="BC25" i="145"/>
  <c r="BC18" i="145"/>
  <c r="BD39" i="145"/>
  <c r="BC32" i="145"/>
  <c r="BB42" i="145"/>
  <c r="BD42" i="145"/>
  <c r="BE43" i="145"/>
  <c r="BB45" i="145"/>
  <c r="BD45" i="145"/>
  <c r="BB46" i="145"/>
  <c r="BD46" i="145"/>
  <c r="BC43" i="145"/>
  <c r="BC30" i="145"/>
  <c r="BE20" i="145"/>
  <c r="BC19" i="145"/>
  <c r="BE21" i="145"/>
  <c r="BC20" i="145"/>
  <c r="BE17" i="145"/>
  <c r="BC16" i="145"/>
  <c r="BE27" i="145"/>
  <c r="BC26" i="145"/>
  <c r="BC7" i="145"/>
  <c r="BE28" i="145"/>
  <c r="BC27" i="145"/>
  <c r="BE40" i="145"/>
  <c r="BC39" i="145"/>
  <c r="BE10" i="145"/>
  <c r="BC9" i="145"/>
  <c r="BC36" i="145"/>
  <c r="BE12" i="145"/>
  <c r="BC11" i="145"/>
  <c r="BE41" i="145"/>
  <c r="BE25" i="145"/>
  <c r="BC24" i="145"/>
  <c r="BE35" i="145"/>
  <c r="BC34" i="145"/>
  <c r="BE11" i="145"/>
  <c r="BC10" i="145"/>
  <c r="BE30" i="145"/>
  <c r="BC29" i="145"/>
  <c r="BE15" i="145"/>
  <c r="BC14" i="145"/>
  <c r="BE38" i="145"/>
  <c r="BE13" i="145"/>
  <c r="BC12" i="145"/>
  <c r="BE34" i="145"/>
  <c r="BC38" i="145"/>
  <c r="BE23" i="145"/>
  <c r="BC22" i="145"/>
  <c r="BE7" i="145"/>
  <c r="BE8" i="145"/>
  <c r="BE14" i="145"/>
  <c r="BC13" i="145"/>
  <c r="BE24" i="145"/>
  <c r="BC23" i="145"/>
  <c r="BD48" i="145"/>
  <c r="X230" i="145"/>
  <c r="AM230" i="154"/>
  <c r="AK230" i="154"/>
  <c r="AH230" i="154"/>
  <c r="AF230" i="154"/>
  <c r="AC230" i="154"/>
  <c r="AA230" i="154"/>
  <c r="X230" i="154"/>
  <c r="V230" i="154"/>
  <c r="S230" i="154"/>
  <c r="Q230" i="154"/>
  <c r="N230" i="154"/>
  <c r="L230" i="154"/>
  <c r="I230" i="154"/>
  <c r="AQ230" i="154"/>
  <c r="G7" i="148"/>
  <c r="AR32" i="149"/>
  <c r="G230" i="154"/>
  <c r="AO230" i="154"/>
  <c r="E7" i="148"/>
  <c r="AP32" i="149"/>
  <c r="BC44" i="145"/>
  <c r="AQ230" i="145"/>
  <c r="G7" i="142"/>
  <c r="F6" i="142"/>
  <c r="AO230" i="145"/>
  <c r="E7" i="142"/>
  <c r="H6" i="148"/>
  <c r="AR229" i="154"/>
  <c r="AX14" i="149"/>
  <c r="H5" i="148"/>
  <c r="AR228" i="154"/>
  <c r="AW14" i="149"/>
  <c r="F6" i="148"/>
  <c r="AP229" i="154"/>
  <c r="AW80" i="154" s="1"/>
  <c r="H6" i="142"/>
  <c r="AK230" i="145"/>
  <c r="AR229" i="145"/>
  <c r="AF230" i="145"/>
  <c r="AA230" i="145"/>
  <c r="Q230" i="145"/>
  <c r="S230" i="145"/>
  <c r="N230" i="145"/>
  <c r="L230" i="145"/>
  <c r="AR228" i="145"/>
  <c r="H5" i="142"/>
  <c r="I230" i="145"/>
  <c r="AP230" i="145"/>
  <c r="BB33" i="145" s="1"/>
  <c r="F7" i="142"/>
  <c r="AP228" i="154"/>
  <c r="F5" i="148"/>
  <c r="AU14" i="149"/>
  <c r="AR32" i="143"/>
  <c r="BD49" i="145"/>
  <c r="BE45" i="145" l="1"/>
  <c r="AY80" i="145"/>
  <c r="BE49" i="145" s="1"/>
  <c r="BC42" i="145"/>
  <c r="AW80" i="145"/>
  <c r="BC49" i="145" s="1"/>
  <c r="BB31" i="145"/>
  <c r="BD31" i="145"/>
  <c r="BE32" i="145"/>
  <c r="BB40" i="145"/>
  <c r="BD37" i="145"/>
  <c r="BC37" i="145"/>
  <c r="BE39" i="145"/>
  <c r="BE42" i="145"/>
  <c r="BD44" i="145"/>
  <c r="BE47" i="145"/>
  <c r="BC45" i="145"/>
  <c r="BC46" i="145"/>
  <c r="BE46" i="145"/>
  <c r="BB48" i="145"/>
  <c r="BE48" i="145"/>
  <c r="H7" i="148"/>
  <c r="AR230" i="154"/>
  <c r="AP230" i="154"/>
  <c r="F7" i="148"/>
  <c r="BC49" i="154"/>
  <c r="AR230" i="145"/>
  <c r="BC33" i="145" s="1"/>
  <c r="H7" i="142"/>
  <c r="AV80" i="154"/>
  <c r="BB49" i="154" s="1"/>
  <c r="AX80" i="154"/>
  <c r="BD49" i="154" s="1"/>
  <c r="AU80" i="154"/>
  <c r="BA49" i="154" s="1"/>
  <c r="BC31" i="145" l="1"/>
  <c r="BE31" i="145"/>
  <c r="BC40" i="145"/>
  <c r="BE37" i="145"/>
  <c r="BE44" i="145"/>
  <c r="BC48" i="145"/>
  <c r="F9" i="161" l="1"/>
  <c r="X6" i="161" s="1"/>
  <c r="AG8" i="161"/>
  <c r="H9" i="161"/>
  <c r="Y6" i="161" s="1"/>
  <c r="AO8" i="161" l="1"/>
  <c r="AO26" i="161"/>
  <c r="AK8" i="161"/>
  <c r="AI8" i="161"/>
  <c r="AG26" i="161" l="1"/>
  <c r="AI26" i="161"/>
  <c r="AK26" i="161"/>
</calcChain>
</file>

<file path=xl/sharedStrings.xml><?xml version="1.0" encoding="utf-8"?>
<sst xmlns="http://schemas.openxmlformats.org/spreadsheetml/2006/main" count="3900" uniqueCount="303">
  <si>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</si>
  <si>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</si>
  <si>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</si>
  <si>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</si>
  <si>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</si>
  <si>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</si>
  <si>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</si>
  <si>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</si>
  <si>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</si>
  <si>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</si>
  <si>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</si>
  <si>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</si>
  <si>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</si>
  <si>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</si>
  <si>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</si>
  <si>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</si>
  <si>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</si>
  <si>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</si>
  <si>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</si>
  <si>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</si>
  <si>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</si>
  <si>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</si>
  <si>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</si>
  <si>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</si>
  <si>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</si>
  <si>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</si>
  <si>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</si>
  <si>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</si>
  <si>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</si>
  <si>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</si>
  <si>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</si>
  <si>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</si>
  <si>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</si>
  <si>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</si>
  <si>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</si>
  <si>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</si>
  <si>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</si>
  <si>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</si>
  <si>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</si>
  <si>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</si>
  <si>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</si>
  <si>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</si>
  <si>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</si>
  <si>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</si>
  <si>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</si>
  <si>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</si>
  <si>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</si>
  <si>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</si>
  <si>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</si>
  <si>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</si>
  <si>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</si>
  <si>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</si>
  <si>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</si>
  <si>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</si>
  <si>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</si>
  <si>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</si>
  <si>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</si>
  <si>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</si>
  <si>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</si>
  <si>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</si>
  <si>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</si>
  <si>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</si>
  <si>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</si>
  <si>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</si>
  <si>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</si>
  <si>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</si>
  <si>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</si>
  <si>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</si>
  <si>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</si>
  <si>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</si>
  <si>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</si>
  <si>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</si>
  <si>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</si>
  <si>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対象者数(人)</t>
    <rPh sb="0" eb="3">
      <t>タイショウシャ</t>
    </rPh>
    <rPh sb="3" eb="4">
      <t>スウ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</si>
  <si>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</si>
  <si>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</si>
  <si>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</si>
  <si>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</si>
  <si>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</si>
  <si>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</si>
  <si>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</si>
  <si>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</si>
  <si>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</si>
  <si>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</si>
  <si>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</si>
  <si>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</si>
  <si>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</si>
  <si>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</si>
  <si>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</si>
  <si>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</si>
  <si>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</si>
  <si>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</si>
  <si>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</si>
  <si>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</si>
  <si>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</si>
  <si>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</si>
  <si>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</si>
  <si>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</si>
  <si>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</si>
  <si>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</si>
  <si>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</si>
  <si>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</si>
  <si>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</si>
  <si>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</si>
  <si>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</si>
  <si>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地区</t>
    <rPh sb="0" eb="2">
      <t>チク</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</si>
  <si>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</si>
  <si>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</si>
  <si>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</si>
  <si>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</si>
  <si>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</si>
  <si>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</si>
  <si>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</si>
  <si>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</si>
  <si>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</si>
  <si>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</si>
  <si>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</si>
  <si>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</si>
  <si>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</si>
  <si>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</si>
  <si>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</si>
  <si>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</si>
  <si>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</si>
  <si>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</si>
  <si>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豊能医療圏</t>
    <rPh sb="0" eb="1">
      <t>ユタカ</t>
    </rPh>
    <rPh sb="1" eb="2">
      <t>ノウ</t>
    </rPh>
    <rPh sb="2" eb="4">
      <t>イリョウ</t>
    </rPh>
    <rPh sb="3" eb="4">
      <t>ケン</t>
    </rPh>
    <phoneticPr fontId="30"/>
  </si>
  <si>
    <t>65歳～74歳</t>
    <rPh sb="2" eb="3">
      <t>サイ</t>
    </rPh>
    <rPh sb="6" eb="7">
      <t>サイ</t>
    </rPh>
    <phoneticPr fontId="3"/>
  </si>
  <si>
    <t>年齢別</t>
    <rPh sb="0" eb="2">
      <t>ネンレイ</t>
    </rPh>
    <rPh sb="2" eb="3">
      <t>ベツ</t>
    </rPh>
    <phoneticPr fontId="3"/>
  </si>
  <si>
    <t>　　広域連合全体</t>
    <rPh sb="2" eb="4">
      <t>コウイキ</t>
    </rPh>
    <rPh sb="4" eb="6">
      <t>レンゴウ</t>
    </rPh>
    <rPh sb="6" eb="8">
      <t>ゼンタイ</t>
    </rPh>
    <phoneticPr fontId="3"/>
  </si>
  <si>
    <t>　　地区別</t>
    <rPh sb="2" eb="4">
      <t>チク</t>
    </rPh>
    <rPh sb="4" eb="5">
      <t>ベツ</t>
    </rPh>
    <phoneticPr fontId="3"/>
  </si>
  <si>
    <t>【グラフ用】</t>
  </si>
  <si>
    <t>　　地区別</t>
  </si>
  <si>
    <t>受診率(%)</t>
    <rPh sb="0" eb="2">
      <t>ジュシン</t>
    </rPh>
    <rPh sb="2" eb="3">
      <t>リツ</t>
    </rPh>
    <phoneticPr fontId="3"/>
  </si>
  <si>
    <t>以上</t>
    <rPh sb="0" eb="2">
      <t>イジョウ</t>
    </rPh>
    <phoneticPr fontId="5"/>
  </si>
  <si>
    <t>以下</t>
    <rPh sb="0" eb="2">
      <t>イカ</t>
    </rPh>
    <phoneticPr fontId="5"/>
  </si>
  <si>
    <t>未満</t>
    <rPh sb="0" eb="2">
      <t>ミマン</t>
    </rPh>
    <phoneticPr fontId="5"/>
  </si>
  <si>
    <t>医科のみ</t>
    <rPh sb="0" eb="2">
      <t>イカ</t>
    </rPh>
    <phoneticPr fontId="3"/>
  </si>
  <si>
    <t>歯科のみ</t>
    <rPh sb="0" eb="2">
      <t>シカ</t>
    </rPh>
    <phoneticPr fontId="3"/>
  </si>
  <si>
    <t>医科･歯科</t>
    <rPh sb="0" eb="2">
      <t>イカ</t>
    </rPh>
    <rPh sb="3" eb="5">
      <t>シカ</t>
    </rPh>
    <phoneticPr fontId="3"/>
  </si>
  <si>
    <t>未受診</t>
    <rPh sb="0" eb="3">
      <t>ミジュシン</t>
    </rPh>
    <phoneticPr fontId="3"/>
  </si>
  <si>
    <t>　　市区町村別</t>
  </si>
  <si>
    <t>　　医科健診のみ受診した者の割合</t>
    <rPh sb="2" eb="4">
      <t>イカ</t>
    </rPh>
    <rPh sb="4" eb="6">
      <t>ケンシン</t>
    </rPh>
    <rPh sb="12" eb="13">
      <t>モノ</t>
    </rPh>
    <rPh sb="14" eb="16">
      <t>ワリアイ</t>
    </rPh>
    <phoneticPr fontId="3"/>
  </si>
  <si>
    <t>　　歯科健診のみ受診した者の割合</t>
    <rPh sb="2" eb="4">
      <t>シカ</t>
    </rPh>
    <rPh sb="4" eb="6">
      <t>ケンシン</t>
    </rPh>
    <rPh sb="12" eb="13">
      <t>モノ</t>
    </rPh>
    <rPh sb="14" eb="16">
      <t>ワリアイ</t>
    </rPh>
    <phoneticPr fontId="3"/>
  </si>
  <si>
    <t>　　医科･歯科健診受診率</t>
    <rPh sb="2" eb="4">
      <t>イカ</t>
    </rPh>
    <rPh sb="5" eb="7">
      <t>シカ</t>
    </rPh>
    <rPh sb="7" eb="9">
      <t>ケンシン</t>
    </rPh>
    <rPh sb="9" eb="11">
      <t>ジュシン</t>
    </rPh>
    <rPh sb="11" eb="12">
      <t>リツ</t>
    </rPh>
    <phoneticPr fontId="3"/>
  </si>
  <si>
    <t>　　医科健診のみ受診した者の割合</t>
    <rPh sb="2" eb="4">
      <t>イカ</t>
    </rPh>
    <rPh sb="4" eb="6">
      <t>ケンシン</t>
    </rPh>
    <rPh sb="5" eb="6">
      <t>リツ</t>
    </rPh>
    <rPh sb="12" eb="13">
      <t>モノ</t>
    </rPh>
    <rPh sb="14" eb="16">
      <t>ワリアイ</t>
    </rPh>
    <phoneticPr fontId="3"/>
  </si>
  <si>
    <t>　　歯科健診のみ受診した者の割合</t>
    <rPh sb="2" eb="4">
      <t>シカ</t>
    </rPh>
    <rPh sb="4" eb="6">
      <t>ケンシン</t>
    </rPh>
    <rPh sb="5" eb="6">
      <t>リツ</t>
    </rPh>
    <rPh sb="12" eb="13">
      <t>モノ</t>
    </rPh>
    <rPh sb="14" eb="16">
      <t>ワリアイ</t>
    </rPh>
    <phoneticPr fontId="3"/>
  </si>
  <si>
    <t>生活習慣病レセプトなし</t>
    <rPh sb="0" eb="2">
      <t>セイカツ</t>
    </rPh>
    <rPh sb="2" eb="4">
      <t>シュウカン</t>
    </rPh>
    <rPh sb="4" eb="5">
      <t>ビョウ</t>
    </rPh>
    <phoneticPr fontId="3"/>
  </si>
  <si>
    <t>生活習慣病レセプトあり</t>
    <rPh sb="0" eb="5">
      <t>セイカツシュウカンビョウ</t>
    </rPh>
    <phoneticPr fontId="3"/>
  </si>
  <si>
    <t>【グラフ用】</t>
    <rPh sb="4" eb="5">
      <t>ヨウ</t>
    </rPh>
    <phoneticPr fontId="3"/>
  </si>
  <si>
    <t>医科健診未受診者</t>
    <rPh sb="0" eb="4">
      <t>イカケンシン</t>
    </rPh>
    <rPh sb="4" eb="8">
      <t>ミジュシンシャ</t>
    </rPh>
    <phoneticPr fontId="3"/>
  </si>
  <si>
    <t>医科健診受診者</t>
    <rPh sb="0" eb="4">
      <t>イカケンシン</t>
    </rPh>
    <rPh sb="4" eb="7">
      <t>ジュシンシャ</t>
    </rPh>
    <phoneticPr fontId="3"/>
  </si>
  <si>
    <t>医療機関受診状況</t>
    <rPh sb="0" eb="8">
      <t>イリョウキカンジュシンジョウキョウ</t>
    </rPh>
    <phoneticPr fontId="3"/>
  </si>
  <si>
    <t>合計</t>
    <rPh sb="0" eb="2">
      <t>ゴウケイ</t>
    </rPh>
    <phoneticPr fontId="3"/>
  </si>
  <si>
    <t>生活習慣病レセプトなし</t>
    <rPh sb="0" eb="5">
      <t>セイカツシュウカンビョウ</t>
    </rPh>
    <phoneticPr fontId="3"/>
  </si>
  <si>
    <t>生活習慣病レセプトあり</t>
    <rPh sb="0" eb="5">
      <t>セイカツシュウカンビョウ</t>
    </rPh>
    <phoneticPr fontId="3"/>
  </si>
  <si>
    <t>広域連合全体</t>
    <phoneticPr fontId="3"/>
  </si>
  <si>
    <t>三島医療圏</t>
    <rPh sb="0" eb="2">
      <t>ミシマ</t>
    </rPh>
    <rPh sb="2" eb="5">
      <t>イリョウケン</t>
    </rPh>
    <phoneticPr fontId="30"/>
  </si>
  <si>
    <t>豊能医療圏</t>
    <rPh sb="0" eb="1">
      <t>ユタカ</t>
    </rPh>
    <rPh sb="1" eb="2">
      <t>ノウ</t>
    </rPh>
    <rPh sb="2" eb="5">
      <t>イリョウケン</t>
    </rPh>
    <phoneticPr fontId="3"/>
  </si>
  <si>
    <t>全体</t>
    <rPh sb="0" eb="2">
      <t>ゼンタイ</t>
    </rPh>
    <phoneticPr fontId="3"/>
  </si>
  <si>
    <t>95歳～</t>
    <rPh sb="2" eb="3">
      <t>サイ</t>
    </rPh>
    <phoneticPr fontId="3"/>
  </si>
  <si>
    <t>90歳～94歳</t>
    <rPh sb="2" eb="3">
      <t>サイ</t>
    </rPh>
    <rPh sb="6" eb="7">
      <t>サイ</t>
    </rPh>
    <phoneticPr fontId="3"/>
  </si>
  <si>
    <t>85歳～89歳</t>
    <rPh sb="2" eb="3">
      <t>サイ</t>
    </rPh>
    <rPh sb="6" eb="7">
      <t>サイ</t>
    </rPh>
    <phoneticPr fontId="3"/>
  </si>
  <si>
    <t>80歳～84歳</t>
    <rPh sb="2" eb="3">
      <t>サイ</t>
    </rPh>
    <rPh sb="6" eb="7">
      <t>サイ</t>
    </rPh>
    <phoneticPr fontId="3"/>
  </si>
  <si>
    <t>75歳～79歳</t>
    <rPh sb="2" eb="3">
      <t>サイ</t>
    </rPh>
    <rPh sb="6" eb="7">
      <t>サイ</t>
    </rPh>
    <phoneticPr fontId="3"/>
  </si>
  <si>
    <t>70歳～74歳</t>
    <rPh sb="2" eb="3">
      <t>サイ</t>
    </rPh>
    <rPh sb="6" eb="7">
      <t>サイ</t>
    </rPh>
    <phoneticPr fontId="3"/>
  </si>
  <si>
    <t>65歳～69歳</t>
    <rPh sb="2" eb="3">
      <t>サイ</t>
    </rPh>
    <rPh sb="6" eb="7">
      <t>サイ</t>
    </rPh>
    <phoneticPr fontId="3"/>
  </si>
  <si>
    <t>医療機関受診状況</t>
    <rPh sb="0" eb="4">
      <t>イリョウキカン</t>
    </rPh>
    <rPh sb="4" eb="8">
      <t>ジュシンジョウキョウ</t>
    </rPh>
    <phoneticPr fontId="3"/>
  </si>
  <si>
    <t>市区町村</t>
    <rPh sb="0" eb="4">
      <t>シクチョウソン</t>
    </rPh>
    <phoneticPr fontId="3"/>
  </si>
  <si>
    <t>　　市区町村別</t>
    <rPh sb="2" eb="4">
      <t>シク</t>
    </rPh>
    <rPh sb="4" eb="6">
      <t>マチムラ</t>
    </rPh>
    <rPh sb="6" eb="7">
      <t>ベツ</t>
    </rPh>
    <phoneticPr fontId="3"/>
  </si>
  <si>
    <t>歯科レセプトあり</t>
    <rPh sb="0" eb="2">
      <t>シカ</t>
    </rPh>
    <phoneticPr fontId="3"/>
  </si>
  <si>
    <t>歯科レセプトなし</t>
    <rPh sb="0" eb="2">
      <t>シカ</t>
    </rPh>
    <phoneticPr fontId="3"/>
  </si>
  <si>
    <t>北河内医療圏</t>
    <rPh sb="0" eb="1">
      <t>キタ</t>
    </rPh>
    <rPh sb="1" eb="3">
      <t>カワウチ</t>
    </rPh>
    <rPh sb="2" eb="4">
      <t>イリョウ</t>
    </rPh>
    <rPh sb="4" eb="5">
      <t>ケン</t>
    </rPh>
    <phoneticPr fontId="30"/>
  </si>
  <si>
    <t>泉洲医療圏</t>
    <rPh sb="0" eb="1">
      <t>イズミ</t>
    </rPh>
    <rPh sb="1" eb="2">
      <t>シュウ</t>
    </rPh>
    <rPh sb="2" eb="4">
      <t>イリョウ</t>
    </rPh>
    <rPh sb="4" eb="5">
      <t>ケン</t>
    </rPh>
    <phoneticPr fontId="30"/>
  </si>
  <si>
    <t>　　市区町村別</t>
    <rPh sb="2" eb="6">
      <t>シクチョウソン</t>
    </rPh>
    <rPh sb="6" eb="7">
      <t>ベツ</t>
    </rPh>
    <phoneticPr fontId="3"/>
  </si>
  <si>
    <t>歯科健診受診者</t>
    <rPh sb="4" eb="7">
      <t>ジュシンシャ</t>
    </rPh>
    <phoneticPr fontId="3"/>
  </si>
  <si>
    <t>歯科健診未受診者</t>
    <rPh sb="4" eb="8">
      <t>ミジュシンシャ</t>
    </rPh>
    <phoneticPr fontId="3"/>
  </si>
  <si>
    <t>自己負担割合1割</t>
  </si>
  <si>
    <t>自己負担割合3割</t>
    <phoneticPr fontId="3"/>
  </si>
  <si>
    <t>　　【自己負担割合1割】</t>
    <rPh sb="3" eb="9">
      <t>ジコフタンワリアイ</t>
    </rPh>
    <rPh sb="10" eb="11">
      <t>ワリ</t>
    </rPh>
    <phoneticPr fontId="3"/>
  </si>
  <si>
    <t>【自己負担割合3割】</t>
    <phoneticPr fontId="3"/>
  </si>
  <si>
    <t>　　市町村別</t>
    <rPh sb="2" eb="5">
      <t>シチョウソン</t>
    </rPh>
    <rPh sb="5" eb="6">
      <t>ベツ</t>
    </rPh>
    <phoneticPr fontId="3"/>
  </si>
  <si>
    <t>広域連合全体</t>
    <rPh sb="0" eb="6">
      <t>コウイキレンゴウゼンタイ</t>
    </rPh>
    <phoneticPr fontId="30"/>
  </si>
  <si>
    <t>全年齢</t>
    <rPh sb="0" eb="3">
      <t>ゼンネンレイ</t>
    </rPh>
    <phoneticPr fontId="3"/>
  </si>
  <si>
    <t>受診者数(人)</t>
    <rPh sb="0" eb="4">
      <t>ジュシンシャスウ</t>
    </rPh>
    <phoneticPr fontId="3"/>
  </si>
  <si>
    <t>受診率(%)</t>
    <rPh sb="0" eb="3">
      <t>ジュシンリツ</t>
    </rPh>
    <phoneticPr fontId="3"/>
  </si>
  <si>
    <t>未受診者数(人)</t>
    <rPh sb="0" eb="5">
      <t>ミジュシンシャスウ</t>
    </rPh>
    <phoneticPr fontId="3"/>
  </si>
  <si>
    <t>未受診率(%)</t>
    <rPh sb="0" eb="4">
      <t>ミジュシンリツ</t>
    </rPh>
    <phoneticPr fontId="3"/>
  </si>
  <si>
    <t>対象者数(人)</t>
  </si>
  <si>
    <t>対象者数(人)</t>
    <rPh sb="0" eb="4">
      <t>タイショウシャスウ</t>
    </rPh>
    <phoneticPr fontId="3"/>
  </si>
  <si>
    <t>対象者数(人)</t>
    <rPh sb="0" eb="4">
      <t>タイショウシャスウ</t>
    </rPh>
    <rPh sb="5" eb="6">
      <t>ニン</t>
    </rPh>
    <phoneticPr fontId="3"/>
  </si>
  <si>
    <t>生活習慣病レセプトなし</t>
    <phoneticPr fontId="3"/>
  </si>
  <si>
    <t>対象者数(人)</t>
    <rPh sb="0" eb="4">
      <t>タイショウシャスウ</t>
    </rPh>
    <rPh sb="5" eb="6">
      <t>ニン</t>
    </rPh>
    <phoneticPr fontId="3"/>
  </si>
  <si>
    <t>自己負担割合1割</t>
    <phoneticPr fontId="3"/>
  </si>
  <si>
    <t>対象者数(人)</t>
    <rPh sb="0" eb="3">
      <t>タイショウシャ</t>
    </rPh>
    <rPh sb="3" eb="4">
      <t>スウ</t>
    </rPh>
    <rPh sb="5" eb="6">
      <t>ニン</t>
    </rPh>
    <phoneticPr fontId="3"/>
  </si>
  <si>
    <t>対象者数
(人)</t>
    <rPh sb="0" eb="3">
      <t>タイショウシャ</t>
    </rPh>
    <rPh sb="3" eb="4">
      <t>スウ</t>
    </rPh>
    <rPh sb="6" eb="7">
      <t>ニン</t>
    </rPh>
    <phoneticPr fontId="3"/>
  </si>
  <si>
    <t>未受診者数(人)</t>
    <rPh sb="0" eb="4">
      <t>ミジュシンシャ</t>
    </rPh>
    <rPh sb="4" eb="5">
      <t>スウ</t>
    </rPh>
    <phoneticPr fontId="3"/>
  </si>
  <si>
    <t>未受診率(%)</t>
    <rPh sb="0" eb="3">
      <t>ミジュシン</t>
    </rPh>
    <rPh sb="3" eb="4">
      <t>リツ</t>
    </rPh>
    <phoneticPr fontId="3"/>
  </si>
  <si>
    <t>　　市町村別</t>
    <rPh sb="2" eb="5">
      <t>シチョウソン</t>
    </rPh>
    <rPh sb="3" eb="5">
      <t>チョウソン</t>
    </rPh>
    <rPh sb="5" eb="6">
      <t>ベツ</t>
    </rPh>
    <phoneticPr fontId="3"/>
  </si>
  <si>
    <t>　　【生活習慣病レセプトあり】</t>
    <rPh sb="3" eb="5">
      <t>セイカツ</t>
    </rPh>
    <rPh sb="5" eb="7">
      <t>シュウカン</t>
    </rPh>
    <rPh sb="7" eb="8">
      <t>ビョウ</t>
    </rPh>
    <phoneticPr fontId="3"/>
  </si>
  <si>
    <t>【生活習慣病レセプトなし】</t>
    <phoneticPr fontId="3"/>
  </si>
  <si>
    <t>　　市町村別</t>
    <rPh sb="2" eb="5">
      <t>シチョウソン</t>
    </rPh>
    <rPh sb="3" eb="5">
      <t>マチムラ</t>
    </rPh>
    <rPh sb="5" eb="6">
      <t>ベツ</t>
    </rPh>
    <phoneticPr fontId="3"/>
  </si>
  <si>
    <t>　　【歯科レセプトあり】</t>
    <rPh sb="3" eb="5">
      <t>シカ</t>
    </rPh>
    <phoneticPr fontId="3"/>
  </si>
  <si>
    <t>【歯科レセプトなし】</t>
    <phoneticPr fontId="3"/>
  </si>
  <si>
    <t>※令和3年3月31日時点で資格がある者を対象とする。</t>
    <rPh sb="1" eb="3">
      <t>レイワ</t>
    </rPh>
    <rPh sb="4" eb="5">
      <t>ネン</t>
    </rPh>
    <rPh sb="6" eb="7">
      <t>ツキ</t>
    </rPh>
    <rPh sb="9" eb="10">
      <t>ニチ</t>
    </rPh>
    <rPh sb="10" eb="12">
      <t>ジテン</t>
    </rPh>
    <rPh sb="13" eb="15">
      <t>シカク</t>
    </rPh>
    <rPh sb="18" eb="19">
      <t>モノ</t>
    </rPh>
    <rPh sb="20" eb="22">
      <t>タイショウ</t>
    </rPh>
    <phoneticPr fontId="3"/>
  </si>
  <si>
    <t>年齢基準日…令和3年3月31日時点。</t>
    <rPh sb="0" eb="2">
      <t>ネンレイ</t>
    </rPh>
    <rPh sb="2" eb="4">
      <t>キジュン</t>
    </rPh>
    <rPh sb="4" eb="5">
      <t>ビ</t>
    </rPh>
    <phoneticPr fontId="3"/>
  </si>
  <si>
    <t>データ化範囲(分析対象)…健康診査データは令和2年4月～令和3年3月健診分(12カ月分)。</t>
    <rPh sb="21" eb="23">
      <t>レイワ</t>
    </rPh>
    <phoneticPr fontId="3"/>
  </si>
  <si>
    <t>合計</t>
  </si>
  <si>
    <t>自己負担1割</t>
  </si>
  <si>
    <t>【グラフ用】</t>
    <rPh sb="4" eb="5">
      <t>ヨウ</t>
    </rPh>
    <phoneticPr fontId="3"/>
  </si>
  <si>
    <t>医科のみ</t>
  </si>
  <si>
    <t>自己負担3割</t>
  </si>
  <si>
    <t>医科のみ</t>
    <phoneticPr fontId="3"/>
  </si>
  <si>
    <t>自己負担3割</t>
    <phoneticPr fontId="3"/>
  </si>
  <si>
    <t>自己負担割合3割</t>
  </si>
  <si>
    <t>広域連合全体</t>
    <rPh sb="0" eb="2">
      <t>コウイキ</t>
    </rPh>
    <rPh sb="2" eb="4">
      <t>レンゴウ</t>
    </rPh>
    <rPh sb="4" eb="6">
      <t>ゼンタイ</t>
    </rPh>
    <phoneticPr fontId="3"/>
  </si>
  <si>
    <t>　　医科健診･歯科健診ともに受診した者の割合</t>
    <rPh sb="2" eb="4">
      <t>イカ</t>
    </rPh>
    <rPh sb="4" eb="6">
      <t>ケンシン</t>
    </rPh>
    <rPh sb="5" eb="6">
      <t>リツ</t>
    </rPh>
    <rPh sb="7" eb="9">
      <t>シカ</t>
    </rPh>
    <rPh sb="9" eb="11">
      <t>ケンシン</t>
    </rPh>
    <rPh sb="18" eb="19">
      <t>モノ</t>
    </rPh>
    <rPh sb="20" eb="22">
      <t>ワリアイ</t>
    </rPh>
    <phoneticPr fontId="3"/>
  </si>
  <si>
    <t>　　医科健診･歯科健診ともに受診した者の割合</t>
    <rPh sb="2" eb="6">
      <t>イカケンシン</t>
    </rPh>
    <rPh sb="7" eb="9">
      <t>シカ</t>
    </rPh>
    <rPh sb="9" eb="11">
      <t>ケンシン</t>
    </rPh>
    <rPh sb="18" eb="19">
      <t>モノ</t>
    </rPh>
    <rPh sb="20" eb="22">
      <t>ワリアイ</t>
    </rPh>
    <phoneticPr fontId="3"/>
  </si>
  <si>
    <t>資格確認条件…令和3年3月31日時点。ただし、除外対象者は含まれない。</t>
    <rPh sb="4" eb="6">
      <t>ジョウケン</t>
    </rPh>
    <phoneticPr fontId="3"/>
  </si>
  <si>
    <t>　　　　　　中分類の｢0402 糖尿病｣｢0403 脂質異常症｣｢0901 高血圧性疾患｣｢0902 虚血性心疾患｣｢0904 くも膜下出血｣｢0905 脳内出血｣</t>
    <phoneticPr fontId="3"/>
  </si>
  <si>
    <t>　　　　　  ｢0906 脳梗塞｣｢0907 脳動脈硬化(症)｣｢0909 動脈硬化(症)｣｢1402 腎不全｣としている。</t>
    <phoneticPr fontId="3"/>
  </si>
  <si>
    <t>自己負担割合区分</t>
    <phoneticPr fontId="3"/>
  </si>
  <si>
    <t>65歳～74歳</t>
  </si>
  <si>
    <t>医科･歯科</t>
  </si>
  <si>
    <t>歯科のみ</t>
  </si>
  <si>
    <t>【グラフラベル用】</t>
    <rPh sb="7" eb="8">
      <t>ヨウ</t>
    </rPh>
    <phoneticPr fontId="3"/>
  </si>
  <si>
    <t>80歳～84歳</t>
  </si>
  <si>
    <t>85歳～89歳</t>
  </si>
  <si>
    <t>90歳～94歳</t>
  </si>
  <si>
    <t>95歳～</t>
  </si>
  <si>
    <t>全年齢</t>
  </si>
  <si>
    <t>自己負担割合区分</t>
    <phoneticPr fontId="3"/>
  </si>
  <si>
    <t>　　市区町村別</t>
    <rPh sb="2" eb="7">
      <t>シクチョウソンベツ</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</si>
  <si>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</si>
  <si>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</si>
  <si>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</si>
  <si>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</si>
  <si>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</si>
  <si>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</si>
  <si>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</si>
  <si>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</si>
  <si>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</si>
  <si>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</si>
  <si>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</si>
  <si>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</si>
  <si>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</si>
  <si>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</si>
  <si>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</si>
  <si>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</si>
  <si>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</si>
  <si>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</si>
  <si>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</si>
  <si>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【表作成用】</t>
    <rPh sb="1" eb="2">
      <t>ヒョウ</t>
    </rPh>
    <rPh sb="2" eb="4">
      <t>サクセイ</t>
    </rPh>
    <rPh sb="4" eb="5">
      <t>ヨウ</t>
    </rPh>
    <phoneticPr fontId="3"/>
  </si>
  <si>
    <t>114歳</t>
    <rPh sb="3" eb="4">
      <t>サイ</t>
    </rPh>
    <phoneticPr fontId="3"/>
  </si>
  <si>
    <t>　　府内府外医療機関受診別医科健診受診率</t>
    <rPh sb="2" eb="4">
      <t>フナイ</t>
    </rPh>
    <rPh sb="4" eb="5">
      <t>フ</t>
    </rPh>
    <rPh sb="5" eb="6">
      <t>ガイ</t>
    </rPh>
    <rPh sb="6" eb="8">
      <t>イリョウ</t>
    </rPh>
    <rPh sb="8" eb="10">
      <t>キカン</t>
    </rPh>
    <rPh sb="10" eb="12">
      <t>ジュシン</t>
    </rPh>
    <rPh sb="12" eb="13">
      <t>ベツ</t>
    </rPh>
    <rPh sb="13" eb="15">
      <t>イカ</t>
    </rPh>
    <rPh sb="15" eb="17">
      <t>ケンシン</t>
    </rPh>
    <rPh sb="17" eb="19">
      <t>ジュシン</t>
    </rPh>
    <rPh sb="19" eb="20">
      <t>リツ</t>
    </rPh>
    <phoneticPr fontId="3"/>
  </si>
  <si>
    <t>広域連合全体</t>
    <rPh sb="0" eb="6">
      <t>コウイキレンゴウゼンタイ</t>
    </rPh>
    <phoneticPr fontId="3"/>
  </si>
  <si>
    <t>府内医療機関受診</t>
    <rPh sb="0" eb="2">
      <t>フナイ</t>
    </rPh>
    <rPh sb="2" eb="4">
      <t>イリョウ</t>
    </rPh>
    <rPh sb="4" eb="6">
      <t>キカン</t>
    </rPh>
    <rPh sb="6" eb="8">
      <t>ジュシン</t>
    </rPh>
    <phoneticPr fontId="3"/>
  </si>
  <si>
    <t>府内医療機関受診</t>
    <rPh sb="0" eb="2">
      <t>フナイ</t>
    </rPh>
    <rPh sb="2" eb="6">
      <t>イリョウキカン</t>
    </rPh>
    <rPh sb="6" eb="8">
      <t>ジュシン</t>
    </rPh>
    <phoneticPr fontId="3"/>
  </si>
  <si>
    <t>府内医療機関受診</t>
    <phoneticPr fontId="3"/>
  </si>
  <si>
    <t>医科健診受診率</t>
    <rPh sb="0" eb="4">
      <t>イカケンシン</t>
    </rPh>
    <rPh sb="4" eb="7">
      <t>ジュシンリツ</t>
    </rPh>
    <phoneticPr fontId="3"/>
  </si>
  <si>
    <t>医科健診受診率</t>
    <phoneticPr fontId="3"/>
  </si>
  <si>
    <t>【グラフ用】</t>
    <rPh sb="4" eb="5">
      <t>ヨウ</t>
    </rPh>
    <phoneticPr fontId="3"/>
  </si>
  <si>
    <t>【グラフ用】</t>
    <rPh sb="4" eb="6">
      <t>ヨウ)</t>
    </rPh>
    <phoneticPr fontId="3"/>
  </si>
  <si>
    <t>【グラフラベル用】</t>
    <rPh sb="7" eb="8">
      <t>ヨウ</t>
    </rPh>
    <phoneticPr fontId="3"/>
  </si>
  <si>
    <t>医療機関受診状況…生活習慣病での医療機関受診。</t>
    <rPh sb="0" eb="6">
      <t>イリョウキカンジュシン</t>
    </rPh>
    <rPh sb="6" eb="8">
      <t>ジョウキョウ</t>
    </rPh>
    <rPh sb="9" eb="14">
      <t>セイカツシュウカンビョウ</t>
    </rPh>
    <rPh sb="16" eb="22">
      <t>イリョウキカンジュシン</t>
    </rPh>
    <phoneticPr fontId="3"/>
  </si>
  <si>
    <t>　　　　　　　　　生活習慣病は、中分類の｢0402 糖尿病｣｢0403 脂質異常症｣｢0901 高血圧性疾患｣｢0902 虚血性心疾患｣｢0904 くも膜下出血｣</t>
    <rPh sb="9" eb="14">
      <t>セイカツシュウカンビョウ</t>
    </rPh>
    <phoneticPr fontId="3"/>
  </si>
  <si>
    <t>　　　　　　　　　 ｢0905 脳内出血｣｢0906 脳梗塞｣｢0907 脳動脈硬化(症)｣｢0909 動脈硬化(症)｣｢1402 腎不全｣の医療費がある者とする。</t>
    <rPh sb="71" eb="74">
      <t>イリョウヒ</t>
    </rPh>
    <rPh sb="77" eb="78">
      <t>モノ</t>
    </rPh>
    <phoneticPr fontId="3"/>
  </si>
  <si>
    <t>データ化範囲(分析対象)…歯科の電子レセプト。対象診療年月は令和2年4月～令和3年3月診療分(12カ月分)。</t>
    <rPh sb="16" eb="18">
      <t>デンシ</t>
    </rPh>
    <rPh sb="30" eb="32">
      <t>レイワ</t>
    </rPh>
    <rPh sb="37" eb="39">
      <t>レイワ</t>
    </rPh>
    <rPh sb="40" eb="41">
      <t>ネン</t>
    </rPh>
    <phoneticPr fontId="3"/>
  </si>
  <si>
    <t>データ化範囲(分析対象)…歯科健診データは令和2年4月～令和3年3月健診分(12カ月分)。</t>
    <rPh sb="13" eb="15">
      <t>シカ</t>
    </rPh>
    <rPh sb="15" eb="17">
      <t>ケンシン</t>
    </rPh>
    <rPh sb="21" eb="23">
      <t>レイワ</t>
    </rPh>
    <phoneticPr fontId="3"/>
  </si>
  <si>
    <t>歯科レセプトなし</t>
    <rPh sb="0" eb="2">
      <t>シカ</t>
    </rPh>
    <phoneticPr fontId="3"/>
  </si>
  <si>
    <t>生活習慣病レセプトあり</t>
    <rPh sb="0" eb="2">
      <t>セイカツ</t>
    </rPh>
    <rPh sb="2" eb="4">
      <t>シュウカン</t>
    </rPh>
    <rPh sb="4" eb="5">
      <t>ビョウ</t>
    </rPh>
    <phoneticPr fontId="3"/>
  </si>
  <si>
    <t>府外医療機関のみ受診</t>
    <rPh sb="0" eb="2">
      <t>フガイ</t>
    </rPh>
    <rPh sb="2" eb="6">
      <t>イリョウキカン</t>
    </rPh>
    <rPh sb="8" eb="10">
      <t>ジュシン</t>
    </rPh>
    <phoneticPr fontId="3"/>
  </si>
  <si>
    <t>府外医療機関のみ受診</t>
    <phoneticPr fontId="3"/>
  </si>
  <si>
    <t>府外医療機関のみ受診</t>
    <rPh sb="8" eb="10">
      <t>ジュシン</t>
    </rPh>
    <phoneticPr fontId="3"/>
  </si>
  <si>
    <t>府外医療機関のみ受診</t>
    <rPh sb="0" eb="1">
      <t>フ</t>
    </rPh>
    <rPh sb="1" eb="2">
      <t>ガイ</t>
    </rPh>
    <rPh sb="2" eb="6">
      <t>イリョウキカン</t>
    </rPh>
    <rPh sb="8" eb="10">
      <t>ジュシン</t>
    </rPh>
    <phoneticPr fontId="3"/>
  </si>
  <si>
    <t>不明</t>
    <rPh sb="0" eb="2">
      <t>フメイ</t>
    </rPh>
    <phoneticPr fontId="3"/>
  </si>
  <si>
    <t>不明</t>
    <rPh sb="0" eb="2">
      <t>フメイ</t>
    </rPh>
    <phoneticPr fontId="3"/>
  </si>
  <si>
    <t>自己負担割合1割</t>
    <phoneticPr fontId="3"/>
  </si>
  <si>
    <t>115歳</t>
    <rPh sb="3" eb="4">
      <t>サイ</t>
    </rPh>
    <phoneticPr fontId="3"/>
  </si>
  <si>
    <t>116歳</t>
    <rPh sb="3" eb="4">
      <t>サイ</t>
    </rPh>
    <phoneticPr fontId="3"/>
  </si>
  <si>
    <t>データ化範囲(分析対象)…入院(DPCを含む)、入院外、調剤の電子レセプト。対象診療年月は令和2年4月～令和3年3月診療分(12カ月分)。</t>
    <rPh sb="24" eb="26">
      <t>ニュウイン</t>
    </rPh>
    <rPh sb="26" eb="27">
      <t>ガイ</t>
    </rPh>
    <rPh sb="28" eb="30">
      <t>チョウザイ</t>
    </rPh>
    <rPh sb="31" eb="33">
      <t>デンシ</t>
    </rPh>
    <rPh sb="45" eb="47">
      <t>レイワ</t>
    </rPh>
    <rPh sb="52" eb="54">
      <t>レイワ</t>
    </rPh>
    <rPh sb="55" eb="56">
      <t>ネン</t>
    </rPh>
    <phoneticPr fontId="3"/>
  </si>
  <si>
    <t>　　自己負担割合別の医科･歯科健診受診率</t>
    <rPh sb="2" eb="8">
      <t>ジコフタンワリアイ</t>
    </rPh>
    <rPh sb="8" eb="9">
      <t>ベツ</t>
    </rPh>
    <rPh sb="10" eb="12">
      <t>イカ</t>
    </rPh>
    <rPh sb="13" eb="15">
      <t>シカ</t>
    </rPh>
    <rPh sb="15" eb="17">
      <t>ケンシン</t>
    </rPh>
    <rPh sb="17" eb="19">
      <t>ジュシン</t>
    </rPh>
    <rPh sb="19" eb="20">
      <t>リツ</t>
    </rPh>
    <phoneticPr fontId="3"/>
  </si>
  <si>
    <t>　　自己負担割合別の医科･歯科健診受診率</t>
    <rPh sb="2" eb="9">
      <t>ジコフタンワリアイベツ</t>
    </rPh>
    <rPh sb="10" eb="12">
      <t>イカ</t>
    </rPh>
    <rPh sb="13" eb="15">
      <t>シカ</t>
    </rPh>
    <rPh sb="15" eb="17">
      <t>ケンシン</t>
    </rPh>
    <rPh sb="17" eb="19">
      <t>ジュシン</t>
    </rPh>
    <rPh sb="19" eb="20">
      <t>リツ</t>
    </rPh>
    <phoneticPr fontId="3"/>
  </si>
  <si>
    <t>生活習慣病…厚生労働省｢特定健康診査等実施計画作成の手引き(第2版)｣に記載された疾病中分類を生活習慣病の疾病項目としている。</t>
    <rPh sb="0" eb="5">
      <t>セイカツシュウカンビョウ</t>
    </rPh>
    <rPh sb="6" eb="8">
      <t>コウセイ</t>
    </rPh>
    <rPh sb="8" eb="11">
      <t>ロウドウショウ</t>
    </rPh>
    <rPh sb="12" eb="14">
      <t>トクテイ</t>
    </rPh>
    <rPh sb="14" eb="16">
      <t>ケンコウ</t>
    </rPh>
    <rPh sb="16" eb="18">
      <t>シンサ</t>
    </rPh>
    <rPh sb="18" eb="19">
      <t>トウ</t>
    </rPh>
    <rPh sb="19" eb="21">
      <t>ジッシ</t>
    </rPh>
    <rPh sb="21" eb="23">
      <t>ケイカク</t>
    </rPh>
    <rPh sb="23" eb="25">
      <t>サクセイ</t>
    </rPh>
    <rPh sb="26" eb="28">
      <t>テビ</t>
    </rPh>
    <rPh sb="30" eb="31">
      <t>ダイ</t>
    </rPh>
    <rPh sb="32" eb="33">
      <t>バン</t>
    </rPh>
    <rPh sb="36" eb="38">
      <t>キサイ</t>
    </rPh>
    <rPh sb="41" eb="43">
      <t>シッペイ</t>
    </rPh>
    <rPh sb="43" eb="46">
      <t>チュウブンルイ</t>
    </rPh>
    <rPh sb="47" eb="49">
      <t>セイカツ</t>
    </rPh>
    <rPh sb="49" eb="51">
      <t>シュウカン</t>
    </rPh>
    <rPh sb="51" eb="52">
      <t>ビョウ</t>
    </rPh>
    <rPh sb="53" eb="55">
      <t>シッペイ</t>
    </rPh>
    <rPh sb="55" eb="57">
      <t>コウモク</t>
    </rPh>
    <phoneticPr fontId="3"/>
  </si>
  <si>
    <t>広域連合全体</t>
    <rPh sb="2" eb="4">
      <t>レンゴウ</t>
    </rPh>
    <phoneticPr fontId="3"/>
  </si>
  <si>
    <t>広域連合全体</t>
    <rPh sb="2" eb="4">
      <t>レンゴウ</t>
    </rPh>
    <phoneticPr fontId="3"/>
  </si>
  <si>
    <t>データ化範囲(分析対象)…入院(DPCを含む)、入院外の電子レセプト。対象診療年月は令和2年4月～令和3年3月診療分(12カ月分)。</t>
    <rPh sb="24" eb="26">
      <t>ニュウイン</t>
    </rPh>
    <rPh sb="26" eb="27">
      <t>ガイ</t>
    </rPh>
    <rPh sb="28" eb="30">
      <t>デンシ</t>
    </rPh>
    <rPh sb="42" eb="44">
      <t>レイワ</t>
    </rPh>
    <rPh sb="49" eb="51">
      <t>レイワ</t>
    </rPh>
    <rPh sb="52" eb="53">
      <t>ネン</t>
    </rPh>
    <phoneticPr fontId="3"/>
  </si>
  <si>
    <t>　　医療機関受診状況別医科健診受診率</t>
    <rPh sb="2" eb="4">
      <t>イリョウ</t>
    </rPh>
    <rPh sb="4" eb="6">
      <t>キカン</t>
    </rPh>
    <rPh sb="6" eb="8">
      <t>ジュシン</t>
    </rPh>
    <rPh sb="8" eb="10">
      <t>ジョウキョウ</t>
    </rPh>
    <rPh sb="10" eb="11">
      <t>ベツ</t>
    </rPh>
    <rPh sb="11" eb="13">
      <t>イカ</t>
    </rPh>
    <rPh sb="13" eb="15">
      <t>ケンシン</t>
    </rPh>
    <rPh sb="15" eb="17">
      <t>ジュシン</t>
    </rPh>
    <rPh sb="17" eb="18">
      <t>リツ</t>
    </rPh>
    <phoneticPr fontId="3"/>
  </si>
  <si>
    <t>　　医療機関受診状況別歯科健診受診率</t>
    <rPh sb="2" eb="4">
      <t>イリョウ</t>
    </rPh>
    <rPh sb="4" eb="6">
      <t>キカン</t>
    </rPh>
    <rPh sb="6" eb="8">
      <t>ジュシン</t>
    </rPh>
    <rPh sb="8" eb="10">
      <t>ジョウキョウ</t>
    </rPh>
    <rPh sb="10" eb="11">
      <t>ベツ</t>
    </rPh>
    <rPh sb="11" eb="13">
      <t>シカ</t>
    </rPh>
    <rPh sb="13" eb="15">
      <t>ケンシン</t>
    </rPh>
    <rPh sb="15" eb="17">
      <t>ジュシン</t>
    </rPh>
    <rPh sb="17" eb="18">
      <t>リツ</t>
    </rPh>
    <phoneticPr fontId="3"/>
  </si>
  <si>
    <t>【グラフラベル用】</t>
    <phoneticPr fontId="3"/>
  </si>
  <si>
    <t>医科健診受診率</t>
    <phoneticPr fontId="3"/>
  </si>
  <si>
    <t>受診率</t>
  </si>
  <si>
    <t>受診率</t>
    <rPh sb="0" eb="3">
      <t>ジュシンリツ</t>
    </rPh>
    <phoneticPr fontId="3"/>
  </si>
  <si>
    <t>未受診率</t>
  </si>
  <si>
    <t>未受診率</t>
    <rPh sb="0" eb="4">
      <t>ミジュシンリツ</t>
    </rPh>
    <phoneticPr fontId="3"/>
  </si>
  <si>
    <t>未受診率</t>
    <phoneticPr fontId="3"/>
  </si>
  <si>
    <t>受診率</t>
    <phoneticPr fontId="3"/>
  </si>
  <si>
    <t>未受診率</t>
    <rPh sb="0" eb="1">
      <t>ミ</t>
    </rPh>
    <rPh sb="1" eb="3">
      <t>ジュシン</t>
    </rPh>
    <rPh sb="3" eb="4">
      <t>リツ</t>
    </rPh>
    <phoneticPr fontId="3"/>
  </si>
  <si>
    <t>受診率</t>
    <rPh sb="0" eb="3">
      <t>ジュシンリツ</t>
    </rPh>
    <phoneticPr fontId="3"/>
  </si>
  <si>
    <t>受診率</t>
    <rPh sb="0" eb="2">
      <t>ジュシン</t>
    </rPh>
    <rPh sb="2" eb="3">
      <t>リツ</t>
    </rPh>
    <phoneticPr fontId="3"/>
  </si>
  <si>
    <t>【グラフラベル用】</t>
    <rPh sb="7" eb="8">
      <t>ヨウ</t>
    </rPh>
    <phoneticPr fontId="3"/>
  </si>
  <si>
    <t>　　自己負担割合別の年齢階級別医科･歯科健診受診率</t>
    <phoneticPr fontId="3"/>
  </si>
  <si>
    <t>広域連合全体</t>
    <rPh sb="0" eb="6">
      <t>コウイキレンゴウゼンタイ</t>
    </rPh>
    <phoneticPr fontId="3"/>
  </si>
  <si>
    <t>　　【府内医療機関受診】</t>
    <rPh sb="3" eb="5">
      <t>フナイ</t>
    </rPh>
    <rPh sb="5" eb="7">
      <t>イリョウ</t>
    </rPh>
    <rPh sb="7" eb="9">
      <t>キカン</t>
    </rPh>
    <rPh sb="9" eb="11">
      <t>ジュシン</t>
    </rPh>
    <phoneticPr fontId="3"/>
  </si>
  <si>
    <t>【府外医療機関のみ受診】</t>
    <rPh sb="1" eb="2">
      <t>フ</t>
    </rPh>
    <rPh sb="2" eb="3">
      <t>ガイ</t>
    </rPh>
    <rPh sb="3" eb="5">
      <t>イリョウ</t>
    </rPh>
    <rPh sb="5" eb="7">
      <t>キカン</t>
    </rPh>
    <rPh sb="9" eb="11">
      <t>ジュシン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</si>
</sst>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0%"/>
    <numFmt numFmtId="178" formatCode="#,##0_ ;[Red]\-#,##0\ "/>
    <numFmt numFmtId="179" formatCode="#,##0_ "/>
  </numFmts>
  <fonts count="53">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sz val="9"/>
      <color theme="1"/>
      <name val="ＭＳ 明朝"/>
      <family val="1"/>
      <charset val="128"/>
    </font>
    <font>
      <b/>
      <sz val="8"/>
      <color theme="1"/>
      <name val="ＭＳ 明朝"/>
      <family val="1"/>
      <charset val="128"/>
    </font>
    <font>
      <sz val="8"/>
      <name val="ＭＳ 明朝"/>
      <family val="1"/>
      <charset val="128"/>
    </font>
    <font>
      <b/>
      <sz val="8"/>
      <name val="ＭＳ 明朝"/>
      <family val="1"/>
      <charset val="128"/>
    </font>
    <font>
      <b/>
      <sz val="10"/>
      <color theme="1"/>
      <name val="ＭＳ 明朝"/>
      <family val="1"/>
      <charset val="128"/>
    </font>
    <font>
      <sz val="11"/>
      <color rgb="FFFF0000"/>
      <name val="ＭＳ 明朝"/>
      <family val="1"/>
      <charset val="128"/>
    </font>
    <font>
      <b/>
      <sz val="11"/>
      <color theme="1"/>
      <name val="ＭＳ 明朝"/>
      <family val="1"/>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s>
  <borders count="97">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hair">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style="thin">
        <color indexed="64"/>
      </right>
      <top/>
      <bottom style="double">
        <color indexed="64"/>
      </bottom>
      <diagonal/>
    </border>
    <border>
      <left style="hair">
        <color indexed="64"/>
      </left>
      <right style="thin">
        <color indexed="64"/>
      </right>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style="double">
        <color indexed="64"/>
      </top>
      <bottom style="hair">
        <color auto="1"/>
      </bottom>
      <diagonal/>
    </border>
    <border>
      <left/>
      <right style="hair">
        <color indexed="64"/>
      </right>
      <top/>
      <bottom/>
      <diagonal/>
    </border>
    <border>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4" borderId="2"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1" fillId="0" borderId="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40" fillId="42" borderId="0" applyBorder="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10" fillId="4" borderId="2" applyNumberFormat="0" applyFont="0" applyAlignment="0" applyProtection="0">
      <alignment vertical="center"/>
    </xf>
    <xf numFmtId="0" fontId="5" fillId="25" borderId="7" applyNumberFormat="0" applyFont="0" applyAlignment="0" applyProtection="0">
      <alignment vertical="center"/>
    </xf>
    <xf numFmtId="0" fontId="4"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4" fillId="0" borderId="0" applyFont="0" applyFill="0" applyBorder="0" applyAlignment="0" applyProtection="0"/>
    <xf numFmtId="38" fontId="38"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42" fillId="0" borderId="0"/>
    <xf numFmtId="0" fontId="31" fillId="0" borderId="0">
      <alignment vertical="center"/>
    </xf>
    <xf numFmtId="0" fontId="43"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334">
    <xf numFmtId="0" fontId="0" fillId="0" borderId="0" xfId="0">
      <alignment vertical="center"/>
    </xf>
    <xf numFmtId="0" fontId="36" fillId="0" borderId="0" xfId="0" applyFont="1">
      <alignment vertical="center"/>
    </xf>
    <xf numFmtId="0" fontId="37" fillId="0" borderId="0" xfId="0" applyFont="1" applyFill="1" applyBorder="1" applyAlignment="1">
      <alignment vertical="center"/>
    </xf>
    <xf numFmtId="0" fontId="36" fillId="0" borderId="0" xfId="0" applyFont="1" applyAlignment="1">
      <alignment vertical="center"/>
    </xf>
    <xf numFmtId="0" fontId="37" fillId="0" borderId="0" xfId="0" applyFont="1" applyFill="1" applyBorder="1" applyAlignment="1">
      <alignment vertical="center" wrapText="1"/>
    </xf>
    <xf numFmtId="0" fontId="37" fillId="0" borderId="3" xfId="1386" applyFont="1" applyFill="1" applyBorder="1" applyAlignment="1">
      <alignment vertical="center" shrinkToFit="1"/>
    </xf>
    <xf numFmtId="0" fontId="37" fillId="0" borderId="0" xfId="0" applyFont="1" applyAlignment="1">
      <alignment vertical="center"/>
    </xf>
    <xf numFmtId="0" fontId="44" fillId="0" borderId="0" xfId="0" applyFont="1" applyFill="1" applyBorder="1" applyAlignment="1">
      <alignment vertical="center"/>
    </xf>
    <xf numFmtId="0" fontId="45" fillId="0" borderId="0" xfId="0" applyFont="1" applyFill="1" applyBorder="1" applyAlignment="1">
      <alignment vertical="center"/>
    </xf>
    <xf numFmtId="0" fontId="36" fillId="27" borderId="0" xfId="0" applyFont="1" applyFill="1" applyAlignment="1">
      <alignment vertical="center"/>
    </xf>
    <xf numFmtId="0" fontId="36" fillId="0" borderId="0" xfId="0" applyFont="1" applyBorder="1" applyAlignment="1">
      <alignment vertical="center"/>
    </xf>
    <xf numFmtId="0" fontId="37" fillId="0" borderId="3" xfId="1386" applyFont="1" applyFill="1" applyBorder="1" applyAlignment="1">
      <alignment vertical="center"/>
    </xf>
    <xf numFmtId="0" fontId="36" fillId="0" borderId="0" xfId="0" applyFont="1" applyFill="1" applyAlignment="1">
      <alignment vertical="center"/>
    </xf>
    <xf numFmtId="177" fontId="37" fillId="0" borderId="26" xfId="0" applyNumberFormat="1" applyFont="1" applyFill="1" applyBorder="1" applyAlignment="1">
      <alignment horizontal="right" vertical="center" shrinkToFit="1"/>
    </xf>
    <xf numFmtId="0" fontId="36" fillId="0" borderId="0" xfId="0" applyFont="1" applyBorder="1">
      <alignment vertical="center"/>
    </xf>
    <xf numFmtId="0" fontId="36" fillId="0" borderId="31" xfId="0" applyFont="1" applyBorder="1">
      <alignment vertical="center"/>
    </xf>
    <xf numFmtId="0" fontId="36" fillId="0" borderId="32" xfId="0" applyFont="1" applyBorder="1">
      <alignment vertical="center"/>
    </xf>
    <xf numFmtId="0" fontId="36" fillId="0" borderId="33" xfId="0" applyFont="1" applyBorder="1">
      <alignment vertical="center"/>
    </xf>
    <xf numFmtId="0" fontId="36" fillId="0" borderId="34" xfId="0" applyFont="1" applyBorder="1">
      <alignment vertical="center"/>
    </xf>
    <xf numFmtId="0" fontId="36" fillId="43" borderId="3" xfId="0" applyFont="1" applyFill="1" applyBorder="1">
      <alignment vertical="center"/>
    </xf>
    <xf numFmtId="177" fontId="36" fillId="0" borderId="0" xfId="1917" applyNumberFormat="1" applyFont="1" applyBorder="1">
      <alignment vertical="center"/>
    </xf>
    <xf numFmtId="177" fontId="36" fillId="0" borderId="0" xfId="1917" applyNumberFormat="1" applyFont="1" applyBorder="1" applyAlignment="1">
      <alignment vertical="center"/>
    </xf>
    <xf numFmtId="0" fontId="36" fillId="0" borderId="35" xfId="0" applyFont="1" applyBorder="1" applyAlignment="1">
      <alignment vertical="center"/>
    </xf>
    <xf numFmtId="0" fontId="36" fillId="44" borderId="3" xfId="0" applyFont="1" applyFill="1" applyBorder="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0" borderId="36" xfId="0" applyFont="1" applyBorder="1">
      <alignment vertical="center"/>
    </xf>
    <xf numFmtId="0" fontId="36" fillId="0" borderId="37" xfId="0" applyFont="1" applyBorder="1">
      <alignment vertical="center"/>
    </xf>
    <xf numFmtId="0" fontId="36" fillId="0" borderId="38" xfId="0" applyFont="1" applyBorder="1" applyAlignment="1">
      <alignment vertical="center"/>
    </xf>
    <xf numFmtId="0" fontId="36" fillId="0" borderId="35" xfId="0" applyFont="1" applyBorder="1">
      <alignment vertical="center"/>
    </xf>
    <xf numFmtId="0" fontId="36" fillId="0" borderId="38" xfId="0" applyFont="1" applyBorder="1">
      <alignment vertical="center"/>
    </xf>
    <xf numFmtId="0" fontId="38" fillId="0" borderId="3" xfId="1147" applyFont="1" applyFill="1" applyBorder="1" applyAlignment="1" applyProtection="1">
      <alignment vertical="center"/>
      <protection locked="0"/>
    </xf>
    <xf numFmtId="177" fontId="37" fillId="0" borderId="24" xfId="0" applyNumberFormat="1" applyFont="1" applyFill="1" applyBorder="1" applyAlignment="1">
      <alignment horizontal="right" vertical="center"/>
    </xf>
    <xf numFmtId="178" fontId="37" fillId="0" borderId="25" xfId="0" applyNumberFormat="1" applyFont="1" applyFill="1" applyBorder="1" applyAlignment="1">
      <alignment horizontal="right" vertical="center" shrinkToFit="1"/>
    </xf>
    <xf numFmtId="178" fontId="37" fillId="0" borderId="27" xfId="0" applyNumberFormat="1" applyFont="1" applyFill="1" applyBorder="1" applyAlignment="1">
      <alignment horizontal="right" vertical="center" shrinkToFit="1"/>
    </xf>
    <xf numFmtId="177" fontId="37" fillId="0" borderId="16" xfId="0" applyNumberFormat="1" applyFont="1" applyFill="1" applyBorder="1" applyAlignment="1">
      <alignment horizontal="right" vertical="center"/>
    </xf>
    <xf numFmtId="178" fontId="37" fillId="0" borderId="27" xfId="1577" applyNumberFormat="1" applyFont="1" applyFill="1" applyBorder="1" applyAlignment="1">
      <alignment horizontal="right" vertical="center" shrinkToFit="1"/>
    </xf>
    <xf numFmtId="177" fontId="37" fillId="0" borderId="3" xfId="0" applyNumberFormat="1" applyFont="1" applyFill="1" applyBorder="1" applyAlignment="1">
      <alignment horizontal="right" vertical="center"/>
    </xf>
    <xf numFmtId="178" fontId="37" fillId="0" borderId="4"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shrinkToFit="1"/>
    </xf>
    <xf numFmtId="178" fontId="37" fillId="0" borderId="3" xfId="1577" applyNumberFormat="1" applyFont="1" applyFill="1" applyBorder="1" applyAlignment="1">
      <alignment horizontal="right" vertical="center" shrinkToFit="1"/>
    </xf>
    <xf numFmtId="0" fontId="36" fillId="0" borderId="0" xfId="1550" applyFont="1">
      <alignment vertical="center"/>
    </xf>
    <xf numFmtId="177" fontId="37" fillId="0" borderId="0" xfId="1550" applyNumberFormat="1" applyFont="1" applyFill="1" applyBorder="1" applyAlignment="1">
      <alignment vertical="center" shrinkToFit="1"/>
    </xf>
    <xf numFmtId="179" fontId="37" fillId="0" borderId="0" xfId="1550" applyNumberFormat="1" applyFont="1" applyFill="1" applyBorder="1" applyAlignment="1">
      <alignment vertical="center" shrinkToFit="1"/>
    </xf>
    <xf numFmtId="49" fontId="37" fillId="0" borderId="0" xfId="1550" applyNumberFormat="1" applyFont="1" applyBorder="1" applyAlignment="1">
      <alignment vertical="center" shrinkToFit="1"/>
    </xf>
    <xf numFmtId="0" fontId="44" fillId="0" borderId="0" xfId="0" applyFont="1" applyFill="1" applyBorder="1">
      <alignment vertical="center"/>
    </xf>
    <xf numFmtId="0" fontId="42" fillId="0" borderId="0" xfId="0" applyFont="1">
      <alignment vertical="center"/>
    </xf>
    <xf numFmtId="0" fontId="46" fillId="0" borderId="0" xfId="0" applyFont="1" applyFill="1" applyBorder="1">
      <alignment vertical="center"/>
    </xf>
    <xf numFmtId="0" fontId="47" fillId="0" borderId="0" xfId="1550" applyFont="1" applyAlignment="1">
      <alignment vertical="center"/>
    </xf>
    <xf numFmtId="177" fontId="37" fillId="0" borderId="18" xfId="1550" applyNumberFormat="1" applyFont="1" applyFill="1" applyBorder="1" applyAlignment="1">
      <alignment horizontal="right" vertical="center" shrinkToFit="1"/>
    </xf>
    <xf numFmtId="178" fontId="37" fillId="0" borderId="39" xfId="1550" applyNumberFormat="1" applyFont="1" applyFill="1" applyBorder="1" applyAlignment="1">
      <alignment horizontal="right" vertical="center" shrinkToFit="1"/>
    </xf>
    <xf numFmtId="177" fontId="37" fillId="0" borderId="26" xfId="1550" applyNumberFormat="1" applyFont="1" applyFill="1" applyBorder="1" applyAlignment="1">
      <alignment horizontal="right" vertical="center" shrinkToFit="1"/>
    </xf>
    <xf numFmtId="178" fontId="37" fillId="0" borderId="30" xfId="1550" applyNumberFormat="1" applyFont="1" applyFill="1" applyBorder="1" applyAlignment="1">
      <alignment horizontal="right" vertical="center" shrinkToFit="1"/>
    </xf>
    <xf numFmtId="0" fontId="38" fillId="28" borderId="15" xfId="1550" applyFont="1" applyFill="1" applyBorder="1" applyAlignment="1">
      <alignment horizontal="center" vertical="center"/>
    </xf>
    <xf numFmtId="0" fontId="39" fillId="0" borderId="0" xfId="0" applyFont="1" applyAlignment="1">
      <alignment vertical="center"/>
    </xf>
    <xf numFmtId="0" fontId="48" fillId="0" borderId="0" xfId="1" applyNumberFormat="1" applyFont="1" applyFill="1" applyBorder="1" applyAlignment="1">
      <alignment vertical="center"/>
    </xf>
    <xf numFmtId="179" fontId="37" fillId="0" borderId="0" xfId="0" applyNumberFormat="1" applyFont="1" applyAlignment="1">
      <alignment vertical="center"/>
    </xf>
    <xf numFmtId="0" fontId="37" fillId="0" borderId="0" xfId="0" applyFont="1" applyFill="1" applyAlignment="1">
      <alignment vertical="center"/>
    </xf>
    <xf numFmtId="0" fontId="49" fillId="0" borderId="0" xfId="1" applyNumberFormat="1" applyFont="1" applyFill="1" applyBorder="1" applyAlignment="1">
      <alignment vertical="center"/>
    </xf>
    <xf numFmtId="177" fontId="37" fillId="0" borderId="24" xfId="0" applyNumberFormat="1" applyFont="1" applyFill="1" applyBorder="1" applyAlignment="1">
      <alignment horizontal="right" vertical="center" shrinkToFit="1"/>
    </xf>
    <xf numFmtId="178" fontId="37" fillId="0" borderId="23" xfId="0" applyNumberFormat="1" applyFont="1" applyFill="1" applyBorder="1" applyAlignment="1">
      <alignment horizontal="right" vertical="center" shrinkToFit="1"/>
    </xf>
    <xf numFmtId="178" fontId="37" fillId="0" borderId="22" xfId="0" applyNumberFormat="1" applyFont="1" applyFill="1" applyBorder="1" applyAlignment="1">
      <alignment horizontal="right" vertical="center" shrinkToFit="1"/>
    </xf>
    <xf numFmtId="0" fontId="37" fillId="0" borderId="17" xfId="1386" applyFont="1" applyFill="1" applyBorder="1" applyAlignment="1">
      <alignment horizontal="center" vertical="center"/>
    </xf>
    <xf numFmtId="177" fontId="37" fillId="0" borderId="42" xfId="0" applyNumberFormat="1" applyFont="1" applyFill="1" applyBorder="1" applyAlignment="1">
      <alignment horizontal="right" vertical="center" shrinkToFit="1"/>
    </xf>
    <xf numFmtId="178" fontId="37" fillId="0" borderId="43" xfId="0" applyNumberFormat="1" applyFont="1" applyFill="1" applyBorder="1" applyAlignment="1">
      <alignment horizontal="right" vertical="center" shrinkToFit="1"/>
    </xf>
    <xf numFmtId="0" fontId="37" fillId="0" borderId="44" xfId="1386" applyFont="1" applyFill="1" applyBorder="1" applyAlignment="1">
      <alignment vertical="center"/>
    </xf>
    <xf numFmtId="177" fontId="37" fillId="0" borderId="46" xfId="0" applyNumberFormat="1" applyFont="1" applyFill="1" applyBorder="1" applyAlignment="1">
      <alignment horizontal="right" vertical="center" shrinkToFit="1"/>
    </xf>
    <xf numFmtId="178" fontId="37" fillId="0" borderId="47" xfId="0" applyNumberFormat="1" applyFont="1" applyFill="1" applyBorder="1" applyAlignment="1">
      <alignment horizontal="right" vertical="center" shrinkToFit="1"/>
    </xf>
    <xf numFmtId="178" fontId="37" fillId="0" borderId="48" xfId="0" applyNumberFormat="1" applyFont="1" applyFill="1" applyBorder="1" applyAlignment="1">
      <alignment horizontal="right" vertical="center" shrinkToFit="1"/>
    </xf>
    <xf numFmtId="0" fontId="37" fillId="0" borderId="49" xfId="1386" applyFont="1" applyFill="1" applyBorder="1" applyAlignment="1">
      <alignment vertical="center"/>
    </xf>
    <xf numFmtId="177" fontId="37" fillId="0" borderId="50" xfId="0" applyNumberFormat="1" applyFont="1" applyFill="1" applyBorder="1" applyAlignment="1">
      <alignment horizontal="right" vertical="center" shrinkToFit="1"/>
    </xf>
    <xf numFmtId="178" fontId="37" fillId="0" borderId="51" xfId="0" applyNumberFormat="1" applyFont="1" applyFill="1" applyBorder="1" applyAlignment="1">
      <alignment horizontal="right" vertical="center" shrinkToFit="1"/>
    </xf>
    <xf numFmtId="178" fontId="37" fillId="0" borderId="52" xfId="0" applyNumberFormat="1" applyFont="1" applyFill="1" applyBorder="1" applyAlignment="1">
      <alignment horizontal="right" vertical="center" shrinkToFit="1"/>
    </xf>
    <xf numFmtId="0" fontId="37" fillId="0" borderId="53" xfId="1386" applyFont="1" applyFill="1" applyBorder="1" applyAlignment="1">
      <alignment vertical="center"/>
    </xf>
    <xf numFmtId="178" fontId="37" fillId="0" borderId="56" xfId="0" applyNumberFormat="1" applyFont="1" applyFill="1" applyBorder="1" applyAlignment="1">
      <alignment horizontal="right" vertical="center" shrinkToFit="1"/>
    </xf>
    <xf numFmtId="0" fontId="37" fillId="0" borderId="19" xfId="1386" applyFont="1" applyFill="1" applyBorder="1" applyAlignment="1">
      <alignment horizontal="center" vertical="center"/>
    </xf>
    <xf numFmtId="177" fontId="37" fillId="0" borderId="58" xfId="0" applyNumberFormat="1" applyFont="1" applyFill="1" applyBorder="1" applyAlignment="1">
      <alignment horizontal="right" vertical="center" shrinkToFit="1"/>
    </xf>
    <xf numFmtId="178" fontId="37" fillId="0" borderId="59" xfId="0" applyNumberFormat="1" applyFont="1" applyFill="1" applyBorder="1" applyAlignment="1">
      <alignment horizontal="right" vertical="center" shrinkToFit="1"/>
    </xf>
    <xf numFmtId="178" fontId="37" fillId="0" borderId="60" xfId="0" applyNumberFormat="1" applyFont="1" applyFill="1" applyBorder="1" applyAlignment="1">
      <alignment horizontal="right" vertical="center" shrinkToFit="1"/>
    </xf>
    <xf numFmtId="0" fontId="37" fillId="0" borderId="61" xfId="1386" applyFont="1" applyFill="1" applyBorder="1" applyAlignment="1">
      <alignment vertical="center"/>
    </xf>
    <xf numFmtId="0" fontId="37" fillId="0" borderId="45" xfId="1386" applyFont="1" applyFill="1" applyBorder="1" applyAlignment="1">
      <alignment vertical="center"/>
    </xf>
    <xf numFmtId="0" fontId="37" fillId="0" borderId="3" xfId="0" applyFont="1" applyFill="1" applyBorder="1" applyAlignment="1">
      <alignment vertical="center"/>
    </xf>
    <xf numFmtId="0" fontId="37" fillId="28" borderId="23" xfId="0" applyFont="1" applyFill="1" applyBorder="1" applyAlignment="1">
      <alignment horizontal="center" vertical="center" wrapText="1"/>
    </xf>
    <xf numFmtId="0" fontId="37" fillId="28" borderId="22" xfId="0" applyFont="1" applyFill="1" applyBorder="1" applyAlignment="1">
      <alignment horizontal="center" vertical="center" wrapText="1"/>
    </xf>
    <xf numFmtId="0" fontId="36" fillId="0" borderId="0" xfId="0" applyFont="1" applyFill="1" applyBorder="1" applyAlignment="1">
      <alignment vertical="center"/>
    </xf>
    <xf numFmtId="177" fontId="37" fillId="0" borderId="0" xfId="0" applyNumberFormat="1" applyFont="1" applyFill="1" applyBorder="1" applyAlignment="1">
      <alignment horizontal="right" vertical="center"/>
    </xf>
    <xf numFmtId="0" fontId="37" fillId="0" borderId="0" xfId="1386" applyFont="1" applyFill="1" applyBorder="1" applyAlignment="1">
      <alignment vertical="center"/>
    </xf>
    <xf numFmtId="177" fontId="37" fillId="0" borderId="64" xfId="0" applyNumberFormat="1" applyFont="1" applyFill="1" applyBorder="1" applyAlignment="1">
      <alignment horizontal="right" vertical="center" shrinkToFit="1"/>
    </xf>
    <xf numFmtId="178" fontId="37" fillId="0" borderId="67" xfId="0" applyNumberFormat="1" applyFont="1" applyFill="1" applyBorder="1" applyAlignment="1">
      <alignment horizontal="right" vertical="center" shrinkToFit="1"/>
    </xf>
    <xf numFmtId="177" fontId="37" fillId="0" borderId="68" xfId="0" applyNumberFormat="1" applyFont="1" applyFill="1" applyBorder="1" applyAlignment="1">
      <alignment horizontal="right" vertical="center" shrinkToFit="1"/>
    </xf>
    <xf numFmtId="177" fontId="37" fillId="0" borderId="3" xfId="0" applyNumberFormat="1" applyFont="1" applyFill="1" applyBorder="1" applyAlignment="1">
      <alignment horizontal="right" vertical="center" shrinkToFit="1"/>
    </xf>
    <xf numFmtId="177" fontId="37" fillId="0" borderId="16" xfId="0" applyNumberFormat="1" applyFont="1" applyFill="1" applyBorder="1" applyAlignment="1">
      <alignment horizontal="right" vertical="center" shrinkToFit="1"/>
    </xf>
    <xf numFmtId="0" fontId="37" fillId="28" borderId="24" xfId="0" applyFont="1" applyFill="1" applyBorder="1" applyAlignment="1">
      <alignment horizontal="center" vertical="center"/>
    </xf>
    <xf numFmtId="0" fontId="38" fillId="28" borderId="15" xfId="1550" applyFont="1" applyFill="1" applyBorder="1" applyAlignment="1">
      <alignment horizontal="center" vertical="center" wrapText="1"/>
    </xf>
    <xf numFmtId="0" fontId="37" fillId="0" borderId="0" xfId="0" applyFont="1" applyFill="1" applyBorder="1" applyAlignment="1">
      <alignment horizontal="center" vertical="center"/>
    </xf>
    <xf numFmtId="178" fontId="37" fillId="0" borderId="28" xfId="1550" applyNumberFormat="1" applyFont="1" applyFill="1" applyBorder="1" applyAlignment="1">
      <alignment horizontal="right" vertical="center" shrinkToFit="1"/>
    </xf>
    <xf numFmtId="0" fontId="37" fillId="0" borderId="3" xfId="0" applyFont="1" applyFill="1" applyBorder="1" applyAlignment="1">
      <alignment horizontal="center" vertical="center" wrapText="1"/>
    </xf>
    <xf numFmtId="177" fontId="37" fillId="0" borderId="0" xfId="0" applyNumberFormat="1" applyFont="1" applyFill="1" applyBorder="1" applyAlignment="1">
      <alignment horizontal="right" vertical="center" shrinkToFit="1"/>
    </xf>
    <xf numFmtId="0" fontId="37" fillId="0" borderId="0" xfId="0" applyFont="1" applyFill="1" applyBorder="1" applyAlignment="1">
      <alignment horizontal="center" vertical="center" shrinkToFit="1"/>
    </xf>
    <xf numFmtId="0" fontId="42" fillId="0" borderId="0" xfId="1550" applyFont="1" applyFill="1" applyBorder="1" applyAlignment="1">
      <alignment horizontal="center" vertical="center" wrapText="1"/>
    </xf>
    <xf numFmtId="178" fontId="37" fillId="0" borderId="61" xfId="1386" applyNumberFormat="1" applyFont="1" applyFill="1" applyBorder="1" applyAlignment="1">
      <alignment horizontal="right" vertical="center" shrinkToFit="1"/>
    </xf>
    <xf numFmtId="178" fontId="37" fillId="0" borderId="49" xfId="1386" applyNumberFormat="1" applyFont="1" applyFill="1" applyBorder="1" applyAlignment="1">
      <alignment horizontal="right" vertical="center" shrinkToFit="1"/>
    </xf>
    <xf numFmtId="178" fontId="37" fillId="0" borderId="19" xfId="1386" applyNumberFormat="1" applyFont="1" applyFill="1" applyBorder="1" applyAlignment="1">
      <alignment horizontal="right" vertical="center" shrinkToFit="1"/>
    </xf>
    <xf numFmtId="178" fontId="37" fillId="0" borderId="53" xfId="1386" applyNumberFormat="1" applyFont="1" applyFill="1" applyBorder="1" applyAlignment="1">
      <alignment horizontal="right" vertical="center" shrinkToFit="1"/>
    </xf>
    <xf numFmtId="178" fontId="37" fillId="0" borderId="17" xfId="1386" applyNumberFormat="1" applyFont="1" applyFill="1" applyBorder="1" applyAlignment="1">
      <alignment horizontal="right" vertical="center" shrinkToFit="1"/>
    </xf>
    <xf numFmtId="0" fontId="36" fillId="0" borderId="0" xfId="0" applyFont="1" applyAlignment="1">
      <alignment vertical="center" wrapText="1"/>
    </xf>
    <xf numFmtId="178" fontId="37" fillId="0" borderId="4" xfId="1550" applyNumberFormat="1" applyFont="1" applyBorder="1" applyAlignment="1">
      <alignment horizontal="right" vertical="center" shrinkToFit="1"/>
    </xf>
    <xf numFmtId="178" fontId="37" fillId="0" borderId="5" xfId="1550" applyNumberFormat="1" applyFont="1" applyBorder="1" applyAlignment="1">
      <alignment horizontal="right" vertical="center" shrinkToFit="1"/>
    </xf>
    <xf numFmtId="0" fontId="37" fillId="0" borderId="3" xfId="0" applyFont="1" applyBorder="1" applyAlignment="1">
      <alignment horizontal="center" vertical="center" wrapText="1"/>
    </xf>
    <xf numFmtId="177" fontId="37" fillId="0" borderId="0" xfId="0" applyNumberFormat="1" applyFont="1" applyFill="1" applyBorder="1" applyAlignment="1">
      <alignment vertical="center" shrinkToFit="1"/>
    </xf>
    <xf numFmtId="0" fontId="36" fillId="0" borderId="0" xfId="0" applyFont="1" applyFill="1" applyBorder="1" applyAlignment="1">
      <alignment horizontal="center" vertical="center"/>
    </xf>
    <xf numFmtId="0" fontId="37" fillId="0" borderId="3" xfId="0" applyFont="1" applyFill="1" applyBorder="1" applyAlignment="1">
      <alignment vertical="center" shrinkToFit="1"/>
    </xf>
    <xf numFmtId="0" fontId="37" fillId="0" borderId="0" xfId="1550" applyFont="1">
      <alignment vertical="center"/>
    </xf>
    <xf numFmtId="0" fontId="38" fillId="28" borderId="24" xfId="1550" applyFont="1" applyFill="1" applyBorder="1" applyAlignment="1">
      <alignment horizontal="center" vertical="center" wrapText="1"/>
    </xf>
    <xf numFmtId="178" fontId="37" fillId="0" borderId="3" xfId="1550" applyNumberFormat="1" applyFont="1" applyBorder="1" applyAlignment="1">
      <alignment horizontal="right" vertical="center" shrinkToFit="1"/>
    </xf>
    <xf numFmtId="178" fontId="37" fillId="0" borderId="44" xfId="1386" applyNumberFormat="1" applyFont="1" applyFill="1" applyBorder="1" applyAlignment="1">
      <alignment horizontal="right" vertical="center" shrinkToFit="1"/>
    </xf>
    <xf numFmtId="0" fontId="37" fillId="0" borderId="3" xfId="0" applyFont="1" applyFill="1" applyBorder="1" applyAlignment="1">
      <alignment horizontal="center" vertical="center"/>
    </xf>
    <xf numFmtId="0" fontId="37" fillId="28" borderId="16" xfId="0" applyFont="1" applyFill="1" applyBorder="1" applyAlignment="1">
      <alignment horizontal="center" vertical="center"/>
    </xf>
    <xf numFmtId="0" fontId="37" fillId="0" borderId="3" xfId="0" applyFont="1" applyFill="1" applyBorder="1" applyAlignment="1">
      <alignment horizontal="center" vertical="center" shrinkToFit="1"/>
    </xf>
    <xf numFmtId="0" fontId="37" fillId="0" borderId="3" xfId="0" applyFont="1" applyFill="1" applyBorder="1" applyAlignment="1">
      <alignment horizontal="center" vertical="center" wrapText="1"/>
    </xf>
    <xf numFmtId="0" fontId="37" fillId="0" borderId="0" xfId="0" applyFont="1" applyFill="1" applyBorder="1" applyAlignment="1">
      <alignment horizontal="center" vertical="center"/>
    </xf>
    <xf numFmtId="0" fontId="37" fillId="0" borderId="3" xfId="0" applyFont="1" applyBorder="1" applyAlignment="1">
      <alignment horizontal="center" vertical="center" shrinkToFit="1"/>
    </xf>
    <xf numFmtId="0" fontId="37" fillId="0" borderId="3" xfId="0" applyFont="1" applyFill="1" applyBorder="1" applyAlignment="1">
      <alignment horizontal="center" vertical="center"/>
    </xf>
    <xf numFmtId="0" fontId="37" fillId="28" borderId="16" xfId="0" applyFont="1" applyFill="1" applyBorder="1" applyAlignment="1">
      <alignment horizontal="center" vertical="center"/>
    </xf>
    <xf numFmtId="0" fontId="37" fillId="0" borderId="3" xfId="1386" applyFont="1" applyFill="1" applyBorder="1" applyAlignment="1">
      <alignment horizontal="center" vertical="center" shrinkToFit="1"/>
    </xf>
    <xf numFmtId="0" fontId="37" fillId="0" borderId="0" xfId="0" applyFont="1" applyFill="1" applyBorder="1" applyAlignment="1">
      <alignment horizontal="center" vertical="center"/>
    </xf>
    <xf numFmtId="0" fontId="46" fillId="0" borderId="0" xfId="1550" applyFont="1" applyAlignment="1">
      <alignment vertical="center"/>
    </xf>
    <xf numFmtId="178" fontId="37" fillId="0" borderId="69" xfId="0" applyNumberFormat="1" applyFont="1" applyFill="1" applyBorder="1" applyAlignment="1">
      <alignment horizontal="right" vertical="center" shrinkToFit="1"/>
    </xf>
    <xf numFmtId="177" fontId="37" fillId="0" borderId="70" xfId="0" applyNumberFormat="1" applyFont="1" applyFill="1" applyBorder="1" applyAlignment="1">
      <alignment horizontal="right" vertical="center" shrinkToFit="1"/>
    </xf>
    <xf numFmtId="177" fontId="37" fillId="0" borderId="72" xfId="0" applyNumberFormat="1" applyFont="1" applyFill="1" applyBorder="1" applyAlignment="1">
      <alignment horizontal="right" vertical="center" shrinkToFit="1"/>
    </xf>
    <xf numFmtId="177" fontId="37" fillId="0" borderId="75" xfId="0" applyNumberFormat="1" applyFont="1" applyFill="1" applyBorder="1" applyAlignment="1">
      <alignment horizontal="right" vertical="center" shrinkToFit="1"/>
    </xf>
    <xf numFmtId="0" fontId="37" fillId="0" borderId="69" xfId="0" applyFont="1" applyFill="1" applyBorder="1" applyAlignment="1">
      <alignment vertical="center"/>
    </xf>
    <xf numFmtId="0" fontId="37" fillId="0" borderId="73" xfId="0" applyFont="1" applyFill="1" applyBorder="1" applyAlignment="1">
      <alignment vertical="center"/>
    </xf>
    <xf numFmtId="178" fontId="37" fillId="0" borderId="69" xfId="1577" applyNumberFormat="1" applyFont="1" applyFill="1" applyBorder="1" applyAlignment="1">
      <alignment horizontal="right" vertical="center" shrinkToFit="1"/>
    </xf>
    <xf numFmtId="178" fontId="37" fillId="0" borderId="67" xfId="1577" applyNumberFormat="1" applyFont="1" applyFill="1" applyBorder="1" applyAlignment="1">
      <alignment horizontal="right" vertical="center" shrinkToFit="1"/>
    </xf>
    <xf numFmtId="0" fontId="37" fillId="0" borderId="71" xfId="0" applyFont="1" applyFill="1" applyBorder="1" applyAlignment="1">
      <alignment vertical="center"/>
    </xf>
    <xf numFmtId="178" fontId="37" fillId="0" borderId="71" xfId="1577" applyNumberFormat="1" applyFont="1" applyFill="1" applyBorder="1" applyAlignment="1">
      <alignment horizontal="right" vertical="center" shrinkToFit="1"/>
    </xf>
    <xf numFmtId="178" fontId="37" fillId="0" borderId="65" xfId="1577" applyNumberFormat="1" applyFont="1" applyFill="1" applyBorder="1" applyAlignment="1">
      <alignment horizontal="right" vertical="center" shrinkToFit="1"/>
    </xf>
    <xf numFmtId="178" fontId="37" fillId="0" borderId="76" xfId="0" applyNumberFormat="1" applyFont="1" applyFill="1" applyBorder="1" applyAlignment="1">
      <alignment horizontal="right" vertical="center" shrinkToFit="1"/>
    </xf>
    <xf numFmtId="178" fontId="37" fillId="0" borderId="57" xfId="1577" applyNumberFormat="1" applyFont="1" applyFill="1" applyBorder="1" applyAlignment="1">
      <alignment horizontal="right" vertical="center" shrinkToFit="1"/>
    </xf>
    <xf numFmtId="178" fontId="37" fillId="0" borderId="77" xfId="1577" applyNumberFormat="1" applyFont="1" applyFill="1" applyBorder="1" applyAlignment="1">
      <alignment horizontal="right" vertical="center" shrinkToFit="1"/>
    </xf>
    <xf numFmtId="177" fontId="37" fillId="0" borderId="45" xfId="0" applyNumberFormat="1" applyFont="1" applyFill="1" applyBorder="1" applyAlignment="1">
      <alignment horizontal="right" vertical="center" shrinkToFit="1"/>
    </xf>
    <xf numFmtId="0" fontId="37" fillId="0" borderId="57" xfId="0" applyFont="1" applyFill="1" applyBorder="1" applyAlignment="1">
      <alignment horizontal="center" vertical="center"/>
    </xf>
    <xf numFmtId="0" fontId="37" fillId="0" borderId="69" xfId="1386" applyFont="1" applyFill="1" applyBorder="1" applyAlignment="1">
      <alignment vertical="center" shrinkToFit="1"/>
    </xf>
    <xf numFmtId="0" fontId="37" fillId="0" borderId="71" xfId="1386" applyFont="1" applyFill="1" applyBorder="1" applyAlignment="1">
      <alignment vertical="center" shrinkToFit="1"/>
    </xf>
    <xf numFmtId="0" fontId="37" fillId="0" borderId="4" xfId="1386" applyFont="1" applyFill="1" applyBorder="1" applyAlignment="1">
      <alignment horizontal="center" vertical="center" shrinkToFit="1"/>
    </xf>
    <xf numFmtId="0" fontId="37" fillId="0" borderId="4" xfId="0" applyFont="1" applyFill="1" applyBorder="1" applyAlignment="1">
      <alignment vertical="center"/>
    </xf>
    <xf numFmtId="0" fontId="37" fillId="0" borderId="0" xfId="0" applyNumberFormat="1" applyFont="1" applyFill="1" applyBorder="1" applyAlignment="1">
      <alignment horizontal="right" vertical="center"/>
    </xf>
    <xf numFmtId="177" fontId="37" fillId="0" borderId="0" xfId="0" applyNumberFormat="1" applyFont="1" applyFill="1" applyBorder="1" applyAlignment="1">
      <alignment vertical="center"/>
    </xf>
    <xf numFmtId="0" fontId="50" fillId="0" borderId="0" xfId="0" applyFont="1" applyFill="1" applyBorder="1" applyAlignment="1">
      <alignment vertical="center"/>
    </xf>
    <xf numFmtId="178" fontId="37" fillId="0" borderId="3" xfId="0" applyNumberFormat="1" applyFont="1" applyFill="1" applyBorder="1" applyAlignment="1">
      <alignment horizontal="right" vertical="center"/>
    </xf>
    <xf numFmtId="0" fontId="37" fillId="0" borderId="3" xfId="0" applyNumberFormat="1" applyFont="1" applyFill="1" applyBorder="1" applyAlignment="1">
      <alignment vertical="center"/>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3" xfId="0" applyFont="1" applyBorder="1" applyAlignment="1">
      <alignment horizontal="center" vertical="center"/>
    </xf>
    <xf numFmtId="0" fontId="46" fillId="0" borderId="0" xfId="0" applyFont="1" applyFill="1" applyBorder="1" applyAlignment="1">
      <alignment vertical="center"/>
    </xf>
    <xf numFmtId="0" fontId="36" fillId="0" borderId="0" xfId="1550" applyFont="1" applyAlignment="1">
      <alignment vertical="center"/>
    </xf>
    <xf numFmtId="0" fontId="51" fillId="0" borderId="0" xfId="1550" applyFont="1">
      <alignment vertical="center"/>
    </xf>
    <xf numFmtId="0" fontId="37" fillId="0" borderId="78" xfId="0" applyFont="1" applyBorder="1" applyAlignment="1">
      <alignment vertical="center"/>
    </xf>
    <xf numFmtId="0" fontId="36" fillId="0" borderId="3" xfId="0" applyFont="1" applyBorder="1" applyAlignment="1">
      <alignment vertical="center"/>
    </xf>
    <xf numFmtId="0" fontId="37" fillId="0" borderId="3" xfId="0" applyFont="1" applyFill="1" applyBorder="1" applyAlignment="1">
      <alignment vertical="center" wrapText="1"/>
    </xf>
    <xf numFmtId="0" fontId="37" fillId="0" borderId="0" xfId="0" applyFont="1" applyBorder="1" applyAlignment="1">
      <alignment vertical="center"/>
    </xf>
    <xf numFmtId="0" fontId="37" fillId="0" borderId="16" xfId="0" applyFont="1" applyBorder="1" applyAlignment="1">
      <alignment horizontal="center" vertical="center" wrapText="1"/>
    </xf>
    <xf numFmtId="178" fontId="37" fillId="0" borderId="0" xfId="0" applyNumberFormat="1" applyFont="1" applyFill="1" applyBorder="1" applyAlignment="1">
      <alignment vertical="center"/>
    </xf>
    <xf numFmtId="0" fontId="37" fillId="0" borderId="3" xfId="1386" applyFont="1" applyFill="1" applyBorder="1" applyAlignment="1">
      <alignment horizontal="center" vertical="center"/>
    </xf>
    <xf numFmtId="0" fontId="44" fillId="0" borderId="0" xfId="1" applyNumberFormat="1" applyFont="1" applyFill="1" applyBorder="1" applyAlignment="1">
      <alignment vertical="center"/>
    </xf>
    <xf numFmtId="0" fontId="37" fillId="0" borderId="3" xfId="0" applyFont="1" applyFill="1" applyBorder="1" applyAlignment="1">
      <alignment horizontal="center" vertical="center" wrapText="1"/>
    </xf>
    <xf numFmtId="0" fontId="37" fillId="0" borderId="3" xfId="0" applyFont="1" applyFill="1" applyBorder="1" applyAlignment="1">
      <alignment horizontal="center" vertical="center"/>
    </xf>
    <xf numFmtId="0" fontId="37" fillId="0" borderId="4" xfId="1386" applyFont="1" applyFill="1" applyBorder="1" applyAlignment="1">
      <alignment horizontal="center" vertical="center" shrinkToFit="1"/>
    </xf>
    <xf numFmtId="177" fontId="37" fillId="0" borderId="41" xfId="0" applyNumberFormat="1" applyFont="1" applyFill="1" applyBorder="1" applyAlignment="1">
      <alignment horizontal="right" vertical="center" shrinkToFit="1"/>
    </xf>
    <xf numFmtId="178" fontId="37" fillId="0" borderId="29" xfId="0" applyNumberFormat="1" applyFont="1" applyFill="1" applyBorder="1" applyAlignment="1">
      <alignment horizontal="right" vertical="center" shrinkToFit="1"/>
    </xf>
    <xf numFmtId="178" fontId="37" fillId="0" borderId="82" xfId="0" applyNumberFormat="1" applyFont="1" applyFill="1" applyBorder="1" applyAlignment="1">
      <alignment horizontal="right" vertical="center" shrinkToFit="1"/>
    </xf>
    <xf numFmtId="177" fontId="37" fillId="0" borderId="83" xfId="0" applyNumberFormat="1" applyFont="1" applyFill="1" applyBorder="1" applyAlignment="1">
      <alignment horizontal="right" vertical="center" shrinkToFit="1"/>
    </xf>
    <xf numFmtId="178" fontId="37" fillId="0" borderId="73" xfId="1577" applyNumberFormat="1" applyFont="1" applyFill="1" applyBorder="1" applyAlignment="1">
      <alignment horizontal="right" vertical="center" shrinkToFit="1"/>
    </xf>
    <xf numFmtId="178" fontId="37" fillId="0" borderId="74" xfId="1577" applyNumberFormat="1" applyFont="1" applyFill="1" applyBorder="1" applyAlignment="1">
      <alignment horizontal="right" vertical="center" shrinkToFit="1"/>
    </xf>
    <xf numFmtId="178" fontId="37" fillId="0" borderId="80" xfId="1577" applyNumberFormat="1" applyFont="1" applyFill="1" applyBorder="1" applyAlignment="1">
      <alignment horizontal="right" vertical="center" shrinkToFit="1"/>
    </xf>
    <xf numFmtId="178" fontId="37" fillId="0" borderId="66" xfId="1577" applyNumberFormat="1" applyFont="1" applyFill="1" applyBorder="1" applyAlignment="1">
      <alignment horizontal="right" vertical="center" shrinkToFit="1"/>
    </xf>
    <xf numFmtId="177" fontId="37" fillId="0" borderId="84" xfId="0" applyNumberFormat="1" applyFont="1" applyFill="1" applyBorder="1" applyAlignment="1">
      <alignment horizontal="right" vertical="center" shrinkToFit="1"/>
    </xf>
    <xf numFmtId="178" fontId="37" fillId="0" borderId="80" xfId="0" applyNumberFormat="1" applyFont="1" applyFill="1" applyBorder="1" applyAlignment="1">
      <alignment horizontal="right" vertical="center" shrinkToFit="1"/>
    </xf>
    <xf numFmtId="178" fontId="37" fillId="0" borderId="66" xfId="0" applyNumberFormat="1" applyFont="1" applyFill="1" applyBorder="1" applyAlignment="1">
      <alignment horizontal="right" vertical="center" shrinkToFit="1"/>
    </xf>
    <xf numFmtId="0" fontId="36" fillId="0" borderId="3" xfId="0" applyFont="1" applyFill="1" applyBorder="1" applyAlignment="1">
      <alignment vertical="center"/>
    </xf>
    <xf numFmtId="0" fontId="37" fillId="0" borderId="86" xfId="0" applyFont="1" applyFill="1" applyBorder="1" applyAlignment="1">
      <alignment vertical="center"/>
    </xf>
    <xf numFmtId="0" fontId="37" fillId="0" borderId="85" xfId="0" applyFont="1" applyFill="1" applyBorder="1" applyAlignment="1">
      <alignment horizontal="center" vertical="center"/>
    </xf>
    <xf numFmtId="0" fontId="37" fillId="0" borderId="57" xfId="1386" applyFont="1" applyFill="1" applyBorder="1" applyAlignment="1">
      <alignment vertical="center" shrinkToFit="1"/>
    </xf>
    <xf numFmtId="178" fontId="37" fillId="0" borderId="57" xfId="0" applyNumberFormat="1" applyFont="1" applyFill="1" applyBorder="1" applyAlignment="1">
      <alignment horizontal="right" vertical="center" shrinkToFit="1"/>
    </xf>
    <xf numFmtId="0" fontId="37" fillId="0" borderId="80" xfId="0" applyFont="1" applyFill="1" applyBorder="1" applyAlignment="1">
      <alignment vertical="center" shrinkToFit="1"/>
    </xf>
    <xf numFmtId="0" fontId="37" fillId="0" borderId="73" xfId="1386" applyFont="1" applyFill="1" applyBorder="1" applyAlignment="1">
      <alignment vertical="center" shrinkToFit="1"/>
    </xf>
    <xf numFmtId="178" fontId="37" fillId="0" borderId="86" xfId="0" applyNumberFormat="1" applyFont="1" applyFill="1" applyBorder="1" applyAlignment="1">
      <alignment horizontal="right" vertical="center" shrinkToFit="1"/>
    </xf>
    <xf numFmtId="178" fontId="37" fillId="0" borderId="91" xfId="0" applyNumberFormat="1" applyFont="1" applyFill="1" applyBorder="1" applyAlignment="1">
      <alignment horizontal="right" vertical="center" shrinkToFit="1"/>
    </xf>
    <xf numFmtId="0" fontId="37" fillId="0" borderId="80" xfId="1386" applyFont="1" applyFill="1" applyBorder="1" applyAlignment="1">
      <alignment vertical="center" shrinkToFit="1"/>
    </xf>
    <xf numFmtId="0" fontId="37" fillId="0" borderId="3" xfId="0" applyFont="1" applyFill="1" applyBorder="1" applyAlignment="1">
      <alignment horizontal="center" vertical="center"/>
    </xf>
    <xf numFmtId="0" fontId="52" fillId="0" borderId="0" xfId="0" applyFont="1" applyBorder="1">
      <alignment vertical="center"/>
    </xf>
    <xf numFmtId="178" fontId="37" fillId="0" borderId="81" xfId="0" applyNumberFormat="1" applyFont="1" applyFill="1" applyBorder="1" applyAlignment="1">
      <alignment horizontal="right" vertical="center" shrinkToFit="1"/>
    </xf>
    <xf numFmtId="178" fontId="37" fillId="0" borderId="88" xfId="0" applyNumberFormat="1" applyFont="1" applyFill="1" applyBorder="1" applyAlignment="1">
      <alignment horizontal="right" vertical="center" shrinkToFit="1"/>
    </xf>
    <xf numFmtId="178" fontId="37" fillId="0" borderId="30" xfId="0" applyNumberFormat="1" applyFont="1" applyFill="1" applyBorder="1" applyAlignment="1">
      <alignment horizontal="right" vertical="center" shrinkToFit="1"/>
    </xf>
    <xf numFmtId="178" fontId="37" fillId="0" borderId="77" xfId="0" applyNumberFormat="1" applyFont="1" applyFill="1" applyBorder="1" applyAlignment="1">
      <alignment horizontal="right" vertical="center" shrinkToFit="1"/>
    </xf>
    <xf numFmtId="178" fontId="37" fillId="0" borderId="87" xfId="0" applyNumberFormat="1" applyFont="1" applyFill="1" applyBorder="1" applyAlignment="1">
      <alignment horizontal="right" vertical="center" shrinkToFit="1"/>
    </xf>
    <xf numFmtId="178" fontId="37" fillId="0" borderId="89" xfId="0" applyNumberFormat="1" applyFont="1" applyFill="1" applyBorder="1" applyAlignment="1">
      <alignment horizontal="right" vertical="center" shrinkToFit="1"/>
    </xf>
    <xf numFmtId="178" fontId="37" fillId="0" borderId="90" xfId="0" applyNumberFormat="1" applyFont="1" applyFill="1" applyBorder="1" applyAlignment="1">
      <alignment horizontal="right" vertical="center" shrinkToFit="1"/>
    </xf>
    <xf numFmtId="178" fontId="37" fillId="0" borderId="61" xfId="0" applyNumberFormat="1" applyFont="1" applyFill="1" applyBorder="1" applyAlignment="1">
      <alignment horizontal="right" vertical="center" shrinkToFit="1"/>
    </xf>
    <xf numFmtId="0" fontId="37" fillId="0" borderId="3" xfId="0" applyFont="1" applyFill="1" applyBorder="1" applyAlignment="1">
      <alignment horizontal="center" vertical="center" wrapText="1"/>
    </xf>
    <xf numFmtId="0" fontId="37" fillId="0" borderId="80" xfId="0" applyFont="1" applyFill="1" applyBorder="1" applyAlignment="1">
      <alignment vertical="center"/>
    </xf>
    <xf numFmtId="0" fontId="37" fillId="0" borderId="3" xfId="1386" applyFont="1" applyFill="1" applyBorder="1" applyAlignment="1">
      <alignment horizontal="center" vertical="center" shrinkToFit="1"/>
    </xf>
    <xf numFmtId="178" fontId="37" fillId="0" borderId="73" xfId="0" applyNumberFormat="1" applyFont="1" applyFill="1" applyBorder="1" applyAlignment="1">
      <alignment horizontal="right" vertical="center" shrinkToFit="1"/>
    </xf>
    <xf numFmtId="178" fontId="37" fillId="0" borderId="74" xfId="0" applyNumberFormat="1" applyFont="1" applyFill="1" applyBorder="1" applyAlignment="1">
      <alignment horizontal="right" vertical="center" shrinkToFit="1"/>
    </xf>
    <xf numFmtId="177" fontId="37" fillId="0" borderId="92" xfId="0" applyNumberFormat="1" applyFont="1" applyFill="1" applyBorder="1" applyAlignment="1">
      <alignment horizontal="right" vertical="center" shrinkToFit="1"/>
    </xf>
    <xf numFmtId="178" fontId="37" fillId="0" borderId="93" xfId="0" applyNumberFormat="1" applyFont="1" applyFill="1" applyBorder="1" applyAlignment="1">
      <alignment horizontal="right" vertical="center" shrinkToFit="1"/>
    </xf>
    <xf numFmtId="178" fontId="37" fillId="0" borderId="94" xfId="0" applyNumberFormat="1" applyFont="1" applyFill="1" applyBorder="1" applyAlignment="1">
      <alignment horizontal="right" vertical="center" shrinkToFit="1"/>
    </xf>
    <xf numFmtId="0" fontId="36" fillId="0" borderId="0" xfId="1550" applyFont="1" applyBorder="1">
      <alignment vertical="center"/>
    </xf>
    <xf numFmtId="0" fontId="37" fillId="0" borderId="3" xfId="1386" applyFont="1" applyFill="1" applyBorder="1" applyAlignment="1">
      <alignment horizontal="center" vertical="center" shrinkToFit="1"/>
    </xf>
    <xf numFmtId="0" fontId="37" fillId="0" borderId="71" xfId="1386" applyFont="1" applyFill="1" applyBorder="1" applyAlignment="1">
      <alignment vertical="center"/>
    </xf>
    <xf numFmtId="178" fontId="37" fillId="0" borderId="95" xfId="0" applyNumberFormat="1" applyFont="1" applyFill="1" applyBorder="1" applyAlignment="1">
      <alignment horizontal="right" vertical="center" shrinkToFit="1"/>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shrinkToFit="1"/>
    </xf>
    <xf numFmtId="0" fontId="37" fillId="0" borderId="4" xfId="1386" applyFont="1" applyFill="1" applyBorder="1" applyAlignment="1">
      <alignment horizontal="center" vertical="center" shrinkToFit="1"/>
    </xf>
    <xf numFmtId="0" fontId="37" fillId="0" borderId="3" xfId="1386" applyFont="1" applyFill="1" applyBorder="1" applyAlignment="1">
      <alignment horizontal="center" vertical="center" shrinkToFit="1"/>
    </xf>
    <xf numFmtId="0" fontId="37" fillId="0" borderId="57" xfId="1386" applyFont="1" applyFill="1" applyBorder="1" applyAlignment="1">
      <alignment vertical="center" shrinkToFit="1"/>
    </xf>
    <xf numFmtId="0" fontId="37" fillId="0" borderId="76" xfId="0" applyFont="1" applyFill="1" applyBorder="1" applyAlignment="1">
      <alignment vertical="center" shrinkToFit="1"/>
    </xf>
    <xf numFmtId="0" fontId="37" fillId="0" borderId="76" xfId="1386" applyFont="1" applyFill="1" applyBorder="1" applyAlignment="1">
      <alignment vertical="center" shrinkToFit="1"/>
    </xf>
    <xf numFmtId="178" fontId="37" fillId="0" borderId="96" xfId="1386" applyNumberFormat="1" applyFont="1" applyFill="1" applyBorder="1" applyAlignment="1">
      <alignment horizontal="right" vertical="center" shrinkToFit="1"/>
    </xf>
    <xf numFmtId="178" fontId="37" fillId="0" borderId="96" xfId="0" applyNumberFormat="1" applyFont="1" applyFill="1" applyBorder="1" applyAlignment="1">
      <alignment horizontal="right" vertical="center" shrinkToFit="1"/>
    </xf>
    <xf numFmtId="0" fontId="37" fillId="0" borderId="17" xfId="0" applyFont="1" applyFill="1" applyBorder="1" applyAlignment="1">
      <alignment horizontal="center" vertical="center"/>
    </xf>
    <xf numFmtId="0" fontId="37" fillId="0" borderId="16" xfId="0" applyFont="1" applyFill="1" applyBorder="1" applyAlignment="1">
      <alignment horizontal="center" vertical="center"/>
    </xf>
    <xf numFmtId="0" fontId="37" fillId="0" borderId="17" xfId="0" applyFont="1" applyBorder="1" applyAlignment="1">
      <alignment horizontal="center" vertical="center" shrinkToFit="1"/>
    </xf>
    <xf numFmtId="0" fontId="37" fillId="0" borderId="16" xfId="0" applyFont="1" applyBorder="1" applyAlignment="1">
      <alignment horizontal="center" vertical="center" shrinkToFit="1"/>
    </xf>
    <xf numFmtId="0" fontId="37" fillId="0" borderId="19" xfId="0" applyFont="1" applyFill="1" applyBorder="1" applyAlignment="1">
      <alignment horizontal="center" vertical="center"/>
    </xf>
    <xf numFmtId="0" fontId="37" fillId="0" borderId="40" xfId="0" applyFont="1" applyFill="1" applyBorder="1" applyAlignment="1">
      <alignment horizontal="center" vertical="center"/>
    </xf>
    <xf numFmtId="0" fontId="37" fillId="0" borderId="21" xfId="0" applyFont="1" applyFill="1" applyBorder="1" applyAlignment="1">
      <alignment horizontal="center" vertical="center"/>
    </xf>
    <xf numFmtId="0" fontId="37" fillId="0" borderId="45" xfId="0" applyFont="1" applyFill="1" applyBorder="1" applyAlignment="1">
      <alignment horizontal="center" vertical="center"/>
    </xf>
    <xf numFmtId="0" fontId="37" fillId="0" borderId="20" xfId="0" applyFont="1" applyFill="1" applyBorder="1" applyAlignment="1">
      <alignment horizontal="center" vertical="center"/>
    </xf>
    <xf numFmtId="0" fontId="37" fillId="0" borderId="41" xfId="0" applyFont="1" applyFill="1" applyBorder="1" applyAlignment="1">
      <alignment horizontal="center" vertical="center"/>
    </xf>
    <xf numFmtId="0" fontId="37" fillId="0" borderId="4" xfId="0" applyFont="1" applyFill="1" applyBorder="1" applyAlignment="1">
      <alignment horizontal="center" vertical="center"/>
    </xf>
    <xf numFmtId="0" fontId="37" fillId="0" borderId="57" xfId="0" applyFont="1" applyFill="1" applyBorder="1" applyAlignment="1">
      <alignment horizontal="center" vertical="center"/>
    </xf>
    <xf numFmtId="0" fontId="37" fillId="0" borderId="29" xfId="0" applyFont="1" applyFill="1" applyBorder="1" applyAlignment="1">
      <alignment horizontal="center" vertical="center"/>
    </xf>
    <xf numFmtId="0" fontId="37" fillId="0" borderId="4" xfId="0" applyFont="1" applyBorder="1" applyAlignment="1">
      <alignment horizontal="center" vertical="center" shrinkToFit="1"/>
    </xf>
    <xf numFmtId="0" fontId="37" fillId="0" borderId="57" xfId="0" applyFont="1" applyBorder="1" applyAlignment="1">
      <alignment horizontal="center" vertical="center" shrinkToFit="1"/>
    </xf>
    <xf numFmtId="0" fontId="37" fillId="0" borderId="29" xfId="0" applyFont="1" applyBorder="1" applyAlignment="1">
      <alignment horizontal="center" vertical="center" shrinkToFit="1"/>
    </xf>
    <xf numFmtId="0" fontId="37" fillId="0" borderId="4" xfId="0" applyFont="1" applyFill="1" applyBorder="1" applyAlignment="1">
      <alignment horizontal="center" vertical="center" wrapText="1"/>
    </xf>
    <xf numFmtId="0" fontId="37" fillId="0" borderId="57"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36" fillId="0" borderId="3" xfId="0" applyFont="1" applyFill="1" applyBorder="1" applyAlignment="1">
      <alignment horizontal="center" vertical="center"/>
    </xf>
    <xf numFmtId="0" fontId="37" fillId="0" borderId="4" xfId="0" applyFont="1" applyFill="1" applyBorder="1" applyAlignment="1">
      <alignment horizontal="center" vertical="center" shrinkToFit="1"/>
    </xf>
    <xf numFmtId="0" fontId="37" fillId="0" borderId="57" xfId="0" applyFont="1" applyFill="1" applyBorder="1" applyAlignment="1">
      <alignment horizontal="center" vertical="center" shrinkToFit="1"/>
    </xf>
    <xf numFmtId="0" fontId="37" fillId="0" borderId="29" xfId="0" applyFont="1" applyFill="1" applyBorder="1" applyAlignment="1">
      <alignment horizontal="center" vertical="center" shrinkToFit="1"/>
    </xf>
    <xf numFmtId="0" fontId="37" fillId="0" borderId="19" xfId="0" applyFont="1" applyFill="1" applyBorder="1" applyAlignment="1">
      <alignment horizontal="center" vertical="center" shrinkToFit="1"/>
    </xf>
    <xf numFmtId="0" fontId="37" fillId="0" borderId="40" xfId="0" applyFont="1" applyFill="1" applyBorder="1" applyAlignment="1">
      <alignment horizontal="center" vertical="center" shrinkToFit="1"/>
    </xf>
    <xf numFmtId="0" fontId="37" fillId="0" borderId="20" xfId="0" applyFont="1" applyFill="1" applyBorder="1" applyAlignment="1">
      <alignment horizontal="center" vertical="center" shrinkToFit="1"/>
    </xf>
    <xf numFmtId="0" fontId="37" fillId="0" borderId="41" xfId="0" applyFont="1" applyFill="1" applyBorder="1" applyAlignment="1">
      <alignment horizontal="center" vertical="center" shrinkToFit="1"/>
    </xf>
    <xf numFmtId="0" fontId="37" fillId="0" borderId="3" xfId="0" applyFont="1" applyBorder="1" applyAlignment="1">
      <alignment horizontal="center" vertical="center"/>
    </xf>
    <xf numFmtId="0" fontId="37" fillId="0" borderId="3" xfId="0" applyFont="1" applyFill="1" applyBorder="1" applyAlignment="1">
      <alignment horizontal="center" vertical="center"/>
    </xf>
    <xf numFmtId="0" fontId="36" fillId="28" borderId="3" xfId="0" applyFont="1" applyFill="1" applyBorder="1" applyAlignment="1">
      <alignment horizontal="center" vertical="center"/>
    </xf>
    <xf numFmtId="0" fontId="37" fillId="0" borderId="3" xfId="0" applyFont="1" applyFill="1" applyBorder="1" applyAlignment="1">
      <alignment horizontal="center" vertical="center" shrinkToFit="1"/>
    </xf>
    <xf numFmtId="0" fontId="37" fillId="28" borderId="3" xfId="0" applyFont="1" applyFill="1" applyBorder="1" applyAlignment="1">
      <alignment horizontal="center" vertical="center"/>
    </xf>
    <xf numFmtId="0" fontId="37" fillId="28" borderId="4" xfId="0" applyFont="1" applyFill="1" applyBorder="1" applyAlignment="1">
      <alignment horizontal="center" vertical="center"/>
    </xf>
    <xf numFmtId="0" fontId="37" fillId="28" borderId="57" xfId="0" applyFont="1" applyFill="1" applyBorder="1" applyAlignment="1">
      <alignment horizontal="center" vertical="center"/>
    </xf>
    <xf numFmtId="0" fontId="37" fillId="28" borderId="29"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63" xfId="0" applyFont="1" applyFill="1" applyBorder="1" applyAlignment="1">
      <alignment horizontal="center" vertical="center"/>
    </xf>
    <xf numFmtId="0" fontId="37" fillId="0" borderId="79" xfId="0" applyFont="1" applyFill="1" applyBorder="1" applyAlignment="1">
      <alignment horizontal="center" vertical="center"/>
    </xf>
    <xf numFmtId="0" fontId="37" fillId="0" borderId="55" xfId="0" applyFont="1" applyFill="1" applyBorder="1" applyAlignment="1">
      <alignment horizontal="center" vertical="center" shrinkToFit="1"/>
    </xf>
    <xf numFmtId="0" fontId="37" fillId="0" borderId="54" xfId="0" applyFont="1" applyFill="1" applyBorder="1" applyAlignment="1">
      <alignment horizontal="center" vertical="center" shrinkToFit="1"/>
    </xf>
    <xf numFmtId="0" fontId="37" fillId="0" borderId="21" xfId="0" applyFont="1" applyFill="1" applyBorder="1" applyAlignment="1">
      <alignment horizontal="center" vertical="center" shrinkToFit="1"/>
    </xf>
    <xf numFmtId="0" fontId="37" fillId="0" borderId="45" xfId="0" applyFont="1" applyFill="1" applyBorder="1" applyAlignment="1">
      <alignment horizontal="center" vertical="center" shrinkToFit="1"/>
    </xf>
    <xf numFmtId="0" fontId="37" fillId="0" borderId="4" xfId="1386" applyFont="1" applyFill="1" applyBorder="1" applyAlignment="1">
      <alignment vertical="center" shrinkToFit="1"/>
    </xf>
    <xf numFmtId="0" fontId="37" fillId="0" borderId="57" xfId="1386" applyFont="1" applyFill="1" applyBorder="1" applyAlignment="1">
      <alignment vertical="center" shrinkToFit="1"/>
    </xf>
    <xf numFmtId="0" fontId="37" fillId="0" borderId="29" xfId="1386" applyFont="1" applyFill="1" applyBorder="1" applyAlignment="1">
      <alignment vertical="center" shrinkToFit="1"/>
    </xf>
    <xf numFmtId="0" fontId="37" fillId="0" borderId="0" xfId="0" applyFont="1" applyFill="1" applyBorder="1" applyAlignment="1">
      <alignment horizontal="center" vertical="center"/>
    </xf>
    <xf numFmtId="0" fontId="37" fillId="0" borderId="4" xfId="1386" applyFont="1" applyFill="1" applyBorder="1" applyAlignment="1">
      <alignment horizontal="center" vertical="center" shrinkToFit="1"/>
    </xf>
    <xf numFmtId="0" fontId="37" fillId="0" borderId="57" xfId="1386" applyFont="1" applyFill="1" applyBorder="1" applyAlignment="1">
      <alignment horizontal="center" vertical="center" shrinkToFit="1"/>
    </xf>
    <xf numFmtId="0" fontId="37" fillId="0" borderId="29" xfId="1386" applyFont="1" applyFill="1" applyBorder="1" applyAlignment="1">
      <alignment horizontal="center" vertical="center" shrinkToFit="1"/>
    </xf>
    <xf numFmtId="0" fontId="37" fillId="0" borderId="4"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4" xfId="0" applyFont="1" applyBorder="1" applyAlignment="1">
      <alignment horizontal="center" vertical="center"/>
    </xf>
    <xf numFmtId="0" fontId="37" fillId="0" borderId="29" xfId="0" applyFont="1" applyBorder="1" applyAlignment="1">
      <alignment horizontal="center" vertical="center"/>
    </xf>
    <xf numFmtId="0" fontId="37" fillId="0" borderId="57" xfId="0" applyFont="1" applyBorder="1" applyAlignment="1">
      <alignment horizontal="center" vertical="center"/>
    </xf>
    <xf numFmtId="0" fontId="37" fillId="0" borderId="17" xfId="0" applyFont="1" applyBorder="1" applyAlignment="1">
      <alignment horizontal="center" vertical="center"/>
    </xf>
    <xf numFmtId="0" fontId="37" fillId="0" borderId="15" xfId="0" applyFont="1" applyBorder="1" applyAlignment="1">
      <alignment horizontal="center" vertical="center"/>
    </xf>
    <xf numFmtId="0" fontId="37" fillId="0" borderId="16" xfId="0" applyFont="1" applyBorder="1" applyAlignment="1">
      <alignment horizontal="center" vertical="center"/>
    </xf>
    <xf numFmtId="0" fontId="37" fillId="0" borderId="3" xfId="1386" applyFont="1" applyFill="1" applyBorder="1" applyAlignment="1">
      <alignment horizontal="center" vertical="center" shrinkToFit="1"/>
    </xf>
    <xf numFmtId="0" fontId="37" fillId="28" borderId="19" xfId="0" applyFont="1" applyFill="1" applyBorder="1" applyAlignment="1">
      <alignment horizontal="center" vertical="center"/>
    </xf>
    <xf numFmtId="0" fontId="37" fillId="28" borderId="21" xfId="0" applyFont="1" applyFill="1" applyBorder="1" applyAlignment="1">
      <alignment horizontal="center" vertical="center"/>
    </xf>
    <xf numFmtId="0" fontId="37" fillId="28" borderId="20" xfId="0" applyFont="1" applyFill="1" applyBorder="1" applyAlignment="1">
      <alignment horizontal="center" vertical="center"/>
    </xf>
    <xf numFmtId="0" fontId="37" fillId="28" borderId="3" xfId="0" applyFont="1" applyFill="1" applyBorder="1" applyAlignment="1">
      <alignment horizontal="center" vertical="center" shrinkToFit="1"/>
    </xf>
    <xf numFmtId="0" fontId="37" fillId="28" borderId="4" xfId="0" applyFont="1" applyFill="1" applyBorder="1" applyAlignment="1">
      <alignment horizontal="center" vertical="center" wrapText="1" shrinkToFit="1"/>
    </xf>
    <xf numFmtId="0" fontId="37" fillId="28" borderId="57" xfId="0" applyFont="1" applyFill="1" applyBorder="1" applyAlignment="1">
      <alignment horizontal="center" vertical="center" wrapText="1" shrinkToFit="1"/>
    </xf>
    <xf numFmtId="0" fontId="37" fillId="28" borderId="29" xfId="0" applyFont="1" applyFill="1" applyBorder="1" applyAlignment="1">
      <alignment horizontal="center" vertical="center" wrapText="1" shrinkToFit="1"/>
    </xf>
    <xf numFmtId="0" fontId="37" fillId="28" borderId="17" xfId="0" applyFont="1" applyFill="1" applyBorder="1" applyAlignment="1">
      <alignment horizontal="center" vertical="center"/>
    </xf>
    <xf numFmtId="0" fontId="37" fillId="28" borderId="15" xfId="0" applyFont="1" applyFill="1" applyBorder="1" applyAlignment="1">
      <alignment horizontal="center" vertical="center"/>
    </xf>
    <xf numFmtId="0" fontId="37" fillId="28" borderId="16" xfId="0" applyFont="1" applyFill="1" applyBorder="1" applyAlignment="1">
      <alignment horizontal="center" vertical="center"/>
    </xf>
    <xf numFmtId="0" fontId="37" fillId="28" borderId="4" xfId="0" applyFont="1" applyFill="1" applyBorder="1" applyAlignment="1">
      <alignment horizontal="center" vertical="center" wrapText="1"/>
    </xf>
    <xf numFmtId="0" fontId="37" fillId="28" borderId="57"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8" borderId="40" xfId="0" applyFont="1" applyFill="1" applyBorder="1" applyAlignment="1">
      <alignment horizontal="center" vertical="center"/>
    </xf>
    <xf numFmtId="0" fontId="37" fillId="28" borderId="41" xfId="0" applyFont="1" applyFill="1" applyBorder="1" applyAlignment="1">
      <alignment horizontal="center" vertical="center"/>
    </xf>
    <xf numFmtId="0" fontId="36" fillId="0" borderId="4" xfId="0" applyFont="1" applyBorder="1" applyAlignment="1">
      <alignment horizontal="center" vertical="center"/>
    </xf>
    <xf numFmtId="0" fontId="36" fillId="0" borderId="57" xfId="0" applyFont="1" applyBorder="1" applyAlignment="1">
      <alignment horizontal="center" vertical="center"/>
    </xf>
    <xf numFmtId="0" fontId="36" fillId="0" borderId="29" xfId="0" applyFont="1" applyBorder="1" applyAlignment="1">
      <alignment horizontal="center" vertical="center"/>
    </xf>
    <xf numFmtId="0" fontId="37" fillId="0" borderId="3" xfId="1386" applyFont="1" applyFill="1" applyBorder="1" applyAlignment="1">
      <alignment vertical="center" shrinkToFit="1"/>
    </xf>
    <xf numFmtId="0" fontId="37" fillId="0" borderId="16" xfId="1386" applyFont="1" applyFill="1" applyBorder="1" applyAlignment="1">
      <alignment horizontal="center" vertical="center" shrinkToFit="1"/>
    </xf>
    <xf numFmtId="0" fontId="37" fillId="0" borderId="15" xfId="0" applyFont="1" applyFill="1" applyBorder="1" applyAlignment="1">
      <alignment horizontal="center" vertical="center"/>
    </xf>
    <xf numFmtId="0" fontId="37" fillId="0" borderId="4" xfId="0" applyFont="1" applyFill="1" applyBorder="1" applyAlignment="1">
      <alignment vertical="center"/>
    </xf>
    <xf numFmtId="0" fontId="37" fillId="0" borderId="57" xfId="0" applyFont="1" applyFill="1" applyBorder="1" applyAlignment="1">
      <alignment vertical="center"/>
    </xf>
    <xf numFmtId="0" fontId="37" fillId="0" borderId="29" xfId="0" applyFont="1" applyFill="1" applyBorder="1" applyAlignment="1">
      <alignment vertical="center"/>
    </xf>
    <xf numFmtId="0" fontId="37" fillId="0" borderId="5" xfId="1550" applyNumberFormat="1" applyFont="1" applyBorder="1" applyAlignment="1">
      <alignment horizontal="center" vertical="center" shrinkToFit="1"/>
    </xf>
    <xf numFmtId="0" fontId="37" fillId="0" borderId="0" xfId="1550" applyNumberFormat="1" applyFont="1" applyBorder="1" applyAlignment="1">
      <alignment vertical="center" shrinkToFit="1"/>
    </xf>
    <xf numFmtId="0" fontId="37" fillId="28" borderId="16" xfId="1550" applyFont="1" applyFill="1" applyBorder="1" applyAlignment="1">
      <alignment horizontal="center" vertical="center"/>
    </xf>
    <xf numFmtId="0" fontId="37" fillId="28" borderId="3" xfId="1550" applyFont="1" applyFill="1" applyBorder="1" applyAlignment="1">
      <alignment horizontal="center" vertical="center"/>
    </xf>
    <xf numFmtId="0" fontId="38" fillId="28" borderId="3" xfId="1550" applyFont="1" applyFill="1" applyBorder="1" applyAlignment="1">
      <alignment horizontal="center" vertical="center"/>
    </xf>
    <xf numFmtId="0" fontId="37" fillId="0" borderId="17" xfId="1550" applyNumberFormat="1" applyFont="1" applyBorder="1" applyAlignment="1">
      <alignment vertical="center" shrinkToFit="1"/>
    </xf>
    <xf numFmtId="0" fontId="37" fillId="0" borderId="16" xfId="1550" applyNumberFormat="1" applyFont="1" applyBorder="1" applyAlignment="1">
      <alignment vertical="center" shrinkToFit="1"/>
    </xf>
    <xf numFmtId="0" fontId="37" fillId="0" borderId="17" xfId="1550" applyNumberFormat="1" applyFont="1" applyBorder="1" applyAlignment="1">
      <alignment vertical="center" wrapText="1" shrinkToFit="1"/>
    </xf>
    <xf numFmtId="0" fontId="37" fillId="0" borderId="16" xfId="1550" applyNumberFormat="1" applyFont="1" applyBorder="1" applyAlignment="1">
      <alignment vertical="center" wrapText="1" shrinkToFit="1"/>
    </xf>
    <xf numFmtId="0" fontId="38" fillId="28" borderId="4" xfId="1550" applyFont="1" applyFill="1" applyBorder="1" applyAlignment="1">
      <alignment horizontal="center" vertical="center"/>
    </xf>
    <xf numFmtId="0" fontId="38" fillId="28" borderId="29" xfId="1550" applyFont="1" applyFill="1" applyBorder="1" applyAlignment="1">
      <alignment horizontal="center" vertical="center"/>
    </xf>
    <xf numFmtId="0" fontId="37" fillId="0" borderId="4" xfId="1386" applyFont="1" applyFill="1" applyBorder="1" applyAlignment="1">
      <alignment vertical="center"/>
    </xf>
    <xf numFmtId="0" fontId="37" fillId="0" borderId="57" xfId="1386" applyFont="1" applyFill="1" applyBorder="1" applyAlignment="1">
      <alignment vertical="center"/>
    </xf>
    <xf numFmtId="0" fontId="37" fillId="0" borderId="63" xfId="1386" applyFont="1" applyFill="1" applyBorder="1" applyAlignment="1">
      <alignment vertical="center"/>
    </xf>
    <xf numFmtId="0" fontId="37" fillId="0" borderId="29" xfId="1386" applyFont="1" applyFill="1" applyBorder="1" applyAlignment="1">
      <alignment vertical="center"/>
    </xf>
    <xf numFmtId="0" fontId="37" fillId="0" borderId="63" xfId="0" applyFont="1" applyFill="1" applyBorder="1" applyAlignment="1">
      <alignment horizontal="center" vertical="center" shrinkToFit="1"/>
    </xf>
    <xf numFmtId="0" fontId="37" fillId="28" borderId="62" xfId="0" applyFont="1" applyFill="1" applyBorder="1" applyAlignment="1">
      <alignment horizontal="center" vertical="center"/>
    </xf>
    <xf numFmtId="0" fontId="37" fillId="0" borderId="3" xfId="0" applyFont="1" applyBorder="1" applyAlignment="1">
      <alignment horizontal="center" vertical="center" shrinkToFit="1"/>
    </xf>
    <xf numFmtId="0" fontId="36" fillId="0" borderId="3" xfId="0" applyFont="1" applyBorder="1" applyAlignment="1">
      <alignment horizontal="center" vertical="center"/>
    </xf>
    <xf numFmtId="0" fontId="36" fillId="28" borderId="4" xfId="0" applyFont="1" applyFill="1" applyBorder="1" applyAlignment="1">
      <alignment horizontal="center" vertical="center"/>
    </xf>
    <xf numFmtId="0" fontId="36" fillId="28" borderId="57" xfId="0" applyFont="1" applyFill="1" applyBorder="1" applyAlignment="1">
      <alignment horizontal="center" vertical="center"/>
    </xf>
    <xf numFmtId="0" fontId="36" fillId="28" borderId="29" xfId="0" applyFont="1" applyFill="1" applyBorder="1" applyAlignment="1">
      <alignment horizontal="center" vertical="center"/>
    </xf>
    <xf numFmtId="0" fontId="37" fillId="28" borderId="4" xfId="0" applyFont="1" applyFill="1" applyBorder="1" applyAlignment="1">
      <alignment horizontal="center" vertical="center" shrinkToFit="1"/>
    </xf>
    <xf numFmtId="0" fontId="37" fillId="28" borderId="57" xfId="0" applyFont="1" applyFill="1" applyBorder="1" applyAlignment="1">
      <alignment horizontal="center" vertical="center" shrinkToFit="1"/>
    </xf>
    <xf numFmtId="0" fontId="37" fillId="28" borderId="29" xfId="0" applyFont="1" applyFill="1" applyBorder="1" applyAlignment="1">
      <alignment horizontal="center" vertical="center" shrinkToFit="1"/>
    </xf>
    <xf numFmtId="0" fontId="37" fillId="28" borderId="17" xfId="0" applyFont="1" applyFill="1" applyBorder="1" applyAlignment="1">
      <alignment horizontal="center" vertical="center" shrinkToFit="1"/>
    </xf>
    <xf numFmtId="0" fontId="37" fillId="28" borderId="15" xfId="0" applyFont="1" applyFill="1" applyBorder="1" applyAlignment="1">
      <alignment horizontal="center" vertical="center" shrinkToFit="1"/>
    </xf>
    <xf numFmtId="0" fontId="37" fillId="28" borderId="16" xfId="0" applyFont="1" applyFill="1" applyBorder="1" applyAlignment="1">
      <alignment horizontal="center" vertical="center" shrinkToFit="1"/>
    </xf>
    <xf numFmtId="0" fontId="37" fillId="0" borderId="19" xfId="1550" applyNumberFormat="1" applyFont="1" applyBorder="1" applyAlignment="1">
      <alignment vertical="center" shrinkToFit="1"/>
    </xf>
    <xf numFmtId="0" fontId="37" fillId="0" borderId="40" xfId="1550" applyNumberFormat="1" applyFont="1" applyBorder="1" applyAlignment="1">
      <alignment vertical="center" shrinkToFit="1"/>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7F7F7F"/>
      <color rgb="FF7F7F86"/>
      <color rgb="FF7F8686"/>
      <color rgb="FFFFC000"/>
      <color rgb="FF376092"/>
      <color rgb="FF7F7FBB"/>
      <color rgb="FF95B3D7"/>
      <color rgb="FFFFFFCC"/>
      <color rgb="FFE6B9B8"/>
      <color rgb="FF779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stacked"/>
        <c:varyColors val="0"/>
        <c:ser>
          <c:idx val="2"/>
          <c:order val="0"/>
          <c:tx>
            <c:strRef>
              <c:f>年齢別受診率!$X$4:$X$5</c:f>
              <c:strCache>
                <c:ptCount val="2"/>
                <c:pt idx="0">
                  <c:v>医科･歯科</c:v>
                </c:pt>
              </c:strCache>
            </c:strRef>
          </c:tx>
          <c:spPr>
            <a:solidFill>
              <a:srgbClr val="95B3D7"/>
            </a:solidFill>
          </c:spPr>
          <c:invertIfNegative val="0"/>
          <c:dLbls>
            <c:dLbl>
              <c:idx val="0"/>
              <c:layout>
                <c:manualLayout>
                  <c:x val="2.7524261323957907E-2"/>
                  <c:y val="-2.1160778930705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8-4C95-8A3E-90C92F2743AA}"/>
                </c:ext>
              </c:extLst>
            </c:dLbl>
            <c:dLbl>
              <c:idx val="1"/>
              <c:layout>
                <c:manualLayout>
                  <c:x val="6.116502516435090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94-474E-9B44-102E383DF91C}"/>
                </c:ext>
              </c:extLst>
            </c:dLbl>
            <c:dLbl>
              <c:idx val="8"/>
              <c:layout>
                <c:manualLayout>
                  <c:x val="3.058251258217545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94-474E-9B44-102E383DF91C}"/>
                </c:ext>
              </c:extLst>
            </c:dLbl>
            <c:dLbl>
              <c:idx val="9"/>
              <c:layout>
                <c:manualLayout>
                  <c:x val="3.058251258217531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94-474E-9B44-102E383DF91C}"/>
                </c:ext>
              </c:extLst>
            </c:dLbl>
            <c:dLbl>
              <c:idx val="10"/>
              <c:layout>
                <c:manualLayout>
                  <c:x val="4.587376887326318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94-474E-9B44-102E383DF91C}"/>
                </c:ext>
              </c:extLst>
            </c:dLbl>
            <c:dLbl>
              <c:idx val="11"/>
              <c:layout>
                <c:manualLayout>
                  <c:x val="6.116502516435062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94-474E-9B44-102E383DF91C}"/>
                </c:ext>
              </c:extLst>
            </c:dLbl>
            <c:dLbl>
              <c:idx val="12"/>
              <c:layout>
                <c:manualLayout>
                  <c:x val="4.5873768873263042E-3"/>
                  <c:y val="1.2695213706070097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94-474E-9B44-102E383DF91C}"/>
                </c:ext>
              </c:extLst>
            </c:dLbl>
            <c:dLbl>
              <c:idx val="13"/>
              <c:layout>
                <c:manualLayout>
                  <c:x val="6.1165025164350764E-3"/>
                  <c:y val="1.269521370680905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94-474E-9B44-102E383DF91C}"/>
                </c:ext>
              </c:extLst>
            </c:dLbl>
            <c:dLbl>
              <c:idx val="14"/>
              <c:layout>
                <c:manualLayout>
                  <c:x val="2.9053386953066678E-2"/>
                  <c:y val="-1.91450963745246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94-474E-9B44-102E383DF91C}"/>
                </c:ext>
              </c:extLst>
            </c:dLbl>
            <c:dLbl>
              <c:idx val="15"/>
              <c:layout>
                <c:manualLayout>
                  <c:x val="2.9053386953066678E-2"/>
                  <c:y val="-1.81373344415196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94-474E-9B44-102E383DF91C}"/>
                </c:ext>
              </c:extLst>
            </c:dLbl>
            <c:dLbl>
              <c:idx val="16"/>
              <c:layout>
                <c:manualLayout>
                  <c:x val="2.905338695306665E-2"/>
                  <c:y val="-1.81366996808343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94-474E-9B44-102E383DF91C}"/>
                </c:ext>
              </c:extLst>
            </c:dLbl>
            <c:dLbl>
              <c:idx val="17"/>
              <c:layout>
                <c:manualLayout>
                  <c:x val="2.7524261323957907E-2"/>
                  <c:y val="-1.81379692022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94-474E-9B44-102E383DF91C}"/>
                </c:ext>
              </c:extLst>
            </c:dLbl>
            <c:dLbl>
              <c:idx val="18"/>
              <c:layout>
                <c:manualLayout>
                  <c:x val="2.9053386953066692E-2"/>
                  <c:y val="-1.71304453044570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94-474E-9B44-102E383DF91C}"/>
                </c:ext>
              </c:extLst>
            </c:dLbl>
            <c:dLbl>
              <c:idx val="19"/>
              <c:layout>
                <c:manualLayout>
                  <c:x val="2.7524261323957879E-2"/>
                  <c:y val="-1.81381278923763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94-474E-9B44-102E383DF91C}"/>
                </c:ext>
              </c:extLst>
            </c:dLbl>
            <c:dLbl>
              <c:idx val="20"/>
              <c:layout>
                <c:manualLayout>
                  <c:x val="2.9053386953066692E-2"/>
                  <c:y val="-1.81381278923763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C8-4C95-8A3E-90C92F2743AA}"/>
                </c:ext>
              </c:extLst>
            </c:dLbl>
            <c:dLbl>
              <c:idx val="21"/>
              <c:layout>
                <c:manualLayout>
                  <c:x val="2.7524261323957893E-2"/>
                  <c:y val="-1.81370964062627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C8-4C95-8A3E-90C92F2743A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年齢別受診率!$X$6:$X$28</c:f>
              <c:numCache>
                <c:formatCode>0.0%</c:formatCode>
                <c:ptCount val="23"/>
                <c:pt idx="0">
                  <c:v>2.2428229665071769E-2</c:v>
                </c:pt>
                <c:pt idx="1">
                  <c:v>3.8445627292534271E-2</c:v>
                </c:pt>
                <c:pt idx="2">
                  <c:v>5.6799239245958491E-2</c:v>
                </c:pt>
                <c:pt idx="3">
                  <c:v>5.7202443021004024E-2</c:v>
                </c:pt>
                <c:pt idx="4">
                  <c:v>5.5258317128291379E-2</c:v>
                </c:pt>
                <c:pt idx="5">
                  <c:v>5.255704483804053E-2</c:v>
                </c:pt>
                <c:pt idx="6">
                  <c:v>5.14839491217444E-2</c:v>
                </c:pt>
                <c:pt idx="7">
                  <c:v>4.6596099372484177E-2</c:v>
                </c:pt>
                <c:pt idx="8">
                  <c:v>4.2718507192560928E-2</c:v>
                </c:pt>
                <c:pt idx="9">
                  <c:v>4.0699703367649623E-2</c:v>
                </c:pt>
                <c:pt idx="10">
                  <c:v>3.6939186467982277E-2</c:v>
                </c:pt>
                <c:pt idx="11">
                  <c:v>3.3677516411378554E-2</c:v>
                </c:pt>
                <c:pt idx="12">
                  <c:v>2.9872733968981463E-2</c:v>
                </c:pt>
                <c:pt idx="13">
                  <c:v>2.6558647411060232E-2</c:v>
                </c:pt>
                <c:pt idx="14">
                  <c:v>2.3528205653945717E-2</c:v>
                </c:pt>
                <c:pt idx="15">
                  <c:v>1.9367233739270552E-2</c:v>
                </c:pt>
                <c:pt idx="16">
                  <c:v>1.7206853074241638E-2</c:v>
                </c:pt>
                <c:pt idx="17">
                  <c:v>1.4141322576258894E-2</c:v>
                </c:pt>
                <c:pt idx="18">
                  <c:v>1.2373333333333333E-2</c:v>
                </c:pt>
                <c:pt idx="19">
                  <c:v>1.1305666620708673E-2</c:v>
                </c:pt>
                <c:pt idx="20">
                  <c:v>8.9613382265084918E-3</c:v>
                </c:pt>
                <c:pt idx="21">
                  <c:v>5.2162934414246792E-3</c:v>
                </c:pt>
                <c:pt idx="22">
                  <c:v>4.0772669794212929E-2</c:v>
                </c:pt>
              </c:numCache>
            </c:numRef>
          </c:val>
          <c:extLst>
            <c:ext xmlns:c16="http://schemas.microsoft.com/office/drawing/2014/chart" uri="{C3380CC4-5D6E-409C-BE32-E72D297353CC}">
              <c16:uniqueId val="{00000017-E645-4B40-81E0-68E950A39304}"/>
            </c:ext>
          </c:extLst>
        </c:ser>
        <c:ser>
          <c:idx val="0"/>
          <c:order val="1"/>
          <c:tx>
            <c:strRef>
              <c:f>年齢別受診率!$Y$4:$Y$5</c:f>
              <c:strCache>
                <c:ptCount val="2"/>
                <c:pt idx="0">
                  <c:v>医科のみ</c:v>
                </c:pt>
              </c:strCache>
            </c:strRef>
          </c:tx>
          <c:spPr>
            <a:solidFill>
              <a:srgbClr val="FFC000"/>
            </a:solidFill>
            <a:ln>
              <a:noFill/>
            </a:ln>
          </c:spPr>
          <c:invertIfNegative val="0"/>
          <c:dLbls>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45-4B40-81E0-68E950A39304}"/>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5-4B40-81E0-68E950A39304}"/>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5-4B40-81E0-68E950A39304}"/>
                </c:ext>
              </c:extLst>
            </c:dLbl>
            <c:dLbl>
              <c:idx val="7"/>
              <c:layout>
                <c:manualLayout>
                  <c:x val="1.3740338164250083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5-4B40-81E0-68E950A39304}"/>
                </c:ext>
              </c:extLst>
            </c:dLbl>
            <c:dLbl>
              <c:idx val="10"/>
              <c:layout>
                <c:manualLayout>
                  <c:x val="6.082187492474747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5-4B40-81E0-68E950A39304}"/>
                </c:ext>
              </c:extLst>
            </c:dLbl>
            <c:dLbl>
              <c:idx val="11"/>
              <c:layout>
                <c:manualLayout>
                  <c:x val="2.7779516940785514E-3"/>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5-4B40-81E0-68E950A39304}"/>
                </c:ext>
              </c:extLst>
            </c:dLbl>
            <c:dLbl>
              <c:idx val="12"/>
              <c:layout>
                <c:manualLayout>
                  <c:x val="-2.61059070002651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5-4B40-81E0-68E950A39304}"/>
                </c:ext>
              </c:extLst>
            </c:dLbl>
            <c:dLbl>
              <c:idx val="13"/>
              <c:layout>
                <c:manualLayout>
                  <c:x val="2.7969754617477785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5-4B40-81E0-68E950A39304}"/>
                </c:ext>
              </c:extLst>
            </c:dLbl>
            <c:dLbl>
              <c:idx val="14"/>
              <c:layout>
                <c:manualLayout>
                  <c:x val="-1.3500854865509187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5-4B40-81E0-68E950A39304}"/>
                </c:ext>
              </c:extLst>
            </c:dLbl>
            <c:dLbl>
              <c:idx val="15"/>
              <c:layout>
                <c:manualLayout>
                  <c:x val="9.6178389963156501E-4"/>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5-4B40-81E0-68E950A39304}"/>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5-4B40-81E0-68E950A39304}"/>
                </c:ext>
              </c:extLst>
            </c:dLbl>
            <c:dLbl>
              <c:idx val="21"/>
              <c:layout>
                <c:manualLayout>
                  <c:x val="3.0500638139041927E-3"/>
                  <c:y val="-3.5841663002188492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C8-4C95-8A3E-90C92F2743AA}"/>
                </c:ext>
              </c:extLst>
            </c:dLbl>
            <c:dLbl>
              <c:idx val="22"/>
              <c:layout>
                <c:manualLayout>
                  <c:x val="-5.913863269679995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5-4B40-81E0-68E950A39304}"/>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5-4B40-81E0-68E950A39304}"/>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5-4B40-81E0-68E950A39304}"/>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5-4B40-81E0-68E950A39304}"/>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5-4B40-81E0-68E950A39304}"/>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5-4B40-81E0-68E950A39304}"/>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5-4B40-81E0-68E950A39304}"/>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5-4B40-81E0-68E950A39304}"/>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5-4B40-81E0-68E950A39304}"/>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5-4B40-81E0-68E950A3930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年齢別受診率!$Y$6:$Y$28</c:f>
              <c:numCache>
                <c:formatCode>0.0%</c:formatCode>
                <c:ptCount val="23"/>
                <c:pt idx="0">
                  <c:v>9.200558213716109E-2</c:v>
                </c:pt>
                <c:pt idx="1">
                  <c:v>0.12591356628699082</c:v>
                </c:pt>
                <c:pt idx="2">
                  <c:v>0.19074788834815684</c:v>
                </c:pt>
                <c:pt idx="3">
                  <c:v>0.19170763195789264</c:v>
                </c:pt>
                <c:pt idx="4">
                  <c:v>0.18558889998423292</c:v>
                </c:pt>
                <c:pt idx="5">
                  <c:v>0.17852441359502155</c:v>
                </c:pt>
                <c:pt idx="6">
                  <c:v>0.17344548186919306</c:v>
                </c:pt>
                <c:pt idx="7">
                  <c:v>0.16274751636555845</c:v>
                </c:pt>
                <c:pt idx="8">
                  <c:v>0.15875120916154398</c:v>
                </c:pt>
                <c:pt idx="9">
                  <c:v>0.147879951142907</c:v>
                </c:pt>
                <c:pt idx="10">
                  <c:v>0.13805879983890454</c:v>
                </c:pt>
                <c:pt idx="11">
                  <c:v>0.13190645514223195</c:v>
                </c:pt>
                <c:pt idx="12">
                  <c:v>0.12325571878708516</c:v>
                </c:pt>
                <c:pt idx="13">
                  <c:v>0.11245743806504638</c:v>
                </c:pt>
                <c:pt idx="14">
                  <c:v>0.10362149832124458</c:v>
                </c:pt>
                <c:pt idx="15">
                  <c:v>9.7641845619906423E-2</c:v>
                </c:pt>
                <c:pt idx="16">
                  <c:v>9.0780983460654163E-2</c:v>
                </c:pt>
                <c:pt idx="17">
                  <c:v>8.0315460272855008E-2</c:v>
                </c:pt>
                <c:pt idx="18">
                  <c:v>7.5466666666666668E-2</c:v>
                </c:pt>
                <c:pt idx="19">
                  <c:v>7.4520887908451669E-2</c:v>
                </c:pt>
                <c:pt idx="20">
                  <c:v>6.2729367585559442E-2</c:v>
                </c:pt>
                <c:pt idx="21">
                  <c:v>4.8973353711210046E-2</c:v>
                </c:pt>
                <c:pt idx="22">
                  <c:v>0.14766754986931507</c:v>
                </c:pt>
              </c:numCache>
            </c:numRef>
          </c:val>
          <c:extLst>
            <c:ext xmlns:c16="http://schemas.microsoft.com/office/drawing/2014/chart" uri="{C3380CC4-5D6E-409C-BE32-E72D297353CC}">
              <c16:uniqueId val="{00000015-E645-4B40-81E0-68E950A39304}"/>
            </c:ext>
          </c:extLst>
        </c:ser>
        <c:ser>
          <c:idx val="1"/>
          <c:order val="2"/>
          <c:tx>
            <c:strRef>
              <c:f>年齢別受診率!$Z$4:$Z$5</c:f>
              <c:strCache>
                <c:ptCount val="2"/>
                <c:pt idx="0">
                  <c:v>歯科のみ</c:v>
                </c:pt>
              </c:strCache>
            </c:strRef>
          </c:tx>
          <c:spPr>
            <a:solidFill>
              <a:srgbClr val="77933C"/>
            </a:solidFill>
          </c:spPr>
          <c:invertIfNegative val="0"/>
          <c:dLbls>
            <c:dLbl>
              <c:idx val="21"/>
              <c:layout>
                <c:manualLayout>
                  <c:x val="3.6693657138729019E-2"/>
                  <c:y val="-1.7198771017646809E-2"/>
                </c:manualLayout>
              </c:layout>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5.8110386013918651E-2"/>
                      <c:h val="1.6176796719874157E-2"/>
                    </c:manualLayout>
                  </c15:layout>
                </c:ext>
                <c:ext xmlns:c16="http://schemas.microsoft.com/office/drawing/2014/chart" uri="{C3380CC4-5D6E-409C-BE32-E72D297353CC}">
                  <c16:uniqueId val="{00000002-03C8-4C95-8A3E-90C92F2743A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年齢別受診率!$Z$6:$Z$28</c:f>
              <c:numCache>
                <c:formatCode>0.0%</c:formatCode>
                <c:ptCount val="23"/>
                <c:pt idx="0">
                  <c:v>4.8245614035087717E-2</c:v>
                </c:pt>
                <c:pt idx="1">
                  <c:v>6.6948895446647727E-2</c:v>
                </c:pt>
                <c:pt idx="2">
                  <c:v>7.7429098842087596E-2</c:v>
                </c:pt>
                <c:pt idx="3">
                  <c:v>7.9249217935349323E-2</c:v>
                </c:pt>
                <c:pt idx="4">
                  <c:v>8.0496137068376522E-2</c:v>
                </c:pt>
                <c:pt idx="5">
                  <c:v>8.0790250518589443E-2</c:v>
                </c:pt>
                <c:pt idx="6">
                  <c:v>8.0100110853342177E-2</c:v>
                </c:pt>
                <c:pt idx="7">
                  <c:v>8.0208178035590855E-2</c:v>
                </c:pt>
                <c:pt idx="8">
                  <c:v>7.810403469903579E-2</c:v>
                </c:pt>
                <c:pt idx="9">
                  <c:v>7.5699412551619841E-2</c:v>
                </c:pt>
                <c:pt idx="10">
                  <c:v>7.1896898912605714E-2</c:v>
                </c:pt>
                <c:pt idx="11">
                  <c:v>7.0979212253829319E-2</c:v>
                </c:pt>
                <c:pt idx="12">
                  <c:v>6.5474485411466221E-2</c:v>
                </c:pt>
                <c:pt idx="13">
                  <c:v>6.4788070916989557E-2</c:v>
                </c:pt>
                <c:pt idx="14">
                  <c:v>6.0076376963887533E-2</c:v>
                </c:pt>
                <c:pt idx="15">
                  <c:v>5.3608502990300892E-2</c:v>
                </c:pt>
                <c:pt idx="16">
                  <c:v>4.7615515834754873E-2</c:v>
                </c:pt>
                <c:pt idx="17">
                  <c:v>4.1517472691837011E-2</c:v>
                </c:pt>
                <c:pt idx="18">
                  <c:v>4.0426666666666666E-2</c:v>
                </c:pt>
                <c:pt idx="19">
                  <c:v>3.2814007996691028E-2</c:v>
                </c:pt>
                <c:pt idx="20">
                  <c:v>2.9871127421694971E-2</c:v>
                </c:pt>
                <c:pt idx="21">
                  <c:v>1.8705561831350921E-2</c:v>
                </c:pt>
                <c:pt idx="22">
                  <c:v>7.0222732935079898E-2</c:v>
                </c:pt>
              </c:numCache>
            </c:numRef>
          </c:val>
          <c:extLst>
            <c:ext xmlns:c16="http://schemas.microsoft.com/office/drawing/2014/chart" uri="{C3380CC4-5D6E-409C-BE32-E72D297353CC}">
              <c16:uniqueId val="{00000016-E645-4B40-81E0-68E950A39304}"/>
            </c:ext>
          </c:extLst>
        </c:ser>
        <c:ser>
          <c:idx val="3"/>
          <c:order val="3"/>
          <c:tx>
            <c:strRef>
              <c:f>年齢別受診率!$AA$4:$AA$5</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年齢別受診率!$AA$6:$AA$28</c:f>
              <c:numCache>
                <c:formatCode>0.0%</c:formatCode>
                <c:ptCount val="23"/>
                <c:pt idx="0">
                  <c:v>0.83732057416267947</c:v>
                </c:pt>
                <c:pt idx="1">
                  <c:v>0.76869191097382716</c:v>
                </c:pt>
                <c:pt idx="2">
                  <c:v>0.67502377356379706</c:v>
                </c:pt>
                <c:pt idx="3">
                  <c:v>0.67184070708575405</c:v>
                </c:pt>
                <c:pt idx="4">
                  <c:v>0.67865664581909912</c:v>
                </c:pt>
                <c:pt idx="5">
                  <c:v>0.68812829104834849</c:v>
                </c:pt>
                <c:pt idx="6">
                  <c:v>0.69497045815572034</c:v>
                </c:pt>
                <c:pt idx="7">
                  <c:v>0.71044820622636651</c:v>
                </c:pt>
                <c:pt idx="8">
                  <c:v>0.72042624894685925</c:v>
                </c:pt>
                <c:pt idx="9">
                  <c:v>0.73572093293782348</c:v>
                </c:pt>
                <c:pt idx="10">
                  <c:v>0.75310511478050746</c:v>
                </c:pt>
                <c:pt idx="11">
                  <c:v>0.76343681619256021</c:v>
                </c:pt>
                <c:pt idx="12">
                  <c:v>0.78139706183246715</c:v>
                </c:pt>
                <c:pt idx="13">
                  <c:v>0.79619584360690387</c:v>
                </c:pt>
                <c:pt idx="14">
                  <c:v>0.81277391906092211</c:v>
                </c:pt>
                <c:pt idx="15">
                  <c:v>0.82938241765052212</c:v>
                </c:pt>
                <c:pt idx="16">
                  <c:v>0.84439664763034938</c:v>
                </c:pt>
                <c:pt idx="17">
                  <c:v>0.86402574445904912</c:v>
                </c:pt>
                <c:pt idx="18">
                  <c:v>0.87173333333333336</c:v>
                </c:pt>
                <c:pt idx="19">
                  <c:v>0.88135943747414858</c:v>
                </c:pt>
                <c:pt idx="20">
                  <c:v>0.89843816676623711</c:v>
                </c:pt>
                <c:pt idx="21">
                  <c:v>0.9271047910160144</c:v>
                </c:pt>
                <c:pt idx="22">
                  <c:v>0.74133704740139206</c:v>
                </c:pt>
              </c:numCache>
            </c:numRef>
          </c:val>
          <c:extLst>
            <c:ext xmlns:c16="http://schemas.microsoft.com/office/drawing/2014/chart" uri="{C3380CC4-5D6E-409C-BE32-E72D297353CC}">
              <c16:uniqueId val="{00000018-E645-4B40-81E0-68E950A39304}"/>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6663556240518216"/>
          <c:y val="6.0460955275158839E-3"/>
          <c:w val="0.50036963903002862"/>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1176937232183"/>
          <c:y val="7.2786609996886034E-2"/>
          <c:w val="0.78781057162735957"/>
          <c:h val="0.91108224290037321"/>
        </c:manualLayout>
      </c:layout>
      <c:barChart>
        <c:barDir val="bar"/>
        <c:grouping val="percentStacked"/>
        <c:varyColors val="0"/>
        <c:ser>
          <c:idx val="0"/>
          <c:order val="0"/>
          <c:tx>
            <c:strRef>
              <c:f>市区町村別_医科健診医療機関受診状況!$BB$5</c:f>
              <c:strCache>
                <c:ptCount val="1"/>
                <c:pt idx="0">
                  <c:v>受診率</c:v>
                </c:pt>
              </c:strCache>
            </c:strRef>
          </c:tx>
          <c:spPr>
            <a:solidFill>
              <a:srgbClr val="FFC000"/>
            </a:solidFill>
            <a:ln>
              <a:noFill/>
            </a:ln>
          </c:spPr>
          <c:invertIfNegative val="0"/>
          <c:cat>
            <c:strRef>
              <c:f>市区町村別_医科健診医療機関受診状況!$BA$6:$BA$49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市区町村別_医科健診医療機関受診状況!$BB$6:$BB$49</c:f>
              <c:numCache>
                <c:formatCode>0.0%</c:formatCode>
                <c:ptCount val="44"/>
                <c:pt idx="0">
                  <c:v>0.12039139112764967</c:v>
                </c:pt>
                <c:pt idx="1">
                  <c:v>0.17357660666286553</c:v>
                </c:pt>
                <c:pt idx="2">
                  <c:v>0.16971603242812208</c:v>
                </c:pt>
                <c:pt idx="3">
                  <c:v>0.18698987007759565</c:v>
                </c:pt>
                <c:pt idx="4">
                  <c:v>0.41183507456734986</c:v>
                </c:pt>
                <c:pt idx="5">
                  <c:v>0.32761457109283199</c:v>
                </c:pt>
                <c:pt idx="6">
                  <c:v>0.24175157690441534</c:v>
                </c:pt>
                <c:pt idx="7">
                  <c:v>0.29694767127436345</c:v>
                </c:pt>
                <c:pt idx="8">
                  <c:v>0.18614586512053707</c:v>
                </c:pt>
                <c:pt idx="9">
                  <c:v>0.12209587028674031</c:v>
                </c:pt>
                <c:pt idx="10">
                  <c:v>0.18886132369018585</c:v>
                </c:pt>
                <c:pt idx="11">
                  <c:v>0.23725435345129031</c:v>
                </c:pt>
                <c:pt idx="12">
                  <c:v>0.23263974390544201</c:v>
                </c:pt>
                <c:pt idx="13">
                  <c:v>0.1694841785869094</c:v>
                </c:pt>
                <c:pt idx="14">
                  <c:v>0.28322147651006713</c:v>
                </c:pt>
                <c:pt idx="15">
                  <c:v>0.26273785460374993</c:v>
                </c:pt>
                <c:pt idx="16">
                  <c:v>0.28543901342411204</c:v>
                </c:pt>
                <c:pt idx="17">
                  <c:v>0.14426290382473078</c:v>
                </c:pt>
                <c:pt idx="18">
                  <c:v>0.2113231917336395</c:v>
                </c:pt>
                <c:pt idx="19">
                  <c:v>0.30713821490467935</c:v>
                </c:pt>
                <c:pt idx="20">
                  <c:v>0.25827199787812477</c:v>
                </c:pt>
                <c:pt idx="21">
                  <c:v>0.21729185727355901</c:v>
                </c:pt>
                <c:pt idx="22">
                  <c:v>0.29561397293275704</c:v>
                </c:pt>
                <c:pt idx="23">
                  <c:v>0.25444259567387689</c:v>
                </c:pt>
                <c:pt idx="24">
                  <c:v>0.15483734685255598</c:v>
                </c:pt>
                <c:pt idx="25">
                  <c:v>0.17139581541989107</c:v>
                </c:pt>
                <c:pt idx="26">
                  <c:v>0.34096024006001502</c:v>
                </c:pt>
                <c:pt idx="27">
                  <c:v>0.18283363739630307</c:v>
                </c:pt>
                <c:pt idx="28">
                  <c:v>0.16271321961620469</c:v>
                </c:pt>
                <c:pt idx="29">
                  <c:v>0.20940888956774095</c:v>
                </c:pt>
                <c:pt idx="30">
                  <c:v>0.15542611894543226</c:v>
                </c:pt>
                <c:pt idx="31">
                  <c:v>0.26872803935347855</c:v>
                </c:pt>
                <c:pt idx="32">
                  <c:v>0.11701843441090035</c:v>
                </c:pt>
                <c:pt idx="33">
                  <c:v>0.19520174482006544</c:v>
                </c:pt>
                <c:pt idx="34">
                  <c:v>0.49944567627494457</c:v>
                </c:pt>
                <c:pt idx="35">
                  <c:v>0.2026854219948849</c:v>
                </c:pt>
                <c:pt idx="36">
                  <c:v>0.15987318840579709</c:v>
                </c:pt>
                <c:pt idx="37">
                  <c:v>0.15780141843971632</c:v>
                </c:pt>
                <c:pt idx="38">
                  <c:v>0.22090517241379309</c:v>
                </c:pt>
                <c:pt idx="39">
                  <c:v>9.3829864914202268E-2</c:v>
                </c:pt>
                <c:pt idx="40">
                  <c:v>0.24457478005865102</c:v>
                </c:pt>
                <c:pt idx="41">
                  <c:v>0.24823321554770317</c:v>
                </c:pt>
                <c:pt idx="42">
                  <c:v>0.31919191919191919</c:v>
                </c:pt>
                <c:pt idx="43">
                  <c:v>0.19439210175418986</c:v>
                </c:pt>
              </c:numCache>
            </c:numRef>
          </c:val>
          <c:extLst>
            <c:ext xmlns:c16="http://schemas.microsoft.com/office/drawing/2014/chart" uri="{C3380CC4-5D6E-409C-BE32-E72D297353CC}">
              <c16:uniqueId val="{00000000-4EEC-4A3E-8EFD-5A2C68F09F12}"/>
            </c:ext>
          </c:extLst>
        </c:ser>
        <c:ser>
          <c:idx val="1"/>
          <c:order val="1"/>
          <c:tx>
            <c:strRef>
              <c:f>市区町村別_医科健診医療機関受診状況!$BC$5</c:f>
              <c:strCache>
                <c:ptCount val="1"/>
                <c:pt idx="0">
                  <c:v>未受診率</c:v>
                </c:pt>
              </c:strCache>
            </c:strRef>
          </c:tx>
          <c:spPr>
            <a:solidFill>
              <a:schemeClr val="accent1">
                <a:lumMod val="40000"/>
                <a:lumOff val="60000"/>
              </a:schemeClr>
            </a:solidFill>
          </c:spPr>
          <c:invertIfNegative val="0"/>
          <c:cat>
            <c:strRef>
              <c:f>市区町村別_医科健診医療機関受診状況!$BA$6:$BA$49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市区町村別_医科健診医療機関受診状況!$BC$6:$BC$49</c:f>
              <c:numCache>
                <c:formatCode>0.0%</c:formatCode>
                <c:ptCount val="44"/>
                <c:pt idx="0">
                  <c:v>0.87960860887235037</c:v>
                </c:pt>
                <c:pt idx="1">
                  <c:v>0.82642339333713444</c:v>
                </c:pt>
                <c:pt idx="2">
                  <c:v>0.83028396757187795</c:v>
                </c:pt>
                <c:pt idx="3">
                  <c:v>0.8130101299224044</c:v>
                </c:pt>
                <c:pt idx="4">
                  <c:v>0.58816492543265009</c:v>
                </c:pt>
                <c:pt idx="5">
                  <c:v>0.67238542890716801</c:v>
                </c:pt>
                <c:pt idx="6">
                  <c:v>0.75824842309558471</c:v>
                </c:pt>
                <c:pt idx="7">
                  <c:v>0.7030523287256365</c:v>
                </c:pt>
                <c:pt idx="8">
                  <c:v>0.8138541348794629</c:v>
                </c:pt>
                <c:pt idx="9">
                  <c:v>0.87790412971325971</c:v>
                </c:pt>
                <c:pt idx="10">
                  <c:v>0.81113867630981418</c:v>
                </c:pt>
                <c:pt idx="11">
                  <c:v>0.76274564654870969</c:v>
                </c:pt>
                <c:pt idx="12">
                  <c:v>0.76736025609455794</c:v>
                </c:pt>
                <c:pt idx="13">
                  <c:v>0.83051582141309055</c:v>
                </c:pt>
                <c:pt idx="14">
                  <c:v>0.71677852348993287</c:v>
                </c:pt>
                <c:pt idx="15">
                  <c:v>0.73726214539625012</c:v>
                </c:pt>
                <c:pt idx="16">
                  <c:v>0.71456098657588796</c:v>
                </c:pt>
                <c:pt idx="17">
                  <c:v>0.85573709617526916</c:v>
                </c:pt>
                <c:pt idx="18">
                  <c:v>0.78867680826636055</c:v>
                </c:pt>
                <c:pt idx="19">
                  <c:v>0.69286178509532059</c:v>
                </c:pt>
                <c:pt idx="20">
                  <c:v>0.74172800212187517</c:v>
                </c:pt>
                <c:pt idx="21">
                  <c:v>0.78270814272644096</c:v>
                </c:pt>
                <c:pt idx="22">
                  <c:v>0.70438602706724296</c:v>
                </c:pt>
                <c:pt idx="23">
                  <c:v>0.74555740432612316</c:v>
                </c:pt>
                <c:pt idx="24">
                  <c:v>0.84516265314744399</c:v>
                </c:pt>
                <c:pt idx="25">
                  <c:v>0.82860418458010887</c:v>
                </c:pt>
                <c:pt idx="26">
                  <c:v>0.65903975993998498</c:v>
                </c:pt>
                <c:pt idx="27">
                  <c:v>0.81716636260369691</c:v>
                </c:pt>
                <c:pt idx="28">
                  <c:v>0.83728678038379534</c:v>
                </c:pt>
                <c:pt idx="29">
                  <c:v>0.79059111043225905</c:v>
                </c:pt>
                <c:pt idx="30">
                  <c:v>0.84457388105456777</c:v>
                </c:pt>
                <c:pt idx="31">
                  <c:v>0.73127196064652145</c:v>
                </c:pt>
                <c:pt idx="32">
                  <c:v>0.88298156558909968</c:v>
                </c:pt>
                <c:pt idx="33">
                  <c:v>0.80479825517993453</c:v>
                </c:pt>
                <c:pt idx="34">
                  <c:v>0.50055432372505548</c:v>
                </c:pt>
                <c:pt idx="35">
                  <c:v>0.79731457800511507</c:v>
                </c:pt>
                <c:pt idx="36">
                  <c:v>0.84012681159420288</c:v>
                </c:pt>
                <c:pt idx="37">
                  <c:v>0.84219858156028371</c:v>
                </c:pt>
                <c:pt idx="38">
                  <c:v>0.77909482758620685</c:v>
                </c:pt>
                <c:pt idx="39">
                  <c:v>0.90617013508579769</c:v>
                </c:pt>
                <c:pt idx="40">
                  <c:v>0.75542521994134892</c:v>
                </c:pt>
                <c:pt idx="41">
                  <c:v>0.75176678445229683</c:v>
                </c:pt>
                <c:pt idx="42">
                  <c:v>0.68080808080808086</c:v>
                </c:pt>
                <c:pt idx="43">
                  <c:v>0.80560789824581014</c:v>
                </c:pt>
              </c:numCache>
            </c:numRef>
          </c:val>
          <c:extLst>
            <c:ext xmlns:c16="http://schemas.microsoft.com/office/drawing/2014/chart" uri="{C3380CC4-5D6E-409C-BE32-E72D297353CC}">
              <c16:uniqueId val="{00000001-4EEC-4A3E-8EFD-5A2C68F09F12}"/>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928249771227668"/>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66338294676474"/>
          <c:y val="7.2786609996886034E-2"/>
          <c:w val="0.78946218520180245"/>
          <c:h val="0.91001543511267635"/>
        </c:manualLayout>
      </c:layout>
      <c:barChart>
        <c:barDir val="bar"/>
        <c:grouping val="percentStacked"/>
        <c:varyColors val="0"/>
        <c:ser>
          <c:idx val="0"/>
          <c:order val="0"/>
          <c:tx>
            <c:strRef>
              <c:f>市区町村別_医科健診医療機関受診状況!$BD$5</c:f>
              <c:strCache>
                <c:ptCount val="1"/>
                <c:pt idx="0">
                  <c:v>受診率</c:v>
                </c:pt>
              </c:strCache>
            </c:strRef>
          </c:tx>
          <c:spPr>
            <a:solidFill>
              <a:srgbClr val="FFC000"/>
            </a:solidFill>
            <a:ln>
              <a:noFill/>
            </a:ln>
          </c:spPr>
          <c:invertIfNegative val="0"/>
          <c:cat>
            <c:strRef>
              <c:f>市区町村別_医科健診医療機関受診状況!$BA$6:$BA$49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市区町村別_医科健診医療機関受診状況!$BD$6:$BD$49</c:f>
              <c:numCache>
                <c:formatCode>0.0%</c:formatCode>
                <c:ptCount val="44"/>
                <c:pt idx="0">
                  <c:v>9.5331884451688859E-2</c:v>
                </c:pt>
                <c:pt idx="1">
                  <c:v>0.15310895607529948</c:v>
                </c:pt>
                <c:pt idx="2">
                  <c:v>0.13713592233009708</c:v>
                </c:pt>
                <c:pt idx="3">
                  <c:v>0.14401373895976446</c:v>
                </c:pt>
                <c:pt idx="4">
                  <c:v>0.24417009602194786</c:v>
                </c:pt>
                <c:pt idx="5">
                  <c:v>0.24923687423687424</c:v>
                </c:pt>
                <c:pt idx="6">
                  <c:v>0.13333333333333333</c:v>
                </c:pt>
                <c:pt idx="7">
                  <c:v>0.18536969061352909</c:v>
                </c:pt>
                <c:pt idx="8">
                  <c:v>0.14381067961165048</c:v>
                </c:pt>
                <c:pt idx="9">
                  <c:v>0.10150107219442459</c:v>
                </c:pt>
                <c:pt idx="10">
                  <c:v>0.16730861819932596</c:v>
                </c:pt>
                <c:pt idx="11">
                  <c:v>0.17252704791344667</c:v>
                </c:pt>
                <c:pt idx="12">
                  <c:v>0.18280171609774296</c:v>
                </c:pt>
                <c:pt idx="13">
                  <c:v>0.12808219178082192</c:v>
                </c:pt>
                <c:pt idx="14">
                  <c:v>0.21104876996115668</c:v>
                </c:pt>
                <c:pt idx="15">
                  <c:v>0.22076965568035353</c:v>
                </c:pt>
                <c:pt idx="16">
                  <c:v>0.20904373610081542</c:v>
                </c:pt>
                <c:pt idx="17">
                  <c:v>0.12361396303901437</c:v>
                </c:pt>
                <c:pt idx="18">
                  <c:v>0.17119675456389452</c:v>
                </c:pt>
                <c:pt idx="19">
                  <c:v>0.20024721878862795</c:v>
                </c:pt>
                <c:pt idx="20">
                  <c:v>0.20811472542847148</c:v>
                </c:pt>
                <c:pt idx="21">
                  <c:v>0.17065637065637065</c:v>
                </c:pt>
                <c:pt idx="22">
                  <c:v>0.21107128634010355</c:v>
                </c:pt>
                <c:pt idx="23">
                  <c:v>0.14930838079739625</c:v>
                </c:pt>
                <c:pt idx="24">
                  <c:v>0.15089344804765056</c:v>
                </c:pt>
                <c:pt idx="25">
                  <c:v>0.15824594852240229</c:v>
                </c:pt>
                <c:pt idx="26">
                  <c:v>0.24302496328928047</c:v>
                </c:pt>
                <c:pt idx="27">
                  <c:v>0.14260851760851762</c:v>
                </c:pt>
                <c:pt idx="28">
                  <c:v>0.14722445695897024</c:v>
                </c:pt>
                <c:pt idx="29">
                  <c:v>0.17426273458445041</c:v>
                </c:pt>
                <c:pt idx="30">
                  <c:v>0.16089965397923875</c:v>
                </c:pt>
                <c:pt idx="31">
                  <c:v>0.18821603927986907</c:v>
                </c:pt>
                <c:pt idx="32">
                  <c:v>0.14444444444444443</c:v>
                </c:pt>
                <c:pt idx="33">
                  <c:v>0.17565485362095531</c:v>
                </c:pt>
                <c:pt idx="34">
                  <c:v>0.38480096501809408</c:v>
                </c:pt>
                <c:pt idx="35">
                  <c:v>0.16666666666666666</c:v>
                </c:pt>
                <c:pt idx="36">
                  <c:v>0.14245014245014245</c:v>
                </c:pt>
                <c:pt idx="37">
                  <c:v>0.15661252900232017</c:v>
                </c:pt>
                <c:pt idx="38">
                  <c:v>0.14414414414414414</c:v>
                </c:pt>
                <c:pt idx="39">
                  <c:v>0.12735849056603774</c:v>
                </c:pt>
                <c:pt idx="40">
                  <c:v>0.21810699588477367</c:v>
                </c:pt>
                <c:pt idx="41">
                  <c:v>0.16062176165803108</c:v>
                </c:pt>
                <c:pt idx="42">
                  <c:v>0.19431279620853081</c:v>
                </c:pt>
                <c:pt idx="43">
                  <c:v>0.15287213040444225</c:v>
                </c:pt>
              </c:numCache>
            </c:numRef>
          </c:val>
          <c:extLst>
            <c:ext xmlns:c16="http://schemas.microsoft.com/office/drawing/2014/chart" uri="{C3380CC4-5D6E-409C-BE32-E72D297353CC}">
              <c16:uniqueId val="{00000000-C83D-41A6-9EEF-B9BB0037EA57}"/>
            </c:ext>
          </c:extLst>
        </c:ser>
        <c:ser>
          <c:idx val="1"/>
          <c:order val="1"/>
          <c:tx>
            <c:strRef>
              <c:f>市区町村別_医科健診医療機関受診状況!$BE$5</c:f>
              <c:strCache>
                <c:ptCount val="1"/>
                <c:pt idx="0">
                  <c:v>未受診率</c:v>
                </c:pt>
              </c:strCache>
            </c:strRef>
          </c:tx>
          <c:spPr>
            <a:solidFill>
              <a:schemeClr val="accent1">
                <a:lumMod val="40000"/>
                <a:lumOff val="60000"/>
              </a:schemeClr>
            </a:solidFill>
          </c:spPr>
          <c:invertIfNegative val="0"/>
          <c:cat>
            <c:strRef>
              <c:f>市区町村別_医科健診医療機関受診状況!$BA$6:$BA$49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市区町村別_医科健診医療機関受診状況!$BE$6:$BE$49</c:f>
              <c:numCache>
                <c:formatCode>0.0%</c:formatCode>
                <c:ptCount val="44"/>
                <c:pt idx="0">
                  <c:v>0.90466811554831117</c:v>
                </c:pt>
                <c:pt idx="1">
                  <c:v>0.84689104392470049</c:v>
                </c:pt>
                <c:pt idx="2">
                  <c:v>0.86286407766990292</c:v>
                </c:pt>
                <c:pt idx="3">
                  <c:v>0.85598626104023556</c:v>
                </c:pt>
                <c:pt idx="4">
                  <c:v>0.75582990397805216</c:v>
                </c:pt>
                <c:pt idx="5">
                  <c:v>0.75076312576312576</c:v>
                </c:pt>
                <c:pt idx="6">
                  <c:v>0.8666666666666667</c:v>
                </c:pt>
                <c:pt idx="7">
                  <c:v>0.81463030938647085</c:v>
                </c:pt>
                <c:pt idx="8">
                  <c:v>0.8561893203883495</c:v>
                </c:pt>
                <c:pt idx="9">
                  <c:v>0.89849892780557539</c:v>
                </c:pt>
                <c:pt idx="10">
                  <c:v>0.83269138180067404</c:v>
                </c:pt>
                <c:pt idx="11">
                  <c:v>0.82747295208655336</c:v>
                </c:pt>
                <c:pt idx="12">
                  <c:v>0.81719828390225702</c:v>
                </c:pt>
                <c:pt idx="13">
                  <c:v>0.87191780821917808</c:v>
                </c:pt>
                <c:pt idx="14">
                  <c:v>0.78895123003884338</c:v>
                </c:pt>
                <c:pt idx="15">
                  <c:v>0.77923034431964644</c:v>
                </c:pt>
                <c:pt idx="16">
                  <c:v>0.79095626389918461</c:v>
                </c:pt>
                <c:pt idx="17">
                  <c:v>0.8763860369609856</c:v>
                </c:pt>
                <c:pt idx="18">
                  <c:v>0.82880324543610551</c:v>
                </c:pt>
                <c:pt idx="19">
                  <c:v>0.79975278121137205</c:v>
                </c:pt>
                <c:pt idx="20">
                  <c:v>0.79188527457152846</c:v>
                </c:pt>
                <c:pt idx="21">
                  <c:v>0.82934362934362937</c:v>
                </c:pt>
                <c:pt idx="22">
                  <c:v>0.78892871365989647</c:v>
                </c:pt>
                <c:pt idx="23">
                  <c:v>0.85069161920260372</c:v>
                </c:pt>
                <c:pt idx="24">
                  <c:v>0.84910655195234941</c:v>
                </c:pt>
                <c:pt idx="25">
                  <c:v>0.84175405147759774</c:v>
                </c:pt>
                <c:pt idx="26">
                  <c:v>0.75697503671071953</c:v>
                </c:pt>
                <c:pt idx="27">
                  <c:v>0.85739148239148244</c:v>
                </c:pt>
                <c:pt idx="28">
                  <c:v>0.85277554304102976</c:v>
                </c:pt>
                <c:pt idx="29">
                  <c:v>0.82573726541554959</c:v>
                </c:pt>
                <c:pt idx="30">
                  <c:v>0.83910034602076122</c:v>
                </c:pt>
                <c:pt idx="31">
                  <c:v>0.81178396072013093</c:v>
                </c:pt>
                <c:pt idx="32">
                  <c:v>0.85555555555555551</c:v>
                </c:pt>
                <c:pt idx="33">
                  <c:v>0.82434514637904466</c:v>
                </c:pt>
                <c:pt idx="34">
                  <c:v>0.61519903498190587</c:v>
                </c:pt>
                <c:pt idx="35">
                  <c:v>0.83333333333333337</c:v>
                </c:pt>
                <c:pt idx="36">
                  <c:v>0.85754985754985757</c:v>
                </c:pt>
                <c:pt idx="37">
                  <c:v>0.84338747099767986</c:v>
                </c:pt>
                <c:pt idx="38">
                  <c:v>0.85585585585585588</c:v>
                </c:pt>
                <c:pt idx="39">
                  <c:v>0.87264150943396224</c:v>
                </c:pt>
                <c:pt idx="40">
                  <c:v>0.78189300411522633</c:v>
                </c:pt>
                <c:pt idx="41">
                  <c:v>0.8393782383419689</c:v>
                </c:pt>
                <c:pt idx="42">
                  <c:v>0.80568720379146919</c:v>
                </c:pt>
                <c:pt idx="43">
                  <c:v>0.84712786959555775</c:v>
                </c:pt>
              </c:numCache>
            </c:numRef>
          </c:val>
          <c:extLst>
            <c:ext xmlns:c16="http://schemas.microsoft.com/office/drawing/2014/chart" uri="{C3380CC4-5D6E-409C-BE32-E72D297353CC}">
              <c16:uniqueId val="{00000001-C83D-41A6-9EEF-B9BB0037EA57}"/>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775333525983718"/>
          <c:y val="1.0254915874822072E-2"/>
          <c:w val="0.54999614699224586"/>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percentStacked"/>
        <c:varyColors val="0"/>
        <c:ser>
          <c:idx val="3"/>
          <c:order val="0"/>
          <c:tx>
            <c:strRef>
              <c:f>歯科健診医療機関受診状況!$J$15</c:f>
              <c:strCache>
                <c:ptCount val="1"/>
                <c:pt idx="0">
                  <c:v>受診率</c:v>
                </c:pt>
              </c:strCache>
            </c:strRef>
          </c:tx>
          <c:spPr>
            <a:solidFill>
              <a:srgbClr val="FFC000"/>
            </a:solidFill>
          </c:spPr>
          <c:invertIfNegative val="0"/>
          <c:dLbls>
            <c:dLbl>
              <c:idx val="1"/>
              <c:layout>
                <c:manualLayout>
                  <c:x val="0.13551424192781272"/>
                  <c:y val="-2.298902864554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D-4749-84BE-843E87029C73}"/>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D-4749-84BE-843E87029C73}"/>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D-4749-84BE-843E87029C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歯科健診医療機関受診状況!$F$5:$F$6</c:f>
              <c:numCache>
                <c:formatCode>0.0%</c:formatCode>
                <c:ptCount val="2"/>
                <c:pt idx="0">
                  <c:v>0.18570970360787167</c:v>
                </c:pt>
                <c:pt idx="1">
                  <c:v>1.7011451649022014E-2</c:v>
                </c:pt>
              </c:numCache>
            </c:numRef>
          </c:val>
          <c:extLst>
            <c:ext xmlns:c16="http://schemas.microsoft.com/office/drawing/2014/chart" uri="{C3380CC4-5D6E-409C-BE32-E72D297353CC}">
              <c16:uniqueId val="{00000003-77DD-4749-84BE-843E87029C73}"/>
            </c:ext>
          </c:extLst>
        </c:ser>
        <c:ser>
          <c:idx val="0"/>
          <c:order val="1"/>
          <c:tx>
            <c:strRef>
              <c:f>歯科健診医療機関受診状況!$J$16</c:f>
              <c:strCache>
                <c:ptCount val="1"/>
                <c:pt idx="0">
                  <c:v>未受診率</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歯科健診医療機関受診状況!$H$5:$H$6</c:f>
              <c:numCache>
                <c:formatCode>0.0%</c:formatCode>
                <c:ptCount val="2"/>
                <c:pt idx="0">
                  <c:v>0.81429029639212835</c:v>
                </c:pt>
                <c:pt idx="1">
                  <c:v>0.98298854835097793</c:v>
                </c:pt>
              </c:numCache>
            </c:numRef>
          </c:val>
          <c:extLst>
            <c:ext xmlns:c16="http://schemas.microsoft.com/office/drawing/2014/chart" uri="{C3380CC4-5D6E-409C-BE32-E72D297353CC}">
              <c16:uniqueId val="{00000004-77DD-4749-84BE-843E87029C73}"/>
            </c:ext>
          </c:extLst>
        </c:ser>
        <c:dLbls>
          <c:showLegendKey val="0"/>
          <c:showVal val="0"/>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37413599152085"/>
          <c:y val="7.2786615342291999E-2"/>
          <c:w val="0.77459766303181632"/>
          <c:h val="0.91952741255011161"/>
        </c:manualLayout>
      </c:layout>
      <c:barChart>
        <c:barDir val="bar"/>
        <c:grouping val="percentStacked"/>
        <c:varyColors val="0"/>
        <c:ser>
          <c:idx val="0"/>
          <c:order val="0"/>
          <c:tx>
            <c:strRef>
              <c:f>地区別_歯科健診医療機関受診状況!$AU$4</c:f>
              <c:strCache>
                <c:ptCount val="1"/>
                <c:pt idx="0">
                  <c:v>受診率</c:v>
                </c:pt>
              </c:strCache>
            </c:strRef>
          </c:tx>
          <c:spPr>
            <a:solidFill>
              <a:srgbClr val="FFC000"/>
            </a:solidFill>
            <a:ln>
              <a:noFill/>
            </a:ln>
          </c:spPr>
          <c:invertIfNegative val="0"/>
          <c:dLbls>
            <c:dLbl>
              <c:idx val="1"/>
              <c:layout>
                <c:manualLayout>
                  <c:x val="3.1380657914415175E-2"/>
                  <c:y val="-1.9201616171798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AE-4A04-A0F3-28831359D690}"/>
                </c:ext>
              </c:extLst>
            </c:dLbl>
            <c:dLbl>
              <c:idx val="3"/>
              <c:layout>
                <c:manualLayout>
                  <c:x val="3.4683885063300987E-2"/>
                  <c:y val="-1.9201700172411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AE-4A04-A0F3-28831359D690}"/>
                </c:ext>
              </c:extLst>
            </c:dLbl>
            <c:dLbl>
              <c:idx val="5"/>
              <c:layout>
                <c:manualLayout>
                  <c:x val="3.1380657914415203E-2"/>
                  <c:y val="-1.9201868173637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AE-4A04-A0F3-28831359D690}"/>
                </c:ext>
              </c:extLst>
            </c:dLbl>
            <c:dLbl>
              <c:idx val="7"/>
              <c:layout>
                <c:manualLayout>
                  <c:x val="3.1380657914415175E-2"/>
                  <c:y val="-1.9201868173637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AE-4A04-A0F3-28831359D690}"/>
                </c:ext>
              </c:extLst>
            </c:dLbl>
            <c:dLbl>
              <c:idx val="9"/>
              <c:layout>
                <c:manualLayout>
                  <c:x val="3.1380657914415203E-2"/>
                  <c:y val="-1.9201868173637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AE-4A04-A0F3-28831359D690}"/>
                </c:ext>
              </c:extLst>
            </c:dLbl>
            <c:dLbl>
              <c:idx val="11"/>
              <c:layout>
                <c:manualLayout>
                  <c:x val="3.6335498637743893E-2"/>
                  <c:y val="-1.9201868173637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AE-4A04-A0F3-28831359D690}"/>
                </c:ext>
              </c:extLst>
            </c:dLbl>
            <c:dLbl>
              <c:idx val="13"/>
              <c:layout>
                <c:manualLayout>
                  <c:x val="3.7987112212186827E-2"/>
                  <c:y val="-1.92018681736375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AE-4A04-A0F3-28831359D690}"/>
                </c:ext>
              </c:extLst>
            </c:dLbl>
            <c:dLbl>
              <c:idx val="15"/>
              <c:layout>
                <c:manualLayout>
                  <c:x val="3.7987112212186827E-2"/>
                  <c:y val="-1.9201532171184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AE-4A04-A0F3-28831359D690}"/>
                </c:ext>
              </c:extLst>
            </c:dLbl>
            <c:dLbl>
              <c:idx val="17"/>
              <c:layout>
                <c:manualLayout>
                  <c:x val="3.7987112212186799E-2"/>
                  <c:y val="-1.9201868173637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AE-4A04-A0F3-28831359D6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地区別_歯科健診医療機関受診状況!$AZ$6:$BQ$7</c:f>
              <c:multiLvlStrCache>
                <c:ptCount val="18"/>
                <c:lvl>
                  <c:pt idx="0">
                    <c:v>歯科レセプトあり</c:v>
                  </c:pt>
                  <c:pt idx="1">
                    <c:v>歯科レセプトなし</c:v>
                  </c:pt>
                  <c:pt idx="2">
                    <c:v>歯科レセプトあり</c:v>
                  </c:pt>
                  <c:pt idx="3">
                    <c:v>歯科レセプトなし</c:v>
                  </c:pt>
                  <c:pt idx="4">
                    <c:v>歯科レセプトあり</c:v>
                  </c:pt>
                  <c:pt idx="5">
                    <c:v>歯科レセプトなし</c:v>
                  </c:pt>
                  <c:pt idx="6">
                    <c:v>歯科レセプトあり</c:v>
                  </c:pt>
                  <c:pt idx="7">
                    <c:v>歯科レセプトなし</c:v>
                  </c:pt>
                  <c:pt idx="8">
                    <c:v>歯科レセプトあり</c:v>
                  </c:pt>
                  <c:pt idx="9">
                    <c:v>歯科レセプトなし</c:v>
                  </c:pt>
                  <c:pt idx="10">
                    <c:v>歯科レセプトあり</c:v>
                  </c:pt>
                  <c:pt idx="11">
                    <c:v>歯科レセプトなし</c:v>
                  </c:pt>
                  <c:pt idx="12">
                    <c:v>歯科レセプトあり</c:v>
                  </c:pt>
                  <c:pt idx="13">
                    <c:v>歯科レセプトなし</c:v>
                  </c:pt>
                  <c:pt idx="14">
                    <c:v>歯科レセプトあり</c:v>
                  </c:pt>
                  <c:pt idx="15">
                    <c:v>歯科レセプトなし</c:v>
                  </c:pt>
                  <c:pt idx="16">
                    <c:v>歯科レセプトあり</c:v>
                  </c:pt>
                  <c:pt idx="17">
                    <c:v>歯科レセプトなし</c:v>
                  </c:pt>
                </c:lvl>
                <c:lvl>
                  <c:pt idx="0">
                    <c:v>豊能医療圏</c:v>
                  </c:pt>
                  <c:pt idx="2">
                    <c:v>三島医療圏</c:v>
                  </c:pt>
                  <c:pt idx="4">
                    <c:v>北河内医療圏</c:v>
                  </c:pt>
                  <c:pt idx="6">
                    <c:v>中河内医療圏</c:v>
                  </c:pt>
                  <c:pt idx="8">
                    <c:v>南河内医療圏</c:v>
                  </c:pt>
                  <c:pt idx="10">
                    <c:v>堺市医療圏</c:v>
                  </c:pt>
                  <c:pt idx="12">
                    <c:v>泉洲医療圏</c:v>
                  </c:pt>
                  <c:pt idx="14">
                    <c:v>大阪市医療圏</c:v>
                  </c:pt>
                  <c:pt idx="16">
                    <c:v>広域連合全体</c:v>
                  </c:pt>
                </c:lvl>
              </c:multiLvlStrCache>
            </c:multiLvlStrRef>
          </c:cat>
          <c:val>
            <c:numRef>
              <c:f>(地区別_歯科健診医療機関受診状況!$AU$6:$AV$6,地区別_歯科健診医療機関受診状況!$AU$7:$AV$7,地区別_歯科健診医療機関受診状況!$AU$8:$AV$8,地区別_歯科健診医療機関受診状況!$AU$9:$AV$9,地区別_歯科健診医療機関受診状況!$AU$10:$AV$10,地区別_歯科健診医療機関受診状況!$AU$11:$AV$11,地区別_歯科健診医療機関受診状況!$AU$12:$AV$12,地区別_歯科健診医療機関受診状況!$AU$13:$AV$13,地区別_歯科健診医療機関受診状況!$AU$14:$AV$14)</c:f>
              <c:numCache>
                <c:formatCode>0.0%</c:formatCode>
                <c:ptCount val="18"/>
                <c:pt idx="0">
                  <c:v>0.1964218615531933</c:v>
                </c:pt>
                <c:pt idx="1">
                  <c:v>1.9070453707119146E-2</c:v>
                </c:pt>
                <c:pt idx="2">
                  <c:v>0.23654712316705612</c:v>
                </c:pt>
                <c:pt idx="3">
                  <c:v>2.2317459593772085E-2</c:v>
                </c:pt>
                <c:pt idx="4">
                  <c:v>0.16699441166994411</c:v>
                </c:pt>
                <c:pt idx="5">
                  <c:v>1.4130800835185559E-2</c:v>
                </c:pt>
                <c:pt idx="6">
                  <c:v>0.22902540071686811</c:v>
                </c:pt>
                <c:pt idx="7">
                  <c:v>1.8241702558905497E-2</c:v>
                </c:pt>
                <c:pt idx="8">
                  <c:v>0.19183920892610204</c:v>
                </c:pt>
                <c:pt idx="9">
                  <c:v>2.255121363401618E-2</c:v>
                </c:pt>
                <c:pt idx="10">
                  <c:v>0.12129136844680981</c:v>
                </c:pt>
                <c:pt idx="11">
                  <c:v>1.0564359188212399E-2</c:v>
                </c:pt>
                <c:pt idx="12">
                  <c:v>0.20759425265433276</c:v>
                </c:pt>
                <c:pt idx="13">
                  <c:v>1.579226285108638E-2</c:v>
                </c:pt>
                <c:pt idx="14">
                  <c:v>0.171489154417032</c:v>
                </c:pt>
                <c:pt idx="15">
                  <c:v>1.6839307618917814E-2</c:v>
                </c:pt>
                <c:pt idx="16">
                  <c:v>0.18570970360787167</c:v>
                </c:pt>
                <c:pt idx="17">
                  <c:v>1.7011451649022014E-2</c:v>
                </c:pt>
              </c:numCache>
            </c:numRef>
          </c:val>
          <c:extLst>
            <c:ext xmlns:c16="http://schemas.microsoft.com/office/drawing/2014/chart" uri="{C3380CC4-5D6E-409C-BE32-E72D297353CC}">
              <c16:uniqueId val="{00000019-930E-4889-BB09-F7F4B0714C24}"/>
            </c:ext>
          </c:extLst>
        </c:ser>
        <c:ser>
          <c:idx val="1"/>
          <c:order val="1"/>
          <c:tx>
            <c:strRef>
              <c:f>地区別_歯科健診医療機関受診状況!$AW$4</c:f>
              <c:strCache>
                <c:ptCount val="1"/>
                <c:pt idx="0">
                  <c:v>未受診率</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地区別_歯科健診医療機関受診状況!$AZ$6:$BQ$7</c:f>
              <c:multiLvlStrCache>
                <c:ptCount val="18"/>
                <c:lvl>
                  <c:pt idx="0">
                    <c:v>歯科レセプトあり</c:v>
                  </c:pt>
                  <c:pt idx="1">
                    <c:v>歯科レセプトなし</c:v>
                  </c:pt>
                  <c:pt idx="2">
                    <c:v>歯科レセプトあり</c:v>
                  </c:pt>
                  <c:pt idx="3">
                    <c:v>歯科レセプトなし</c:v>
                  </c:pt>
                  <c:pt idx="4">
                    <c:v>歯科レセプトあり</c:v>
                  </c:pt>
                  <c:pt idx="5">
                    <c:v>歯科レセプトなし</c:v>
                  </c:pt>
                  <c:pt idx="6">
                    <c:v>歯科レセプトあり</c:v>
                  </c:pt>
                  <c:pt idx="7">
                    <c:v>歯科レセプトなし</c:v>
                  </c:pt>
                  <c:pt idx="8">
                    <c:v>歯科レセプトあり</c:v>
                  </c:pt>
                  <c:pt idx="9">
                    <c:v>歯科レセプトなし</c:v>
                  </c:pt>
                  <c:pt idx="10">
                    <c:v>歯科レセプトあり</c:v>
                  </c:pt>
                  <c:pt idx="11">
                    <c:v>歯科レセプトなし</c:v>
                  </c:pt>
                  <c:pt idx="12">
                    <c:v>歯科レセプトあり</c:v>
                  </c:pt>
                  <c:pt idx="13">
                    <c:v>歯科レセプトなし</c:v>
                  </c:pt>
                  <c:pt idx="14">
                    <c:v>歯科レセプトあり</c:v>
                  </c:pt>
                  <c:pt idx="15">
                    <c:v>歯科レセプトなし</c:v>
                  </c:pt>
                  <c:pt idx="16">
                    <c:v>歯科レセプトあり</c:v>
                  </c:pt>
                  <c:pt idx="17">
                    <c:v>歯科レセプトなし</c:v>
                  </c:pt>
                </c:lvl>
                <c:lvl>
                  <c:pt idx="0">
                    <c:v>豊能医療圏</c:v>
                  </c:pt>
                  <c:pt idx="2">
                    <c:v>三島医療圏</c:v>
                  </c:pt>
                  <c:pt idx="4">
                    <c:v>北河内医療圏</c:v>
                  </c:pt>
                  <c:pt idx="6">
                    <c:v>中河内医療圏</c:v>
                  </c:pt>
                  <c:pt idx="8">
                    <c:v>南河内医療圏</c:v>
                  </c:pt>
                  <c:pt idx="10">
                    <c:v>堺市医療圏</c:v>
                  </c:pt>
                  <c:pt idx="12">
                    <c:v>泉洲医療圏</c:v>
                  </c:pt>
                  <c:pt idx="14">
                    <c:v>大阪市医療圏</c:v>
                  </c:pt>
                  <c:pt idx="16">
                    <c:v>広域連合全体</c:v>
                  </c:pt>
                </c:lvl>
              </c:multiLvlStrCache>
            </c:multiLvlStrRef>
          </c:cat>
          <c:val>
            <c:numRef>
              <c:f>(地区別_歯科健診医療機関受診状況!$AW$6:$AX$6,地区別_歯科健診医療機関受診状況!$AW$7:$AX$7,地区別_歯科健診医療機関受診状況!$AW$8:$AX$8,地区別_歯科健診医療機関受診状況!$AW$9:$AX$9,地区別_歯科健診医療機関受診状況!$AW$10:$AX$10,地区別_歯科健診医療機関受診状況!$AW$11:$AX$11,地区別_歯科健診医療機関受診状況!$AW$12:$AX$12,地区別_歯科健診医療機関受診状況!$AW$13:$AX$13,地区別_歯科健診医療機関受診状況!$AW$14:$AX$14)</c:f>
              <c:numCache>
                <c:formatCode>0.0%</c:formatCode>
                <c:ptCount val="18"/>
                <c:pt idx="0">
                  <c:v>0.8035781384468067</c:v>
                </c:pt>
                <c:pt idx="1">
                  <c:v>0.98092954629288087</c:v>
                </c:pt>
                <c:pt idx="2">
                  <c:v>0.76345287683294394</c:v>
                </c:pt>
                <c:pt idx="3">
                  <c:v>0.97768254040622793</c:v>
                </c:pt>
                <c:pt idx="4">
                  <c:v>0.83300558833005589</c:v>
                </c:pt>
                <c:pt idx="5">
                  <c:v>0.98586919916481441</c:v>
                </c:pt>
                <c:pt idx="6">
                  <c:v>0.77097459928313183</c:v>
                </c:pt>
                <c:pt idx="7">
                  <c:v>0.98175829744109455</c:v>
                </c:pt>
                <c:pt idx="8">
                  <c:v>0.80816079107389793</c:v>
                </c:pt>
                <c:pt idx="9">
                  <c:v>0.97744878636598387</c:v>
                </c:pt>
                <c:pt idx="10">
                  <c:v>0.87870863155319023</c:v>
                </c:pt>
                <c:pt idx="11">
                  <c:v>0.98943564081178759</c:v>
                </c:pt>
                <c:pt idx="12">
                  <c:v>0.79240574734566727</c:v>
                </c:pt>
                <c:pt idx="13">
                  <c:v>0.98420773714891363</c:v>
                </c:pt>
                <c:pt idx="14">
                  <c:v>0.82851084558296795</c:v>
                </c:pt>
                <c:pt idx="15">
                  <c:v>0.98316069238108217</c:v>
                </c:pt>
                <c:pt idx="16">
                  <c:v>0.81429029639212835</c:v>
                </c:pt>
                <c:pt idx="17">
                  <c:v>0.98298854835097793</c:v>
                </c:pt>
              </c:numCache>
            </c:numRef>
          </c:val>
          <c:extLst>
            <c:ext xmlns:c16="http://schemas.microsoft.com/office/drawing/2014/chart" uri="{C3380CC4-5D6E-409C-BE32-E72D297353CC}">
              <c16:uniqueId val="{0000001A-930E-4889-BB09-F7F4B0714C24}"/>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522199344988682"/>
          <c:y val="1.0254915874822072E-2"/>
          <c:w val="0.54082117227760906"/>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40524864752394"/>
          <c:y val="7.2786609996886034E-2"/>
          <c:w val="0.79441674469413237"/>
          <c:h val="0.91321585847576692"/>
        </c:manualLayout>
      </c:layout>
      <c:barChart>
        <c:barDir val="bar"/>
        <c:grouping val="percentStacked"/>
        <c:varyColors val="0"/>
        <c:ser>
          <c:idx val="0"/>
          <c:order val="0"/>
          <c:tx>
            <c:strRef>
              <c:f>市区町村別_歯科健診医療機関受診状況!$BA$5</c:f>
              <c:strCache>
                <c:ptCount val="1"/>
                <c:pt idx="0">
                  <c:v>受診率</c:v>
                </c:pt>
              </c:strCache>
            </c:strRef>
          </c:tx>
          <c:spPr>
            <a:solidFill>
              <a:srgbClr val="FFC000"/>
            </a:solidFill>
            <a:ln>
              <a:noFill/>
            </a:ln>
          </c:spPr>
          <c:invertIfNegative val="0"/>
          <c:cat>
            <c:strRef>
              <c:f>市区町村別_歯科健診医療機関受診状況!$AZ$6:$AZ$49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市区町村別_歯科健診医療機関受診状況!$BA$6:$BA$49</c:f>
              <c:numCache>
                <c:formatCode>0.0%</c:formatCode>
                <c:ptCount val="44"/>
                <c:pt idx="0">
                  <c:v>0.171489154417032</c:v>
                </c:pt>
                <c:pt idx="1">
                  <c:v>0.12129136844680981</c:v>
                </c:pt>
                <c:pt idx="2">
                  <c:v>0.1430315050728507</c:v>
                </c:pt>
                <c:pt idx="3">
                  <c:v>0.1526136399834358</c:v>
                </c:pt>
                <c:pt idx="4">
                  <c:v>0.14956209297103076</c:v>
                </c:pt>
                <c:pt idx="5">
                  <c:v>0.22068026209232128</c:v>
                </c:pt>
                <c:pt idx="6">
                  <c:v>0.20095503382411462</c:v>
                </c:pt>
                <c:pt idx="7">
                  <c:v>0.1833946058496275</c:v>
                </c:pt>
                <c:pt idx="8">
                  <c:v>0.21736086804340218</c:v>
                </c:pt>
                <c:pt idx="9">
                  <c:v>0.21320788212320255</c:v>
                </c:pt>
                <c:pt idx="10">
                  <c:v>0.10333837684705276</c:v>
                </c:pt>
                <c:pt idx="11">
                  <c:v>0.33344972067039108</c:v>
                </c:pt>
                <c:pt idx="12">
                  <c:v>0.27755006986492781</c:v>
                </c:pt>
                <c:pt idx="13">
                  <c:v>0.24805491990846681</c:v>
                </c:pt>
                <c:pt idx="14">
                  <c:v>0.22827135355267389</c:v>
                </c:pt>
                <c:pt idx="15">
                  <c:v>0.22190936620092441</c:v>
                </c:pt>
                <c:pt idx="16">
                  <c:v>0.2282114437286851</c:v>
                </c:pt>
                <c:pt idx="17">
                  <c:v>0.13858511564889189</c:v>
                </c:pt>
                <c:pt idx="18">
                  <c:v>0.21134481987021705</c:v>
                </c:pt>
                <c:pt idx="19">
                  <c:v>0.31778957849319617</c:v>
                </c:pt>
                <c:pt idx="20">
                  <c:v>0.28852982954545453</c:v>
                </c:pt>
                <c:pt idx="21">
                  <c:v>0.22586948026572881</c:v>
                </c:pt>
                <c:pt idx="22">
                  <c:v>0.19367381252627155</c:v>
                </c:pt>
                <c:pt idx="23">
                  <c:v>0.18633540372670807</c:v>
                </c:pt>
                <c:pt idx="24">
                  <c:v>0.19462972464511716</c:v>
                </c:pt>
                <c:pt idx="25">
                  <c:v>0.21933962264150944</c:v>
                </c:pt>
                <c:pt idx="26">
                  <c:v>0.24125596184419715</c:v>
                </c:pt>
                <c:pt idx="27">
                  <c:v>0.20193349005520483</c:v>
                </c:pt>
                <c:pt idx="28">
                  <c:v>0.17972350230414746</c:v>
                </c:pt>
                <c:pt idx="29">
                  <c:v>0.19716527461402178</c:v>
                </c:pt>
                <c:pt idx="30">
                  <c:v>0.1272272124871153</c:v>
                </c:pt>
                <c:pt idx="31">
                  <c:v>0.12604018672620257</c:v>
                </c:pt>
                <c:pt idx="32">
                  <c:v>0.10933987328837114</c:v>
                </c:pt>
                <c:pt idx="33">
                  <c:v>0.21022258862324814</c:v>
                </c:pt>
                <c:pt idx="34">
                  <c:v>0.23716814159292035</c:v>
                </c:pt>
                <c:pt idx="35">
                  <c:v>0.17634635691657866</c:v>
                </c:pt>
                <c:pt idx="36">
                  <c:v>0.19058641975308643</c:v>
                </c:pt>
                <c:pt idx="37">
                  <c:v>0.2092022509102946</c:v>
                </c:pt>
                <c:pt idx="38">
                  <c:v>0.25426621160409557</c:v>
                </c:pt>
                <c:pt idx="39">
                  <c:v>6.746987951807229E-2</c:v>
                </c:pt>
                <c:pt idx="40">
                  <c:v>0.11893434823977164</c:v>
                </c:pt>
                <c:pt idx="41">
                  <c:v>0.16655336505778381</c:v>
                </c:pt>
                <c:pt idx="42">
                  <c:v>0.1888111888111888</c:v>
                </c:pt>
                <c:pt idx="43">
                  <c:v>0.18570970360787167</c:v>
                </c:pt>
              </c:numCache>
            </c:numRef>
          </c:val>
          <c:extLst>
            <c:ext xmlns:c16="http://schemas.microsoft.com/office/drawing/2014/chart" uri="{C3380CC4-5D6E-409C-BE32-E72D297353CC}">
              <c16:uniqueId val="{00000019-6F9C-41C5-8365-881CEEA01F65}"/>
            </c:ext>
          </c:extLst>
        </c:ser>
        <c:ser>
          <c:idx val="1"/>
          <c:order val="1"/>
          <c:tx>
            <c:strRef>
              <c:f>市区町村別_歯科健診医療機関受診状況!$BB$5</c:f>
              <c:strCache>
                <c:ptCount val="1"/>
                <c:pt idx="0">
                  <c:v>未受診率</c:v>
                </c:pt>
              </c:strCache>
            </c:strRef>
          </c:tx>
          <c:spPr>
            <a:solidFill>
              <a:schemeClr val="accent1">
                <a:lumMod val="40000"/>
                <a:lumOff val="60000"/>
              </a:schemeClr>
            </a:solidFill>
          </c:spPr>
          <c:invertIfNegative val="0"/>
          <c:cat>
            <c:strRef>
              <c:f>市区町村別_歯科健診医療機関受診状況!$AZ$6:$AZ$49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市区町村別_歯科健診医療機関受診状況!$BB$6:$BB$49</c:f>
              <c:numCache>
                <c:formatCode>0.0%</c:formatCode>
                <c:ptCount val="44"/>
                <c:pt idx="0">
                  <c:v>0.82851084558296795</c:v>
                </c:pt>
                <c:pt idx="1">
                  <c:v>0.87870863155319023</c:v>
                </c:pt>
                <c:pt idx="2">
                  <c:v>0.85696849492714933</c:v>
                </c:pt>
                <c:pt idx="3">
                  <c:v>0.8473863600165642</c:v>
                </c:pt>
                <c:pt idx="4">
                  <c:v>0.85043790702896926</c:v>
                </c:pt>
                <c:pt idx="5">
                  <c:v>0.77931973790767872</c:v>
                </c:pt>
                <c:pt idx="6">
                  <c:v>0.79904496617588538</c:v>
                </c:pt>
                <c:pt idx="7">
                  <c:v>0.81660539415037248</c:v>
                </c:pt>
                <c:pt idx="8">
                  <c:v>0.78263913195659784</c:v>
                </c:pt>
                <c:pt idx="9">
                  <c:v>0.78679211787679748</c:v>
                </c:pt>
                <c:pt idx="10">
                  <c:v>0.89666162315294728</c:v>
                </c:pt>
                <c:pt idx="11">
                  <c:v>0.66655027932960897</c:v>
                </c:pt>
                <c:pt idx="12">
                  <c:v>0.72244993013507219</c:v>
                </c:pt>
                <c:pt idx="13">
                  <c:v>0.75194508009153316</c:v>
                </c:pt>
                <c:pt idx="14">
                  <c:v>0.77172864644732608</c:v>
                </c:pt>
                <c:pt idx="15">
                  <c:v>0.77809063379907561</c:v>
                </c:pt>
                <c:pt idx="16">
                  <c:v>0.77178855627131493</c:v>
                </c:pt>
                <c:pt idx="17">
                  <c:v>0.86141488435110813</c:v>
                </c:pt>
                <c:pt idx="18">
                  <c:v>0.78865518012978297</c:v>
                </c:pt>
                <c:pt idx="19">
                  <c:v>0.68221042150680389</c:v>
                </c:pt>
                <c:pt idx="20">
                  <c:v>0.71147017045454541</c:v>
                </c:pt>
                <c:pt idx="21">
                  <c:v>0.77413051973427116</c:v>
                </c:pt>
                <c:pt idx="22">
                  <c:v>0.80632618747372842</c:v>
                </c:pt>
                <c:pt idx="23">
                  <c:v>0.81366459627329191</c:v>
                </c:pt>
                <c:pt idx="24">
                  <c:v>0.80537027535488281</c:v>
                </c:pt>
                <c:pt idx="25">
                  <c:v>0.78066037735849059</c:v>
                </c:pt>
                <c:pt idx="26">
                  <c:v>0.75874403815580282</c:v>
                </c:pt>
                <c:pt idx="27">
                  <c:v>0.79806650994479511</c:v>
                </c:pt>
                <c:pt idx="28">
                  <c:v>0.82027649769585254</c:v>
                </c:pt>
                <c:pt idx="29">
                  <c:v>0.80283472538597822</c:v>
                </c:pt>
                <c:pt idx="30">
                  <c:v>0.87277278751288467</c:v>
                </c:pt>
                <c:pt idx="31">
                  <c:v>0.87395981327379746</c:v>
                </c:pt>
                <c:pt idx="32">
                  <c:v>0.89066012671162886</c:v>
                </c:pt>
                <c:pt idx="33">
                  <c:v>0.78977741137675184</c:v>
                </c:pt>
                <c:pt idx="34">
                  <c:v>0.76283185840707968</c:v>
                </c:pt>
                <c:pt idx="35">
                  <c:v>0.82365364308342137</c:v>
                </c:pt>
                <c:pt idx="36">
                  <c:v>0.80941358024691357</c:v>
                </c:pt>
                <c:pt idx="37">
                  <c:v>0.79079774908970535</c:v>
                </c:pt>
                <c:pt idx="38">
                  <c:v>0.74573378839590443</c:v>
                </c:pt>
                <c:pt idx="39">
                  <c:v>0.93253012048192774</c:v>
                </c:pt>
                <c:pt idx="40">
                  <c:v>0.88106565176022833</c:v>
                </c:pt>
                <c:pt idx="41">
                  <c:v>0.83344663494221616</c:v>
                </c:pt>
                <c:pt idx="42">
                  <c:v>0.81118881118881114</c:v>
                </c:pt>
                <c:pt idx="43">
                  <c:v>0.81429029639212835</c:v>
                </c:pt>
              </c:numCache>
            </c:numRef>
          </c:val>
          <c:extLst>
            <c:ext xmlns:c16="http://schemas.microsoft.com/office/drawing/2014/chart" uri="{C3380CC4-5D6E-409C-BE32-E72D297353CC}">
              <c16:uniqueId val="{0000001A-6F9C-41C5-8365-881CEEA01F65}"/>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469501035495834"/>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70854222343602"/>
          <c:y val="7.492023091768571E-2"/>
          <c:w val="0.8026750937973457"/>
          <c:h val="0.90788181953728264"/>
        </c:manualLayout>
      </c:layout>
      <c:barChart>
        <c:barDir val="bar"/>
        <c:grouping val="percentStacked"/>
        <c:varyColors val="0"/>
        <c:ser>
          <c:idx val="0"/>
          <c:order val="0"/>
          <c:tx>
            <c:strRef>
              <c:f>市区町村別_歯科健診医療機関受診状況!$BC$5</c:f>
              <c:strCache>
                <c:ptCount val="1"/>
                <c:pt idx="0">
                  <c:v>受診率</c:v>
                </c:pt>
              </c:strCache>
            </c:strRef>
          </c:tx>
          <c:spPr>
            <a:solidFill>
              <a:srgbClr val="FFC000"/>
            </a:solidFill>
            <a:ln>
              <a:noFill/>
            </a:ln>
          </c:spPr>
          <c:invertIfNegative val="0"/>
          <c:cat>
            <c:strRef>
              <c:f>市区町村別_歯科健診医療機関受診状況!$AZ$6:$AZ$49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市区町村別_歯科健診医療機関受診状況!$BC$6:$BC$49</c:f>
              <c:numCache>
                <c:formatCode>0.0%</c:formatCode>
                <c:ptCount val="44"/>
                <c:pt idx="0">
                  <c:v>1.6839307618917814E-2</c:v>
                </c:pt>
                <c:pt idx="1">
                  <c:v>1.0564359188212399E-2</c:v>
                </c:pt>
                <c:pt idx="2">
                  <c:v>1.4420062695924765E-2</c:v>
                </c:pt>
                <c:pt idx="3">
                  <c:v>1.1267343328056616E-2</c:v>
                </c:pt>
                <c:pt idx="4">
                  <c:v>6.7010309278350512E-3</c:v>
                </c:pt>
                <c:pt idx="5">
                  <c:v>3.5914258243312028E-2</c:v>
                </c:pt>
                <c:pt idx="6">
                  <c:v>2.4260628465804065E-2</c:v>
                </c:pt>
                <c:pt idx="7">
                  <c:v>2.0979323470888486E-2</c:v>
                </c:pt>
                <c:pt idx="8">
                  <c:v>1.9080659150043366E-2</c:v>
                </c:pt>
                <c:pt idx="9">
                  <c:v>1.9372414488951668E-2</c:v>
                </c:pt>
                <c:pt idx="10">
                  <c:v>1.2858236930146318E-2</c:v>
                </c:pt>
                <c:pt idx="11">
                  <c:v>2.5061926271309924E-2</c:v>
                </c:pt>
                <c:pt idx="12">
                  <c:v>2.4665730508578058E-2</c:v>
                </c:pt>
                <c:pt idx="13">
                  <c:v>9.1614906832298143E-3</c:v>
                </c:pt>
                <c:pt idx="14">
                  <c:v>8.1221117490547536E-3</c:v>
                </c:pt>
                <c:pt idx="15">
                  <c:v>1.627238269507254E-2</c:v>
                </c:pt>
                <c:pt idx="16">
                  <c:v>5.5375437686421995E-2</c:v>
                </c:pt>
                <c:pt idx="17">
                  <c:v>7.9903147699757864E-3</c:v>
                </c:pt>
                <c:pt idx="18">
                  <c:v>1.0183572289963822E-2</c:v>
                </c:pt>
                <c:pt idx="19">
                  <c:v>1.4718076285240465E-2</c:v>
                </c:pt>
                <c:pt idx="20">
                  <c:v>1.3930497303774715E-2</c:v>
                </c:pt>
                <c:pt idx="21">
                  <c:v>3.8610038610038609E-2</c:v>
                </c:pt>
                <c:pt idx="22">
                  <c:v>1.1817670230725942E-2</c:v>
                </c:pt>
                <c:pt idx="23">
                  <c:v>9.2704069347459665E-3</c:v>
                </c:pt>
                <c:pt idx="24">
                  <c:v>2.5915822291504288E-2</c:v>
                </c:pt>
                <c:pt idx="25">
                  <c:v>3.3006244424620877E-2</c:v>
                </c:pt>
                <c:pt idx="26">
                  <c:v>3.4889094269870607E-2</c:v>
                </c:pt>
                <c:pt idx="27">
                  <c:v>1.1395821532104895E-2</c:v>
                </c:pt>
                <c:pt idx="28">
                  <c:v>1.7245291581574767E-2</c:v>
                </c:pt>
                <c:pt idx="29">
                  <c:v>9.9596231493943466E-3</c:v>
                </c:pt>
                <c:pt idx="30">
                  <c:v>2.0934658490167055E-2</c:v>
                </c:pt>
                <c:pt idx="31">
                  <c:v>2.932551319648094E-2</c:v>
                </c:pt>
                <c:pt idx="32">
                  <c:v>8.2381078926388514E-3</c:v>
                </c:pt>
                <c:pt idx="33">
                  <c:v>8.9899524061343213E-3</c:v>
                </c:pt>
                <c:pt idx="34">
                  <c:v>8.0645161290322578E-3</c:v>
                </c:pt>
                <c:pt idx="35">
                  <c:v>1.2591815320041973E-2</c:v>
                </c:pt>
                <c:pt idx="36">
                  <c:v>1.7418844022169439E-2</c:v>
                </c:pt>
                <c:pt idx="37">
                  <c:v>1.7826534110387385E-2</c:v>
                </c:pt>
                <c:pt idx="38">
                  <c:v>2.2075055187637969E-3</c:v>
                </c:pt>
                <c:pt idx="39">
                  <c:v>6.6533599467731206E-4</c:v>
                </c:pt>
                <c:pt idx="40">
                  <c:v>4.459308807134894E-3</c:v>
                </c:pt>
                <c:pt idx="41">
                  <c:v>5.9372349448685328E-3</c:v>
                </c:pt>
                <c:pt idx="42">
                  <c:v>3.1796502384737677E-2</c:v>
                </c:pt>
                <c:pt idx="43">
                  <c:v>1.7011451649022014E-2</c:v>
                </c:pt>
              </c:numCache>
            </c:numRef>
          </c:val>
          <c:extLst>
            <c:ext xmlns:c16="http://schemas.microsoft.com/office/drawing/2014/chart" uri="{C3380CC4-5D6E-409C-BE32-E72D297353CC}">
              <c16:uniqueId val="{00000000-57A1-4BF4-91E0-CE15B9CBB4DF}"/>
            </c:ext>
          </c:extLst>
        </c:ser>
        <c:ser>
          <c:idx val="1"/>
          <c:order val="1"/>
          <c:tx>
            <c:strRef>
              <c:f>市区町村別_歯科健診医療機関受診状況!$BD$5</c:f>
              <c:strCache>
                <c:ptCount val="1"/>
                <c:pt idx="0">
                  <c:v>未受診率</c:v>
                </c:pt>
              </c:strCache>
            </c:strRef>
          </c:tx>
          <c:spPr>
            <a:solidFill>
              <a:schemeClr val="accent1">
                <a:lumMod val="40000"/>
                <a:lumOff val="60000"/>
              </a:schemeClr>
            </a:solidFill>
          </c:spPr>
          <c:invertIfNegative val="0"/>
          <c:cat>
            <c:strRef>
              <c:f>市区町村別_歯科健診医療機関受診状況!$AZ$6:$AZ$49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市区町村別_歯科健診医療機関受診状況!$BD$6:$BD$49</c:f>
              <c:numCache>
                <c:formatCode>0.0%</c:formatCode>
                <c:ptCount val="44"/>
                <c:pt idx="0">
                  <c:v>0.98316069238108217</c:v>
                </c:pt>
                <c:pt idx="1">
                  <c:v>0.98943564081178759</c:v>
                </c:pt>
                <c:pt idx="2">
                  <c:v>0.98557993730407523</c:v>
                </c:pt>
                <c:pt idx="3">
                  <c:v>0.98873265667194343</c:v>
                </c:pt>
                <c:pt idx="4">
                  <c:v>0.99329896907216497</c:v>
                </c:pt>
                <c:pt idx="5">
                  <c:v>0.96408574175668793</c:v>
                </c:pt>
                <c:pt idx="6">
                  <c:v>0.97573937153419599</c:v>
                </c:pt>
                <c:pt idx="7">
                  <c:v>0.97902067652911151</c:v>
                </c:pt>
                <c:pt idx="8">
                  <c:v>0.98091934084995669</c:v>
                </c:pt>
                <c:pt idx="9">
                  <c:v>0.98062758551104834</c:v>
                </c:pt>
                <c:pt idx="10">
                  <c:v>0.98714176306985368</c:v>
                </c:pt>
                <c:pt idx="11">
                  <c:v>0.97493807372869012</c:v>
                </c:pt>
                <c:pt idx="12">
                  <c:v>0.97533426949142199</c:v>
                </c:pt>
                <c:pt idx="13">
                  <c:v>0.9908385093167702</c:v>
                </c:pt>
                <c:pt idx="14">
                  <c:v>0.99187788825094525</c:v>
                </c:pt>
                <c:pt idx="15">
                  <c:v>0.98372761730492742</c:v>
                </c:pt>
                <c:pt idx="16">
                  <c:v>0.94462456231357805</c:v>
                </c:pt>
                <c:pt idx="17">
                  <c:v>0.9920096852300242</c:v>
                </c:pt>
                <c:pt idx="18">
                  <c:v>0.9898164277100362</c:v>
                </c:pt>
                <c:pt idx="19">
                  <c:v>0.98528192371475953</c:v>
                </c:pt>
                <c:pt idx="20">
                  <c:v>0.98606950269622529</c:v>
                </c:pt>
                <c:pt idx="21">
                  <c:v>0.96138996138996136</c:v>
                </c:pt>
                <c:pt idx="22">
                  <c:v>0.988182329769274</c:v>
                </c:pt>
                <c:pt idx="23">
                  <c:v>0.99072959306525399</c:v>
                </c:pt>
                <c:pt idx="24">
                  <c:v>0.97408417770849576</c:v>
                </c:pt>
                <c:pt idx="25">
                  <c:v>0.96699375557537914</c:v>
                </c:pt>
                <c:pt idx="26">
                  <c:v>0.96511090573012936</c:v>
                </c:pt>
                <c:pt idx="27">
                  <c:v>0.98860417846789506</c:v>
                </c:pt>
                <c:pt idx="28">
                  <c:v>0.98275470841842527</c:v>
                </c:pt>
                <c:pt idx="29">
                  <c:v>0.99004037685060564</c:v>
                </c:pt>
                <c:pt idx="30">
                  <c:v>0.97906534150983293</c:v>
                </c:pt>
                <c:pt idx="31">
                  <c:v>0.97067448680351909</c:v>
                </c:pt>
                <c:pt idx="32">
                  <c:v>0.9917618921073611</c:v>
                </c:pt>
                <c:pt idx="33">
                  <c:v>0.99101004759386568</c:v>
                </c:pt>
                <c:pt idx="34">
                  <c:v>0.99193548387096775</c:v>
                </c:pt>
                <c:pt idx="35">
                  <c:v>0.98740818467995806</c:v>
                </c:pt>
                <c:pt idx="36">
                  <c:v>0.98258115597783058</c:v>
                </c:pt>
                <c:pt idx="37">
                  <c:v>0.98217346588961263</c:v>
                </c:pt>
                <c:pt idx="38">
                  <c:v>0.99779249448123619</c:v>
                </c:pt>
                <c:pt idx="39">
                  <c:v>0.99933466400532267</c:v>
                </c:pt>
                <c:pt idx="40">
                  <c:v>0.99554069119286515</c:v>
                </c:pt>
                <c:pt idx="41">
                  <c:v>0.99406276505513147</c:v>
                </c:pt>
                <c:pt idx="42">
                  <c:v>0.96820349761526237</c:v>
                </c:pt>
                <c:pt idx="43">
                  <c:v>0.98298854835097793</c:v>
                </c:pt>
              </c:numCache>
            </c:numRef>
          </c:val>
          <c:extLst>
            <c:ext xmlns:c16="http://schemas.microsoft.com/office/drawing/2014/chart" uri="{C3380CC4-5D6E-409C-BE32-E72D297353CC}">
              <c16:uniqueId val="{00000001-57A1-4BF4-91E0-CE15B9CBB4DF}"/>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622417280739773"/>
          <c:y val="9.2472785553333967E-3"/>
          <c:w val="0.55764195925444293"/>
          <c:h val="2.6931908343647847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349836518405771"/>
          <c:h val="0.59825687185443288"/>
        </c:manualLayout>
      </c:layout>
      <c:barChart>
        <c:barDir val="col"/>
        <c:grouping val="clustered"/>
        <c:varyColors val="0"/>
        <c:ser>
          <c:idx val="3"/>
          <c:order val="0"/>
          <c:tx>
            <c:strRef>
              <c:f>府内府外別健診受診率!$J$16</c:f>
              <c:strCache>
                <c:ptCount val="1"/>
                <c:pt idx="0">
                  <c:v>医科健診受診率</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府内府外別健診受診率!$B$5:$C$6</c:f>
              <c:strCache>
                <c:ptCount val="2"/>
                <c:pt idx="0">
                  <c:v>府内医療機関受診</c:v>
                </c:pt>
                <c:pt idx="1">
                  <c:v>府外医療機関のみ受診</c:v>
                </c:pt>
              </c:strCache>
            </c:strRef>
          </c:cat>
          <c:val>
            <c:numRef>
              <c:f>府内府外別健診受診率!$F$5:$F$6</c:f>
              <c:numCache>
                <c:formatCode>0.0%</c:formatCode>
                <c:ptCount val="2"/>
                <c:pt idx="0">
                  <c:v>0.19576979931957011</c:v>
                </c:pt>
                <c:pt idx="1">
                  <c:v>6.0677236249755337E-2</c:v>
                </c:pt>
              </c:numCache>
            </c:numRef>
          </c:val>
          <c:extLst>
            <c:ext xmlns:c16="http://schemas.microsoft.com/office/drawing/2014/chart" uri="{C3380CC4-5D6E-409C-BE32-E72D297353CC}">
              <c16:uniqueId val="{00000003-F455-436E-9596-96DEE053229D}"/>
            </c:ext>
          </c:extLst>
        </c:ser>
        <c:dLbls>
          <c:dLblPos val="ctr"/>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3282879530976944"/>
          <c:y val="1.9667053813395279E-2"/>
          <c:w val="0.36834939962793845"/>
          <c:h val="4.400503290747192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27014285807176"/>
          <c:y val="7.0652999766898303E-2"/>
          <c:w val="0.75808152728738731"/>
          <c:h val="0.91712726302902015"/>
        </c:manualLayout>
      </c:layout>
      <c:barChart>
        <c:barDir val="bar"/>
        <c:grouping val="clustered"/>
        <c:varyColors val="0"/>
        <c:ser>
          <c:idx val="0"/>
          <c:order val="0"/>
          <c:tx>
            <c:strRef>
              <c:f>地区別_府内府外別健診受診率!$AE$5</c:f>
              <c:strCache>
                <c:ptCount val="1"/>
                <c:pt idx="0">
                  <c:v>医科健診受診率</c:v>
                </c:pt>
              </c:strCache>
            </c:strRef>
          </c:tx>
          <c:spPr>
            <a:solidFill>
              <a:schemeClr val="accent3">
                <a:lumMod val="60000"/>
                <a:lumOff val="40000"/>
              </a:schemeClr>
            </a:solidFill>
            <a:ln>
              <a:noFill/>
            </a:ln>
          </c:spPr>
          <c:invertIfNegative val="0"/>
          <c:dLbls>
            <c:dLbl>
              <c:idx val="0"/>
              <c:layout>
                <c:manualLayout>
                  <c:x val="-5.1997543707557829E-3"/>
                  <c:y val="8.400061320447639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83-4E7F-B36E-77330C86E16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地区別_府内府外別健診受診率!$AH$6:$AY$7</c:f>
              <c:multiLvlStrCache>
                <c:ptCount val="18"/>
                <c:lvl>
                  <c:pt idx="0">
                    <c:v>府内医療機関受診</c:v>
                  </c:pt>
                  <c:pt idx="1">
                    <c:v>府外医療機関のみ受診</c:v>
                  </c:pt>
                  <c:pt idx="2">
                    <c:v>府内医療機関受診</c:v>
                  </c:pt>
                  <c:pt idx="3">
                    <c:v>府外医療機関のみ受診</c:v>
                  </c:pt>
                  <c:pt idx="4">
                    <c:v>府内医療機関受診</c:v>
                  </c:pt>
                  <c:pt idx="5">
                    <c:v>府外医療機関のみ受診</c:v>
                  </c:pt>
                  <c:pt idx="6">
                    <c:v>府内医療機関受診</c:v>
                  </c:pt>
                  <c:pt idx="7">
                    <c:v>府外医療機関のみ受診</c:v>
                  </c:pt>
                  <c:pt idx="8">
                    <c:v>府内医療機関受診</c:v>
                  </c:pt>
                  <c:pt idx="9">
                    <c:v>府外医療機関のみ受診</c:v>
                  </c:pt>
                  <c:pt idx="10">
                    <c:v>府内医療機関受診</c:v>
                  </c:pt>
                  <c:pt idx="11">
                    <c:v>府外医療機関のみ受診</c:v>
                  </c:pt>
                  <c:pt idx="12">
                    <c:v>府内医療機関受診</c:v>
                  </c:pt>
                  <c:pt idx="13">
                    <c:v>府外医療機関のみ受診</c:v>
                  </c:pt>
                  <c:pt idx="14">
                    <c:v>府内医療機関受診</c:v>
                  </c:pt>
                  <c:pt idx="15">
                    <c:v>府外医療機関のみ受診</c:v>
                  </c:pt>
                  <c:pt idx="16">
                    <c:v>府内医療機関受診</c:v>
                  </c:pt>
                  <c:pt idx="17">
                    <c:v>府外医療機関のみ受診</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府内府外別健診受診率!$AE$6:$AF$6,地区別_府内府外別健診受診率!$AE$7:$AF$7,地区別_府内府外別健診受診率!$AE$8:$AF$8,地区別_府内府外別健診受診率!$AE$9:$AF$9,地区別_府内府外別健診受診率!$AE$10:$AF$10,地区別_府内府外別健診受診率!$AE$11:$AF$11,地区別_府内府外別健診受診率!$AE$12:$AF$12,地区別_府内府外別健診受診率!$AE$13:$AF$13,地区別_府内府外別健診受診率!$AE$14:$AF$14)</c:f>
              <c:numCache>
                <c:formatCode>0.0%</c:formatCode>
                <c:ptCount val="18"/>
                <c:pt idx="0">
                  <c:v>0.28097520573774826</c:v>
                </c:pt>
                <c:pt idx="1">
                  <c:v>8.5207612456747406E-2</c:v>
                </c:pt>
                <c:pt idx="2">
                  <c:v>0.2602686168989467</c:v>
                </c:pt>
                <c:pt idx="3">
                  <c:v>6.0180541624874621E-2</c:v>
                </c:pt>
                <c:pt idx="4">
                  <c:v>0.2048557761994492</c:v>
                </c:pt>
                <c:pt idx="5">
                  <c:v>8.2009226037929261E-2</c:v>
                </c:pt>
                <c:pt idx="6">
                  <c:v>0.20333620645946357</c:v>
                </c:pt>
                <c:pt idx="7">
                  <c:v>4.0333796940194712E-2</c:v>
                </c:pt>
                <c:pt idx="8">
                  <c:v>0.26215177472430856</c:v>
                </c:pt>
                <c:pt idx="9">
                  <c:v>4.0089086859688199E-2</c:v>
                </c:pt>
                <c:pt idx="10">
                  <c:v>0.17427381646664006</c:v>
                </c:pt>
                <c:pt idx="11">
                  <c:v>3.1315240083507306E-2</c:v>
                </c:pt>
                <c:pt idx="12">
                  <c:v>0.19618507363763074</c:v>
                </c:pt>
                <c:pt idx="13">
                  <c:v>6.2951496388028896E-2</c:v>
                </c:pt>
                <c:pt idx="14">
                  <c:v>0.12112652472872477</c:v>
                </c:pt>
                <c:pt idx="15">
                  <c:v>3.4158838599487616E-2</c:v>
                </c:pt>
                <c:pt idx="16">
                  <c:v>0.19576979931957011</c:v>
                </c:pt>
                <c:pt idx="17">
                  <c:v>6.0677236249755337E-2</c:v>
                </c:pt>
              </c:numCache>
            </c:numRef>
          </c:val>
          <c:extLst>
            <c:ext xmlns:c16="http://schemas.microsoft.com/office/drawing/2014/chart" uri="{C3380CC4-5D6E-409C-BE32-E72D297353CC}">
              <c16:uniqueId val="{00000000-19CC-4D4F-AEE8-A522C7D2D291}"/>
            </c:ext>
          </c:extLst>
        </c:ser>
        <c:dLbls>
          <c:showLegendKey val="0"/>
          <c:showVal val="0"/>
          <c:showCatName val="0"/>
          <c:showSerName val="0"/>
          <c:showPercent val="0"/>
          <c:showBubbleSize val="0"/>
        </c:dLbls>
        <c:gapWidth val="150"/>
        <c:axId val="458258944"/>
        <c:axId val="459534848"/>
      </c:barChart>
      <c:catAx>
        <c:axId val="45825894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t"/>
      <c:layout>
        <c:manualLayout>
          <c:xMode val="edge"/>
          <c:yMode val="edge"/>
          <c:x val="0.32249133073255309"/>
          <c:y val="6.4008467261811013E-3"/>
          <c:w val="0.39062117709386895"/>
          <c:h val="2.5021501793138473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市区町村別_府内府外別健診受診率!$AI$5</c:f>
              <c:strCache>
                <c:ptCount val="1"/>
                <c:pt idx="0">
                  <c:v>医科健診受診率</c:v>
                </c:pt>
              </c:strCache>
            </c:strRef>
          </c:tx>
          <c:spPr>
            <a:solidFill>
              <a:schemeClr val="accent4">
                <a:lumMod val="60000"/>
                <a:lumOff val="40000"/>
              </a:schemeClr>
            </a:solidFill>
            <a:ln>
              <a:noFill/>
            </a:ln>
          </c:spPr>
          <c:invertIfNegative val="0"/>
          <c:dLbls>
            <c:dLbl>
              <c:idx val="1"/>
              <c:layout>
                <c:manualLayout>
                  <c:x val="3.25170739022744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CB-4AC6-8BC7-B5A726085584}"/>
                </c:ext>
              </c:extLst>
            </c:dLbl>
            <c:dLbl>
              <c:idx val="2"/>
              <c:layout>
                <c:manualLayout>
                  <c:x val="3.71623701740279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CB-4AC6-8BC7-B5A726085584}"/>
                </c:ext>
              </c:extLst>
            </c:dLbl>
            <c:dLbl>
              <c:idx val="3"/>
              <c:layout>
                <c:manualLayout>
                  <c:x val="1.0839024634091419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F-4D36-9EAE-4C3FC5C7271F}"/>
                </c:ext>
              </c:extLst>
            </c:dLbl>
            <c:dLbl>
              <c:idx val="8"/>
              <c:layout>
                <c:manualLayout>
                  <c:x val="1.39358888152604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CB-4AC6-8BC7-B5A726085584}"/>
                </c:ext>
              </c:extLst>
            </c:dLbl>
            <c:dLbl>
              <c:idx val="10"/>
              <c:layout>
                <c:manualLayout>
                  <c:x val="9.29059254350692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CB-4AC6-8BC7-B5A726085584}"/>
                </c:ext>
              </c:extLst>
            </c:dLbl>
            <c:dLbl>
              <c:idx val="13"/>
              <c:layout>
                <c:manualLayout>
                  <c:x val="3.71623701740279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CB-4AC6-8BC7-B5A726085584}"/>
                </c:ext>
              </c:extLst>
            </c:dLbl>
            <c:dLbl>
              <c:idx val="17"/>
              <c:layout>
                <c:manualLayout>
                  <c:x val="-4.6452962717535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1C-4A39-B71B-53F4B5B96385}"/>
                </c:ext>
              </c:extLst>
            </c:dLbl>
            <c:dLbl>
              <c:idx val="24"/>
              <c:layout>
                <c:manualLayout>
                  <c:x val="-4.6452962717535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D5-45AC-8BDD-443DC7D72193}"/>
                </c:ext>
              </c:extLst>
            </c:dLbl>
            <c:dLbl>
              <c:idx val="25"/>
              <c:layout>
                <c:manualLayout>
                  <c:x val="3.71623701740278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CB-4AC6-8BC7-B5A726085584}"/>
                </c:ext>
              </c:extLst>
            </c:dLbl>
            <c:dLbl>
              <c:idx val="27"/>
              <c:layout>
                <c:manualLayout>
                  <c:x val="2.32264813587673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CB-4AC6-8BC7-B5A726085584}"/>
                </c:ext>
              </c:extLst>
            </c:dLbl>
            <c:dLbl>
              <c:idx val="28"/>
              <c:layout>
                <c:manualLayout>
                  <c:x val="4.1807666445781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1C-4A39-B71B-53F4B5B96385}"/>
                </c:ext>
              </c:extLst>
            </c:dLbl>
            <c:dLbl>
              <c:idx val="30"/>
              <c:layout>
                <c:manualLayout>
                  <c:x val="-7.5918284239704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4A-43C7-B523-AB104C4C7980}"/>
                </c:ext>
              </c:extLst>
            </c:dLbl>
            <c:dLbl>
              <c:idx val="31"/>
              <c:layout>
                <c:manualLayout>
                  <c:x val="1.2680073812660444E-5"/>
                  <c:y val="7.369490846563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4A-43C7-B523-AB104C4C7980}"/>
                </c:ext>
              </c:extLst>
            </c:dLbl>
            <c:dLbl>
              <c:idx val="32"/>
              <c:layout>
                <c:manualLayout>
                  <c:x val="6.356707561757294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4A-43C7-B523-AB104C4C7980}"/>
                </c:ext>
              </c:extLst>
            </c:dLbl>
            <c:dLbl>
              <c:idx val="33"/>
              <c:layout>
                <c:manualLayout>
                  <c:x val="6.2105574586594483E-3"/>
                  <c:y val="7.369490846563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4A-43C7-B523-AB104C4C7980}"/>
                </c:ext>
              </c:extLst>
            </c:dLbl>
            <c:dLbl>
              <c:idx val="34"/>
              <c:layout>
                <c:manualLayout>
                  <c:x val="-1.3812745790734806E-3"/>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4A-43C7-B523-AB104C4C7980}"/>
                </c:ext>
              </c:extLst>
            </c:dLbl>
            <c:dLbl>
              <c:idx val="35"/>
              <c:layout>
                <c:manualLayout>
                  <c:x val="-4.620058047914829E-3"/>
                  <c:y val="1.00494217902965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4A-43C7-B523-AB104C4C7980}"/>
                </c:ext>
              </c:extLst>
            </c:dLbl>
            <c:dLbl>
              <c:idx val="36"/>
              <c:layout>
                <c:manualLayout>
                  <c:x val="-6.1684901384993253E-3"/>
                  <c:y val="8.03755145530032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4A-43C7-B523-AB104C4C7980}"/>
                </c:ext>
              </c:extLst>
            </c:dLbl>
            <c:dLbl>
              <c:idx val="37"/>
              <c:layout>
                <c:manualLayout>
                  <c:x val="-7.5665902001317998E-3"/>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4A-43C7-B523-AB104C4C7980}"/>
                </c:ext>
              </c:extLst>
            </c:dLbl>
            <c:dLbl>
              <c:idx val="38"/>
              <c:layout>
                <c:manualLayout>
                  <c:x val="-1.3687164290474235E-3"/>
                  <c:y val="-3.82994391516371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4A-43C7-B523-AB104C4C7980}"/>
                </c:ext>
              </c:extLst>
            </c:dLbl>
            <c:dLbl>
              <c:idx val="39"/>
              <c:layout>
                <c:manualLayout>
                  <c:x val="1.1027153036908158E-2"/>
                  <c:y val="3.28750550733715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4A-43C7-B523-AB104C4C7980}"/>
                </c:ext>
              </c:extLst>
            </c:dLbl>
            <c:dLbl>
              <c:idx val="40"/>
              <c:layout>
                <c:manualLayout>
                  <c:x val="3.2892599165187833E-3"/>
                  <c:y val="1.0050726209966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4A-43C7-B523-AB104C4C7980}"/>
                </c:ext>
              </c:extLst>
            </c:dLbl>
            <c:dLbl>
              <c:idx val="41"/>
              <c:layout>
                <c:manualLayout>
                  <c:x val="1.9666306788295387E-4"/>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4A-43C7-B523-AB104C4C7980}"/>
                </c:ext>
              </c:extLst>
            </c:dLbl>
            <c:dLbl>
              <c:idx val="42"/>
              <c:layout>
                <c:manualLayout>
                  <c:x val="1.6031758707949248E-3"/>
                  <c:y val="7.9129305582789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4A-43C7-B523-AB104C4C7980}"/>
                </c:ext>
              </c:extLst>
            </c:dLbl>
            <c:dLbl>
              <c:idx val="43"/>
              <c:layout>
                <c:manualLayout>
                  <c:x val="2.32895904699729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C4A-43C7-B523-AB104C4C7980}"/>
                </c:ext>
              </c:extLst>
            </c:dLbl>
            <c:dLbl>
              <c:idx val="44"/>
              <c:layout>
                <c:manualLayout>
                  <c:x val="2.498836282309886E-2"/>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4A-43C7-B523-AB104C4C7980}"/>
                </c:ext>
              </c:extLst>
            </c:dLbl>
            <c:dLbl>
              <c:idx val="45"/>
              <c:layout>
                <c:manualLayout>
                  <c:x val="2.8093616406546781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4A-43C7-B523-AB104C4C7980}"/>
                </c:ext>
              </c:extLst>
            </c:dLbl>
            <c:dLbl>
              <c:idx val="46"/>
              <c:layout>
                <c:manualLayout>
                  <c:x val="2.79475085639675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4A-43C7-B523-AB104C4C7980}"/>
                </c:ext>
              </c:extLst>
            </c:dLbl>
            <c:dLbl>
              <c:idx val="47"/>
              <c:layout>
                <c:manualLayout>
                  <c:x val="2.9646310078597759E-2"/>
                  <c:y val="-1.00466168280824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4A-43C7-B523-AB104C4C7980}"/>
                </c:ext>
              </c:extLst>
            </c:dLbl>
            <c:dLbl>
              <c:idx val="48"/>
              <c:layout>
                <c:manualLayout>
                  <c:x val="3.275156366204568E-2"/>
                  <c:y val="2.46562912992879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C4A-43C7-B523-AB104C4C7980}"/>
                </c:ext>
              </c:extLst>
            </c:dLbl>
            <c:dLbl>
              <c:idx val="49"/>
              <c:layout>
                <c:manualLayout>
                  <c:x val="3.4559740183305598E-2"/>
                  <c:y val="4.109381883214654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C4A-43C7-B523-AB104C4C7980}"/>
                </c:ext>
              </c:extLst>
            </c:dLbl>
            <c:dLbl>
              <c:idx val="50"/>
              <c:layout>
                <c:manualLayout>
                  <c:x val="3.4705806817513014E-2"/>
                  <c:y val="2.46562912992879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C4A-43C7-B523-AB104C4C7980}"/>
                </c:ext>
              </c:extLst>
            </c:dLbl>
            <c:dLbl>
              <c:idx val="51"/>
              <c:layout>
                <c:manualLayout>
                  <c:x val="-6.5027741959647082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C4A-43C7-B523-AB104C4C7980}"/>
                </c:ext>
              </c:extLst>
            </c:dLbl>
            <c:dLbl>
              <c:idx val="52"/>
              <c:layout>
                <c:manualLayout>
                  <c:x val="-3.10527872932983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C4A-43C7-B523-AB104C4C7980}"/>
                </c:ext>
              </c:extLst>
            </c:dLbl>
            <c:dLbl>
              <c:idx val="53"/>
              <c:layout>
                <c:manualLayout>
                  <c:x val="-3.10527872932983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C4A-43C7-B523-AB104C4C7980}"/>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市区町村別_府内府外別健診受診率!$AH$6:$AH$48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市区町村別_府内府外別健診受診率!$AI$6:$AI$48</c:f>
              <c:numCache>
                <c:formatCode>0.0%</c:formatCode>
                <c:ptCount val="43"/>
                <c:pt idx="0">
                  <c:v>0.12112652472872477</c:v>
                </c:pt>
                <c:pt idx="1">
                  <c:v>0.17427381646664006</c:v>
                </c:pt>
                <c:pt idx="2">
                  <c:v>0.17011821171451427</c:v>
                </c:pt>
                <c:pt idx="3">
                  <c:v>0.1896378956957413</c:v>
                </c:pt>
                <c:pt idx="4">
                  <c:v>0.42126436781609194</c:v>
                </c:pt>
                <c:pt idx="5">
                  <c:v>0.33083203424313684</c:v>
                </c:pt>
                <c:pt idx="6">
                  <c:v>0.24239474324653201</c:v>
                </c:pt>
                <c:pt idx="7">
                  <c:v>0.29950348870272753</c:v>
                </c:pt>
                <c:pt idx="8">
                  <c:v>0.18656182987848463</c:v>
                </c:pt>
                <c:pt idx="9">
                  <c:v>0.12259405074365705</c:v>
                </c:pt>
                <c:pt idx="10">
                  <c:v>0.19114701130856221</c:v>
                </c:pt>
                <c:pt idx="11">
                  <c:v>0.23933406383655578</c:v>
                </c:pt>
                <c:pt idx="12">
                  <c:v>0.23374934192189775</c:v>
                </c:pt>
                <c:pt idx="13">
                  <c:v>0.17005319612801953</c:v>
                </c:pt>
                <c:pt idx="14">
                  <c:v>0.28445581131003128</c:v>
                </c:pt>
                <c:pt idx="15">
                  <c:v>0.26399073716711696</c:v>
                </c:pt>
                <c:pt idx="16">
                  <c:v>0.28688630490956074</c:v>
                </c:pt>
                <c:pt idx="17">
                  <c:v>0.14481944185468332</c:v>
                </c:pt>
                <c:pt idx="18">
                  <c:v>0.212592164233049</c:v>
                </c:pt>
                <c:pt idx="19">
                  <c:v>0.30826945033436631</c:v>
                </c:pt>
                <c:pt idx="20">
                  <c:v>0.26079064138765629</c:v>
                </c:pt>
                <c:pt idx="21">
                  <c:v>0.21931449745252432</c:v>
                </c:pt>
                <c:pt idx="22">
                  <c:v>0.29686609686609688</c:v>
                </c:pt>
                <c:pt idx="23">
                  <c:v>0.25543151280165788</c:v>
                </c:pt>
                <c:pt idx="24">
                  <c:v>0.15540180947312401</c:v>
                </c:pt>
                <c:pt idx="25">
                  <c:v>0.17211109512160022</c:v>
                </c:pt>
                <c:pt idx="26">
                  <c:v>0.34264150943396227</c:v>
                </c:pt>
                <c:pt idx="27">
                  <c:v>0.1839203993898211</c:v>
                </c:pt>
                <c:pt idx="28">
                  <c:v>0.16344985828046971</c:v>
                </c:pt>
                <c:pt idx="29">
                  <c:v>0.21380846325167038</c:v>
                </c:pt>
                <c:pt idx="30">
                  <c:v>0.15691132445545578</c:v>
                </c:pt>
                <c:pt idx="31">
                  <c:v>0.27006783493499154</c:v>
                </c:pt>
                <c:pt idx="32">
                  <c:v>0.11793746571585299</c:v>
                </c:pt>
                <c:pt idx="33">
                  <c:v>0.19949423995504356</c:v>
                </c:pt>
                <c:pt idx="34">
                  <c:v>0.52314674735249622</c:v>
                </c:pt>
                <c:pt idx="35">
                  <c:v>0.21915820029027577</c:v>
                </c:pt>
                <c:pt idx="36">
                  <c:v>0.15954545454545455</c:v>
                </c:pt>
                <c:pt idx="37">
                  <c:v>0.15831186843669506</c:v>
                </c:pt>
                <c:pt idx="38">
                  <c:v>0.22138228941684665</c:v>
                </c:pt>
                <c:pt idx="39">
                  <c:v>9.9541857559350272E-2</c:v>
                </c:pt>
                <c:pt idx="40">
                  <c:v>0.24865511057979678</c:v>
                </c:pt>
                <c:pt idx="41">
                  <c:v>0.24933451641526175</c:v>
                </c:pt>
                <c:pt idx="42">
                  <c:v>0.32244897959183672</c:v>
                </c:pt>
              </c:numCache>
            </c:numRef>
          </c:val>
          <c:extLst>
            <c:ext xmlns:c16="http://schemas.microsoft.com/office/drawing/2014/chart" uri="{C3380CC4-5D6E-409C-BE32-E72D297353CC}">
              <c16:uniqueId val="{00000018-BC4A-43C7-B523-AB104C4C7980}"/>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市区町村別_府内府外別健診受診率!$AJ$5</c:f>
              <c:strCache>
                <c:ptCount val="1"/>
                <c:pt idx="0">
                  <c:v>広域連合全体</c:v>
                </c:pt>
              </c:strCache>
            </c:strRef>
          </c:tx>
          <c:spPr>
            <a:ln w="28575">
              <a:solidFill>
                <a:srgbClr val="BE4B48"/>
              </a:solidFill>
            </a:ln>
          </c:spPr>
          <c:marker>
            <c:symbol val="none"/>
          </c:marker>
          <c:dLbls>
            <c:dLbl>
              <c:idx val="0"/>
              <c:layout>
                <c:manualLayout>
                  <c:x val="7.4265607311525692E-2"/>
                  <c:y val="-0.8729038065843621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C4A-43C7-B523-AB104C4C7980}"/>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C4A-43C7-B523-AB104C4C7980}"/>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市区町村別_府内府外別健診受診率!$AJ$6:$AJ$48</c:f>
              <c:numCache>
                <c:formatCode>0.0%</c:formatCode>
                <c:ptCount val="43"/>
                <c:pt idx="0">
                  <c:v>0.19576979931957011</c:v>
                </c:pt>
                <c:pt idx="1">
                  <c:v>0.19576979931957011</c:v>
                </c:pt>
                <c:pt idx="2">
                  <c:v>0.19576979931957011</c:v>
                </c:pt>
                <c:pt idx="3">
                  <c:v>0.19576979931957011</c:v>
                </c:pt>
                <c:pt idx="4">
                  <c:v>0.19576979931957011</c:v>
                </c:pt>
                <c:pt idx="5">
                  <c:v>0.19576979931957011</c:v>
                </c:pt>
                <c:pt idx="6">
                  <c:v>0.19576979931957011</c:v>
                </c:pt>
                <c:pt idx="7">
                  <c:v>0.19576979931957011</c:v>
                </c:pt>
                <c:pt idx="8">
                  <c:v>0.19576979931957011</c:v>
                </c:pt>
                <c:pt idx="9">
                  <c:v>0.19576979931957011</c:v>
                </c:pt>
                <c:pt idx="10">
                  <c:v>0.19576979931957011</c:v>
                </c:pt>
                <c:pt idx="11">
                  <c:v>0.19576979931957011</c:v>
                </c:pt>
                <c:pt idx="12">
                  <c:v>0.19576979931957011</c:v>
                </c:pt>
                <c:pt idx="13">
                  <c:v>0.19576979931957011</c:v>
                </c:pt>
                <c:pt idx="14">
                  <c:v>0.19576979931957011</c:v>
                </c:pt>
                <c:pt idx="15">
                  <c:v>0.19576979931957011</c:v>
                </c:pt>
                <c:pt idx="16">
                  <c:v>0.19576979931957011</c:v>
                </c:pt>
                <c:pt idx="17">
                  <c:v>0.19576979931957011</c:v>
                </c:pt>
                <c:pt idx="18">
                  <c:v>0.19576979931957011</c:v>
                </c:pt>
                <c:pt idx="19">
                  <c:v>0.19576979931957011</c:v>
                </c:pt>
                <c:pt idx="20">
                  <c:v>0.19576979931957011</c:v>
                </c:pt>
                <c:pt idx="21">
                  <c:v>0.19576979931957011</c:v>
                </c:pt>
                <c:pt idx="22">
                  <c:v>0.19576979931957011</c:v>
                </c:pt>
                <c:pt idx="23">
                  <c:v>0.19576979931957011</c:v>
                </c:pt>
                <c:pt idx="24">
                  <c:v>0.19576979931957011</c:v>
                </c:pt>
                <c:pt idx="25">
                  <c:v>0.19576979931957011</c:v>
                </c:pt>
                <c:pt idx="26">
                  <c:v>0.19576979931957011</c:v>
                </c:pt>
                <c:pt idx="27">
                  <c:v>0.19576979931957011</c:v>
                </c:pt>
                <c:pt idx="28">
                  <c:v>0.19576979931957011</c:v>
                </c:pt>
                <c:pt idx="29">
                  <c:v>0.19576979931957011</c:v>
                </c:pt>
                <c:pt idx="30">
                  <c:v>0.19576979931957011</c:v>
                </c:pt>
                <c:pt idx="31">
                  <c:v>0.19576979931957011</c:v>
                </c:pt>
                <c:pt idx="32">
                  <c:v>0.19576979931957011</c:v>
                </c:pt>
                <c:pt idx="33">
                  <c:v>0.19576979931957011</c:v>
                </c:pt>
                <c:pt idx="34">
                  <c:v>0.19576979931957011</c:v>
                </c:pt>
                <c:pt idx="35">
                  <c:v>0.19576979931957011</c:v>
                </c:pt>
                <c:pt idx="36">
                  <c:v>0.19576979931957011</c:v>
                </c:pt>
                <c:pt idx="37">
                  <c:v>0.19576979931957011</c:v>
                </c:pt>
                <c:pt idx="38">
                  <c:v>0.19576979931957011</c:v>
                </c:pt>
                <c:pt idx="39">
                  <c:v>0.19576979931957011</c:v>
                </c:pt>
                <c:pt idx="40">
                  <c:v>0.19576979931957011</c:v>
                </c:pt>
                <c:pt idx="41">
                  <c:v>0.19576979931957011</c:v>
                </c:pt>
                <c:pt idx="42">
                  <c:v>0.19576979931957011</c:v>
                </c:pt>
              </c:numCache>
            </c:numRef>
          </c:xVal>
          <c:yVal>
            <c:numRef>
              <c:f>市区町村別_府内府外別健診受診率!$AM$6:$AM$48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B-BC4A-43C7-B523-AB104C4C7980}"/>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out"/>
        <c:minorTickMark val="none"/>
        <c:tickLblPos val="nextTo"/>
        <c:spPr>
          <a:ln w="9525">
            <a:solidFill>
              <a:srgbClr val="7F7F7F"/>
            </a:solidFill>
            <a:prstDash val="solid"/>
          </a:ln>
        </c:spPr>
        <c:crossAx val="388180224"/>
        <c:crosses val="autoZero"/>
        <c:auto val="1"/>
        <c:lblAlgn val="ctr"/>
        <c:lblOffset val="100"/>
        <c:noMultiLvlLbl val="0"/>
      </c:catAx>
      <c:valAx>
        <c:axId val="388180224"/>
        <c:scaling>
          <c:orientation val="minMax"/>
          <c:min val="0"/>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923027349256859"/>
              <c:y val="4.3743811085390945E-2"/>
            </c:manualLayout>
          </c:layout>
          <c:overlay val="0"/>
        </c:title>
        <c:numFmt formatCode="0.0%"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0.0%"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4898545489572801"/>
          <c:y val="1.2600679816983661E-2"/>
          <c:w val="0.53853055916775028"/>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市区町村別_府内府外別健診受診率!$AK$5</c:f>
              <c:strCache>
                <c:ptCount val="1"/>
                <c:pt idx="0">
                  <c:v>医科健診受診率</c:v>
                </c:pt>
              </c:strCache>
            </c:strRef>
          </c:tx>
          <c:spPr>
            <a:solidFill>
              <a:srgbClr val="376092"/>
            </a:solidFill>
            <a:ln>
              <a:noFill/>
            </a:ln>
          </c:spPr>
          <c:invertIfNegative val="0"/>
          <c:dLbls>
            <c:dLbl>
              <c:idx val="0"/>
              <c:layout>
                <c:manualLayout>
                  <c:x val="3.5613938083443424E-2"/>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6-4270-95B7-BDD54CBA6F6F}"/>
                </c:ext>
              </c:extLst>
            </c:dLbl>
            <c:dLbl>
              <c:idx val="1"/>
              <c:layout>
                <c:manualLayout>
                  <c:x val="3.71623701740279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36-4270-95B7-BDD54CBA6F6F}"/>
                </c:ext>
              </c:extLst>
            </c:dLbl>
            <c:dLbl>
              <c:idx val="2"/>
              <c:layout>
                <c:manualLayout>
                  <c:x val="2.32264813587674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36-4270-95B7-BDD54CBA6F6F}"/>
                </c:ext>
              </c:extLst>
            </c:dLbl>
            <c:dLbl>
              <c:idx val="3"/>
              <c:layout>
                <c:manualLayout>
                  <c:x val="2.32264813587674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36-4270-95B7-BDD54CBA6F6F}"/>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36-4270-95B7-BDD54CBA6F6F}"/>
                </c:ext>
              </c:extLst>
            </c:dLbl>
            <c:dLbl>
              <c:idx val="5"/>
              <c:layout>
                <c:manualLayout>
                  <c:x val="1.08390246340914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CA-4E55-BE0F-20C4839A2F8D}"/>
                </c:ext>
              </c:extLst>
            </c:dLbl>
            <c:dLbl>
              <c:idx val="6"/>
              <c:layout>
                <c:manualLayout>
                  <c:x val="2.78717776305209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36-4270-95B7-BDD54CBA6F6F}"/>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36-4270-95B7-BDD54CBA6F6F}"/>
                </c:ext>
              </c:extLst>
            </c:dLbl>
            <c:dLbl>
              <c:idx val="8"/>
              <c:layout>
                <c:manualLayout>
                  <c:x val="-2.838759372481065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36-4270-95B7-BDD54CBA6F6F}"/>
                </c:ext>
              </c:extLst>
            </c:dLbl>
            <c:dLbl>
              <c:idx val="9"/>
              <c:layout>
                <c:manualLayout>
                  <c:x val="-4.64529627175348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36-4270-95B7-BDD54CBA6F6F}"/>
                </c:ext>
              </c:extLst>
            </c:dLbl>
            <c:dLbl>
              <c:idx val="10"/>
              <c:layout>
                <c:manualLayout>
                  <c:x val="2.838759372481065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F36-4270-95B7-BDD54CBA6F6F}"/>
                </c:ext>
              </c:extLst>
            </c:dLbl>
            <c:dLbl>
              <c:idx val="11"/>
              <c:layout>
                <c:manualLayout>
                  <c:x val="2.32264813587674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36-4270-95B7-BDD54CBA6F6F}"/>
                </c:ext>
              </c:extLst>
            </c:dLbl>
            <c:dLbl>
              <c:idx val="12"/>
              <c:layout>
                <c:manualLayout>
                  <c:x val="2.16780492681829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CA-4E55-BE0F-20C4839A2F8D}"/>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36-4270-95B7-BDD54CBA6F6F}"/>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F36-4270-95B7-BDD54CBA6F6F}"/>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F36-4270-95B7-BDD54CBA6F6F}"/>
                </c:ext>
              </c:extLst>
            </c:dLbl>
            <c:dLbl>
              <c:idx val="16"/>
              <c:layout>
                <c:manualLayout>
                  <c:x val="3.7162370174027917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6-4270-95B7-BDD54CBA6F6F}"/>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F36-4270-95B7-BDD54CBA6F6F}"/>
                </c:ext>
              </c:extLst>
            </c:dLbl>
            <c:dLbl>
              <c:idx val="18"/>
              <c:layout>
                <c:manualLayout>
                  <c:x val="2.78717776305209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36-4270-95B7-BDD54CBA6F6F}"/>
                </c:ext>
              </c:extLst>
            </c:dLbl>
            <c:dLbl>
              <c:idx val="19"/>
              <c:layout>
                <c:manualLayout>
                  <c:x val="-2.838759372481065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F36-4270-95B7-BDD54CBA6F6F}"/>
                </c:ext>
              </c:extLst>
            </c:dLbl>
            <c:dLbl>
              <c:idx val="20"/>
              <c:layout>
                <c:manualLayout>
                  <c:x val="-2.838759372481065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F36-4270-95B7-BDD54CBA6F6F}"/>
                </c:ext>
              </c:extLst>
            </c:dLbl>
            <c:dLbl>
              <c:idx val="21"/>
              <c:layout>
                <c:manualLayout>
                  <c:x val="1.23874567246759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CA-4E55-BE0F-20C4839A2F8D}"/>
                </c:ext>
              </c:extLst>
            </c:dLbl>
            <c:dLbl>
              <c:idx val="22"/>
              <c:layout>
                <c:manualLayout>
                  <c:x val="1.39358888152604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CA-4E55-BE0F-20C4839A2F8D}"/>
                </c:ext>
              </c:extLst>
            </c:dLbl>
            <c:dLbl>
              <c:idx val="23"/>
              <c:layout>
                <c:manualLayout>
                  <c:x val="4.18076664457814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F36-4270-95B7-BDD54CBA6F6F}"/>
                </c:ext>
              </c:extLst>
            </c:dLbl>
            <c:dLbl>
              <c:idx val="24"/>
              <c:layout>
                <c:manualLayout>
                  <c:x val="-2.838759372481065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F36-4270-95B7-BDD54CBA6F6F}"/>
                </c:ext>
              </c:extLst>
            </c:dLbl>
            <c:dLbl>
              <c:idx val="2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F36-4270-95B7-BDD54CBA6F6F}"/>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36-4270-95B7-BDD54CBA6F6F}"/>
                </c:ext>
              </c:extLst>
            </c:dLbl>
            <c:dLbl>
              <c:idx val="27"/>
              <c:layout>
                <c:manualLayout>
                  <c:x val="4.0259234355196884E-2"/>
                  <c:y val="1.607510287317288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F36-4270-95B7-BDD54CBA6F6F}"/>
                </c:ext>
              </c:extLst>
            </c:dLbl>
            <c:dLbl>
              <c:idx val="2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F36-4270-95B7-BDD54CBA6F6F}"/>
                </c:ext>
              </c:extLst>
            </c:dLbl>
            <c:dLbl>
              <c:idx val="2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F36-4270-95B7-BDD54CBA6F6F}"/>
                </c:ext>
              </c:extLst>
            </c:dLbl>
            <c:dLbl>
              <c:idx val="30"/>
              <c:layout>
                <c:manualLayout>
                  <c:x val="1.69876411953651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0C-48D8-9A5D-D4D8AD38AF9B}"/>
                </c:ext>
              </c:extLst>
            </c:dLbl>
            <c:dLbl>
              <c:idx val="31"/>
              <c:layout>
                <c:manualLayout>
                  <c:x val="-2.4096951307614506E-3"/>
                  <c:y val="7.369490846563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0C-48D8-9A5D-D4D8AD38AF9B}"/>
                </c:ext>
              </c:extLst>
            </c:dLbl>
            <c:dLbl>
              <c:idx val="32"/>
              <c:layout>
                <c:manualLayout>
                  <c:x val="-2.9338520784043102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0C-48D8-9A5D-D4D8AD38AF9B}"/>
                </c:ext>
              </c:extLst>
            </c:dLbl>
            <c:dLbl>
              <c:idx val="33"/>
              <c:layout>
                <c:manualLayout>
                  <c:x val="1.2404282207235051E-2"/>
                  <c:y val="7.369490846563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0C-48D8-9A5D-D4D8AD38AF9B}"/>
                </c:ext>
              </c:extLst>
            </c:dLbl>
            <c:dLbl>
              <c:idx val="34"/>
              <c:layout>
                <c:manualLayout>
                  <c:x val="-1.3812745790734238E-3"/>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0C-48D8-9A5D-D4D8AD38AF9B}"/>
                </c:ext>
              </c:extLst>
            </c:dLbl>
            <c:dLbl>
              <c:idx val="35"/>
              <c:layout>
                <c:manualLayout>
                  <c:x val="-4.6200580479148576E-3"/>
                  <c:y val="1.00494217902965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0C-48D8-9A5D-D4D8AD38AF9B}"/>
                </c:ext>
              </c:extLst>
            </c:dLbl>
            <c:dLbl>
              <c:idx val="36"/>
              <c:layout>
                <c:manualLayout>
                  <c:x val="2.5238223838660692E-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0C-48D8-9A5D-D4D8AD38AF9B}"/>
                </c:ext>
              </c:extLst>
            </c:dLbl>
            <c:dLbl>
              <c:idx val="37"/>
              <c:layout>
                <c:manualLayout>
                  <c:x val="1.7240023433751795E-3"/>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0C-48D8-9A5D-D4D8AD38AF9B}"/>
                </c:ext>
              </c:extLst>
            </c:dLbl>
            <c:dLbl>
              <c:idx val="38"/>
              <c:layout>
                <c:manualLayout>
                  <c:x val="3.2765798427061227E-3"/>
                  <c:y val="-3.82994391516371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0C-48D8-9A5D-D4D8AD38AF9B}"/>
                </c:ext>
              </c:extLst>
            </c:dLbl>
            <c:dLbl>
              <c:idx val="39"/>
              <c:layout>
                <c:manualLayout>
                  <c:x val="1.5672449308661619E-2"/>
                  <c:y val="3.28750550733715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0C-48D8-9A5D-D4D8AD38AF9B}"/>
                </c:ext>
              </c:extLst>
            </c:dLbl>
            <c:dLbl>
              <c:idx val="40"/>
              <c:layout>
                <c:manualLayout>
                  <c:x val="4.5096926362300192E-2"/>
                  <c:y val="1.00557806069973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0C-48D8-9A5D-D4D8AD38AF9B}"/>
                </c:ext>
              </c:extLst>
            </c:dLbl>
            <c:dLbl>
              <c:idx val="41"/>
              <c:layout>
                <c:manualLayout>
                  <c:x val="4.8419593396363579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0C-48D8-9A5D-D4D8AD38AF9B}"/>
                </c:ext>
              </c:extLst>
            </c:dLbl>
            <c:dLbl>
              <c:idx val="42"/>
              <c:layout>
                <c:manualLayout>
                  <c:x val="6.2484721425484146E-3"/>
                  <c:y val="7.9129305582789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70C-48D8-9A5D-D4D8AD38AF9B}"/>
                </c:ext>
              </c:extLst>
            </c:dLbl>
            <c:dLbl>
              <c:idx val="43"/>
              <c:layout>
                <c:manualLayout>
                  <c:x val="2.32895904699729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0C-48D8-9A5D-D4D8AD38AF9B}"/>
                </c:ext>
              </c:extLst>
            </c:dLbl>
            <c:dLbl>
              <c:idx val="44"/>
              <c:layout>
                <c:manualLayout>
                  <c:x val="2.498836282309886E-2"/>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0C-48D8-9A5D-D4D8AD38AF9B}"/>
                </c:ext>
              </c:extLst>
            </c:dLbl>
            <c:dLbl>
              <c:idx val="45"/>
              <c:layout>
                <c:manualLayout>
                  <c:x val="2.8093616406546781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70C-48D8-9A5D-D4D8AD38AF9B}"/>
                </c:ext>
              </c:extLst>
            </c:dLbl>
            <c:dLbl>
              <c:idx val="46"/>
              <c:layout>
                <c:manualLayout>
                  <c:x val="2.79475085639675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70C-48D8-9A5D-D4D8AD38AF9B}"/>
                </c:ext>
              </c:extLst>
            </c:dLbl>
            <c:dLbl>
              <c:idx val="47"/>
              <c:layout>
                <c:manualLayout>
                  <c:x val="2.9646310078597759E-2"/>
                  <c:y val="-1.00466168280824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70C-48D8-9A5D-D4D8AD38AF9B}"/>
                </c:ext>
              </c:extLst>
            </c:dLbl>
            <c:dLbl>
              <c:idx val="48"/>
              <c:layout>
                <c:manualLayout>
                  <c:x val="3.275156366204568E-2"/>
                  <c:y val="2.46562912992879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70C-48D8-9A5D-D4D8AD38AF9B}"/>
                </c:ext>
              </c:extLst>
            </c:dLbl>
            <c:dLbl>
              <c:idx val="49"/>
              <c:layout>
                <c:manualLayout>
                  <c:x val="3.4559740183305598E-2"/>
                  <c:y val="4.109381883214654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70C-48D8-9A5D-D4D8AD38AF9B}"/>
                </c:ext>
              </c:extLst>
            </c:dLbl>
            <c:dLbl>
              <c:idx val="50"/>
              <c:layout>
                <c:manualLayout>
                  <c:x val="3.4705806817513014E-2"/>
                  <c:y val="2.46562912992879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70C-48D8-9A5D-D4D8AD38AF9B}"/>
                </c:ext>
              </c:extLst>
            </c:dLbl>
            <c:dLbl>
              <c:idx val="51"/>
              <c:layout>
                <c:manualLayout>
                  <c:x val="-6.5027741959647082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70C-48D8-9A5D-D4D8AD38AF9B}"/>
                </c:ext>
              </c:extLst>
            </c:dLbl>
            <c:dLbl>
              <c:idx val="52"/>
              <c:layout>
                <c:manualLayout>
                  <c:x val="-3.10527872932983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70C-48D8-9A5D-D4D8AD38AF9B}"/>
                </c:ext>
              </c:extLst>
            </c:dLbl>
            <c:dLbl>
              <c:idx val="53"/>
              <c:layout>
                <c:manualLayout>
                  <c:x val="-3.10527872932983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70C-48D8-9A5D-D4D8AD38AF9B}"/>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市区町村別_府内府外別健診受診率!$AH$6:$AH$48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市区町村別_府内府外別健診受診率!$AK$6:$AK$48</c:f>
              <c:numCache>
                <c:formatCode>0.0%</c:formatCode>
                <c:ptCount val="43"/>
                <c:pt idx="0">
                  <c:v>3.4158838599487616E-2</c:v>
                </c:pt>
                <c:pt idx="1">
                  <c:v>3.1315240083507306E-2</c:v>
                </c:pt>
                <c:pt idx="2">
                  <c:v>4.2253521126760563E-2</c:v>
                </c:pt>
                <c:pt idx="3">
                  <c:v>4.3263288009888753E-2</c:v>
                </c:pt>
                <c:pt idx="4">
                  <c:v>9.1922005571030641E-2</c:v>
                </c:pt>
                <c:pt idx="5">
                  <c:v>5.5803571428571432E-2</c:v>
                </c:pt>
                <c:pt idx="6">
                  <c:v>3.8461538461538464E-2</c:v>
                </c:pt>
                <c:pt idx="7">
                  <c:v>6.6929133858267723E-2</c:v>
                </c:pt>
                <c:pt idx="8">
                  <c:v>7.8947368421052627E-2</c:v>
                </c:pt>
                <c:pt idx="9">
                  <c:v>2.197802197802198E-2</c:v>
                </c:pt>
                <c:pt idx="10">
                  <c:v>9.5697980684811237E-2</c:v>
                </c:pt>
                <c:pt idx="11">
                  <c:v>4.5602605863192182E-2</c:v>
                </c:pt>
                <c:pt idx="12">
                  <c:v>5.0761421319796954E-2</c:v>
                </c:pt>
                <c:pt idx="13">
                  <c:v>7.3529411764705885E-2</c:v>
                </c:pt>
                <c:pt idx="14">
                  <c:v>6.3291139240506333E-2</c:v>
                </c:pt>
                <c:pt idx="15">
                  <c:v>7.7720207253886009E-2</c:v>
                </c:pt>
                <c:pt idx="16">
                  <c:v>3.3707865168539325E-2</c:v>
                </c:pt>
                <c:pt idx="17">
                  <c:v>1.4492753623188406E-2</c:v>
                </c:pt>
                <c:pt idx="18">
                  <c:v>3.9215686274509803E-2</c:v>
                </c:pt>
                <c:pt idx="19">
                  <c:v>1.4084507042253521E-2</c:v>
                </c:pt>
                <c:pt idx="20">
                  <c:v>7.7294685990338161E-2</c:v>
                </c:pt>
                <c:pt idx="21">
                  <c:v>5.5555555555555552E-2</c:v>
                </c:pt>
                <c:pt idx="22">
                  <c:v>5.4794520547945202E-2</c:v>
                </c:pt>
                <c:pt idx="23">
                  <c:v>3.0303030303030304E-2</c:v>
                </c:pt>
                <c:pt idx="24">
                  <c:v>8.2191780821917804E-2</c:v>
                </c:pt>
                <c:pt idx="25">
                  <c:v>0</c:v>
                </c:pt>
                <c:pt idx="26">
                  <c:v>6.25E-2</c:v>
                </c:pt>
                <c:pt idx="27">
                  <c:v>3.140096618357488E-2</c:v>
                </c:pt>
                <c:pt idx="28">
                  <c:v>0.10526315789473684</c:v>
                </c:pt>
                <c:pt idx="29">
                  <c:v>0.10344827586206896</c:v>
                </c:pt>
                <c:pt idx="30">
                  <c:v>1.0101010101010102E-2</c:v>
                </c:pt>
                <c:pt idx="31">
                  <c:v>2.564102564102564E-2</c:v>
                </c:pt>
                <c:pt idx="32">
                  <c:v>8.247422680412371E-2</c:v>
                </c:pt>
                <c:pt idx="33">
                  <c:v>5.5045871559633031E-2</c:v>
                </c:pt>
                <c:pt idx="34">
                  <c:v>0.24092409240924093</c:v>
                </c:pt>
                <c:pt idx="35">
                  <c:v>8.0645161290322578E-2</c:v>
                </c:pt>
                <c:pt idx="36">
                  <c:v>0.25</c:v>
                </c:pt>
                <c:pt idx="37">
                  <c:v>6.8965517241379309E-2</c:v>
                </c:pt>
                <c:pt idx="38">
                  <c:v>0</c:v>
                </c:pt>
                <c:pt idx="39">
                  <c:v>5.3254437869822487E-2</c:v>
                </c:pt>
                <c:pt idx="40">
                  <c:v>3.125E-2</c:v>
                </c:pt>
                <c:pt idx="41">
                  <c:v>0</c:v>
                </c:pt>
                <c:pt idx="42">
                  <c:v>0</c:v>
                </c:pt>
              </c:numCache>
            </c:numRef>
          </c:val>
          <c:extLst>
            <c:ext xmlns:c16="http://schemas.microsoft.com/office/drawing/2014/chart" uri="{C3380CC4-5D6E-409C-BE32-E72D297353CC}">
              <c16:uniqueId val="{00000018-E70C-48D8-9A5D-D4D8AD38AF9B}"/>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市区町村別_府内府外別健診受診率!$AL$5</c:f>
              <c:strCache>
                <c:ptCount val="1"/>
                <c:pt idx="0">
                  <c:v>広域連合全体</c:v>
                </c:pt>
              </c:strCache>
            </c:strRef>
          </c:tx>
          <c:spPr>
            <a:ln w="28575">
              <a:solidFill>
                <a:srgbClr val="BE4B48"/>
              </a:solidFill>
            </a:ln>
          </c:spPr>
          <c:marker>
            <c:symbol val="none"/>
          </c:marker>
          <c:dLbls>
            <c:dLbl>
              <c:idx val="0"/>
              <c:layout>
                <c:manualLayout>
                  <c:x val="5.7232854315096178E-2"/>
                  <c:y val="-0.8739245756172839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E70C-48D8-9A5D-D4D8AD38AF9B}"/>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70C-48D8-9A5D-D4D8AD38AF9B}"/>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市区町村別_府内府外別健診受診率!$AL$6:$AL$48</c:f>
              <c:numCache>
                <c:formatCode>0.0%</c:formatCode>
                <c:ptCount val="43"/>
                <c:pt idx="0">
                  <c:v>6.0677236249755337E-2</c:v>
                </c:pt>
                <c:pt idx="1">
                  <c:v>6.0677236249755337E-2</c:v>
                </c:pt>
                <c:pt idx="2">
                  <c:v>6.0677236249755337E-2</c:v>
                </c:pt>
                <c:pt idx="3">
                  <c:v>6.0677236249755337E-2</c:v>
                </c:pt>
                <c:pt idx="4">
                  <c:v>6.0677236249755337E-2</c:v>
                </c:pt>
                <c:pt idx="5">
                  <c:v>6.0677236249755337E-2</c:v>
                </c:pt>
                <c:pt idx="6">
                  <c:v>6.0677236249755337E-2</c:v>
                </c:pt>
                <c:pt idx="7">
                  <c:v>6.0677236249755337E-2</c:v>
                </c:pt>
                <c:pt idx="8">
                  <c:v>6.0677236249755337E-2</c:v>
                </c:pt>
                <c:pt idx="9">
                  <c:v>6.0677236249755337E-2</c:v>
                </c:pt>
                <c:pt idx="10">
                  <c:v>6.0677236249755337E-2</c:v>
                </c:pt>
                <c:pt idx="11">
                  <c:v>6.0677236249755337E-2</c:v>
                </c:pt>
                <c:pt idx="12">
                  <c:v>6.0677236249755337E-2</c:v>
                </c:pt>
                <c:pt idx="13">
                  <c:v>6.0677236249755337E-2</c:v>
                </c:pt>
                <c:pt idx="14">
                  <c:v>6.0677236249755337E-2</c:v>
                </c:pt>
                <c:pt idx="15">
                  <c:v>6.0677236249755337E-2</c:v>
                </c:pt>
                <c:pt idx="16">
                  <c:v>6.0677236249755337E-2</c:v>
                </c:pt>
                <c:pt idx="17">
                  <c:v>6.0677236249755337E-2</c:v>
                </c:pt>
                <c:pt idx="18">
                  <c:v>6.0677236249755337E-2</c:v>
                </c:pt>
                <c:pt idx="19">
                  <c:v>6.0677236249755337E-2</c:v>
                </c:pt>
                <c:pt idx="20">
                  <c:v>6.0677236249755337E-2</c:v>
                </c:pt>
                <c:pt idx="21">
                  <c:v>6.0677236249755337E-2</c:v>
                </c:pt>
                <c:pt idx="22">
                  <c:v>6.0677236249755337E-2</c:v>
                </c:pt>
                <c:pt idx="23">
                  <c:v>6.0677236249755337E-2</c:v>
                </c:pt>
                <c:pt idx="24">
                  <c:v>6.0677236249755337E-2</c:v>
                </c:pt>
                <c:pt idx="25">
                  <c:v>6.0677236249755337E-2</c:v>
                </c:pt>
                <c:pt idx="26">
                  <c:v>6.0677236249755337E-2</c:v>
                </c:pt>
                <c:pt idx="27">
                  <c:v>6.0677236249755337E-2</c:v>
                </c:pt>
                <c:pt idx="28">
                  <c:v>6.0677236249755337E-2</c:v>
                </c:pt>
                <c:pt idx="29">
                  <c:v>6.0677236249755337E-2</c:v>
                </c:pt>
                <c:pt idx="30">
                  <c:v>6.0677236249755337E-2</c:v>
                </c:pt>
                <c:pt idx="31">
                  <c:v>6.0677236249755337E-2</c:v>
                </c:pt>
                <c:pt idx="32">
                  <c:v>6.0677236249755337E-2</c:v>
                </c:pt>
                <c:pt idx="33">
                  <c:v>6.0677236249755337E-2</c:v>
                </c:pt>
                <c:pt idx="34">
                  <c:v>6.0677236249755337E-2</c:v>
                </c:pt>
                <c:pt idx="35">
                  <c:v>6.0677236249755337E-2</c:v>
                </c:pt>
                <c:pt idx="36">
                  <c:v>6.0677236249755337E-2</c:v>
                </c:pt>
                <c:pt idx="37">
                  <c:v>6.0677236249755337E-2</c:v>
                </c:pt>
                <c:pt idx="38">
                  <c:v>6.0677236249755337E-2</c:v>
                </c:pt>
                <c:pt idx="39">
                  <c:v>6.0677236249755337E-2</c:v>
                </c:pt>
                <c:pt idx="40">
                  <c:v>6.0677236249755337E-2</c:v>
                </c:pt>
                <c:pt idx="41">
                  <c:v>6.0677236249755337E-2</c:v>
                </c:pt>
                <c:pt idx="42">
                  <c:v>6.0677236249755337E-2</c:v>
                </c:pt>
              </c:numCache>
            </c:numRef>
          </c:xVal>
          <c:yVal>
            <c:numRef>
              <c:f>市区町村別_府内府外別健診受診率!$AM$6:$AM$48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B-E70C-48D8-9A5D-D4D8AD38AF9B}"/>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out"/>
        <c:minorTickMark val="none"/>
        <c:tickLblPos val="nextTo"/>
        <c:spPr>
          <a:ln w="9525">
            <a:solidFill>
              <a:srgbClr val="7F7F7F"/>
            </a:solidFill>
            <a:prstDash val="solid"/>
          </a:ln>
        </c:spPr>
        <c:crossAx val="388180224"/>
        <c:crosses val="autoZero"/>
        <c:auto val="1"/>
        <c:lblAlgn val="ctr"/>
        <c:lblOffset val="100"/>
        <c:noMultiLvlLbl val="0"/>
      </c:catAx>
      <c:valAx>
        <c:axId val="388180224"/>
        <c:scaling>
          <c:orientation val="minMax"/>
          <c:max val="0.60000000000000009"/>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923027349256859"/>
              <c:y val="4.3743811085390945E-2"/>
            </c:manualLayout>
          </c:layout>
          <c:overlay val="0"/>
        </c:title>
        <c:numFmt formatCode="0.0%"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0.0%"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5357294225304627"/>
          <c:y val="1.2600679816983661E-2"/>
          <c:w val="0.53394307181043199"/>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stacked"/>
        <c:varyColors val="0"/>
        <c:ser>
          <c:idx val="0"/>
          <c:order val="0"/>
          <c:tx>
            <c:strRef>
              <c:f>年齢別受診率!$AR$3:$AS$3</c:f>
              <c:strCache>
                <c:ptCount val="2"/>
                <c:pt idx="0">
                  <c:v>医科･歯科</c:v>
                </c:pt>
              </c:strCache>
            </c:strRef>
          </c:tx>
          <c:spPr>
            <a:solidFill>
              <a:srgbClr val="95B3D7"/>
            </a:solidFill>
            <a:ln>
              <a:noFill/>
            </a:ln>
          </c:spPr>
          <c:invertIfNegative val="0"/>
          <c:dLbls>
            <c:dLbl>
              <c:idx val="0"/>
              <c:layout>
                <c:manualLayout>
                  <c:x val="2.7556350238404827E-2"/>
                  <c:y val="-2.5190398451183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94-4875-AB8A-B8D81F1895DD}"/>
                </c:ext>
              </c:extLst>
            </c:dLbl>
            <c:dLbl>
              <c:idx val="1"/>
              <c:layout>
                <c:manualLayout>
                  <c:x val="2.9153691179890841E-2"/>
                  <c:y val="-2.5190874521697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94-4875-AB8A-B8D81F1895DD}"/>
                </c:ext>
              </c:extLst>
            </c:dLbl>
            <c:dLbl>
              <c:idx val="4"/>
              <c:layout>
                <c:manualLayout>
                  <c:x val="3.330504148631872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E0-421D-AB10-247D6539BA33}"/>
                </c:ext>
              </c:extLst>
            </c:dLbl>
            <c:dLbl>
              <c:idx val="5"/>
              <c:layout>
                <c:manualLayout>
                  <c:x val="1.10875849132967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E0-421D-AB10-247D6539BA33}"/>
                </c:ext>
              </c:extLst>
            </c:dLbl>
            <c:dLbl>
              <c:idx val="6"/>
              <c:layout>
                <c:manualLayout>
                  <c:x val="8.69524243897871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E0-421D-AB10-247D6539BA33}"/>
                </c:ext>
              </c:extLst>
            </c:dLbl>
            <c:dLbl>
              <c:idx val="7"/>
              <c:layout>
                <c:manualLayout>
                  <c:x val="4.442887218226795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E0-421D-AB10-247D6539BA33}"/>
                </c:ext>
              </c:extLst>
            </c:dLbl>
            <c:dLbl>
              <c:idx val="8"/>
              <c:layout>
                <c:manualLayout>
                  <c:x val="2.7619286380949216E-2"/>
                  <c:y val="-2.4183509314121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94-4875-AB8A-B8D81F1895DD}"/>
                </c:ext>
              </c:extLst>
            </c:dLbl>
            <c:dLbl>
              <c:idx val="9"/>
              <c:layout>
                <c:manualLayout>
                  <c:x val="2.7619286380949189E-2"/>
                  <c:y val="-2.821416032071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94-4875-AB8A-B8D81F1895DD}"/>
                </c:ext>
              </c:extLst>
            </c:dLbl>
            <c:dLbl>
              <c:idx val="10"/>
              <c:layout>
                <c:manualLayout>
                  <c:x val="2.9050753157158667E-2"/>
                  <c:y val="-2.6199271215388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E0-421D-AB10-247D6539BA33}"/>
                </c:ext>
              </c:extLst>
            </c:dLbl>
            <c:dLbl>
              <c:idx val="11"/>
              <c:layout>
                <c:manualLayout>
                  <c:x val="2.8804765112226006E-2"/>
                  <c:y val="-2.6198874489959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E0-421D-AB10-247D6539BA33}"/>
                </c:ext>
              </c:extLst>
            </c:dLbl>
            <c:dLbl>
              <c:idx val="12"/>
              <c:layout>
                <c:manualLayout>
                  <c:x val="3.5000517534278502E-3"/>
                  <c:y val="7.96481400048633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E0-421D-AB10-247D6539BA33}"/>
                </c:ext>
              </c:extLst>
            </c:dLbl>
            <c:dLbl>
              <c:idx val="13"/>
              <c:layout>
                <c:manualLayout>
                  <c:x val="1.7711977335617441E-3"/>
                  <c:y val="1.592962801580828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E0-421D-AB10-247D6539BA33}"/>
                </c:ext>
              </c:extLst>
            </c:dLbl>
            <c:dLbl>
              <c:idx val="14"/>
              <c:layout>
                <c:manualLayout>
                  <c:x val="2.7703260869565104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E0-421D-AB10-247D6539BA33}"/>
                </c:ext>
              </c:extLst>
            </c:dLbl>
            <c:dLbl>
              <c:idx val="15"/>
              <c:layout>
                <c:manualLayout>
                  <c:x val="4.0200483091787443E-3"/>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E0-421D-AB10-247D6539BA33}"/>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E0-421D-AB10-247D6539BA33}"/>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E0-421D-AB10-247D6539BA33}"/>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E0-421D-AB10-247D6539BA33}"/>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E0-421D-AB10-247D6539BA33}"/>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E0-421D-AB10-247D6539BA33}"/>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1E0-421D-AB10-247D6539BA33}"/>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1E0-421D-AB10-247D6539BA33}"/>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1E0-421D-AB10-247D6539BA33}"/>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1E0-421D-AB10-247D6539BA3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1E0-421D-AB10-247D6539BA33}"/>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1E0-421D-AB10-247D6539BA3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年齢別受診率!$W$31:$AJ$32</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(年齢別受診率!$AR$6:$AS$6,年齢別受診率!$AR$7:$AS$7,年齢別受診率!$AR$8:$AS$8,年齢別受診率!$AR$9:$AS$9,年齢別受診率!$AR$10:$AS$10,年齢別受診率!$AR$11:$AS$11,年齢別受診率!$AR$12:$AS$12)</c:f>
              <c:numCache>
                <c:formatCode>0.0%</c:formatCode>
                <c:ptCount val="14"/>
                <c:pt idx="0">
                  <c:v>2.3033824444905582E-2</c:v>
                </c:pt>
                <c:pt idx="1">
                  <c:v>1.6304347826086956E-2</c:v>
                </c:pt>
                <c:pt idx="2">
                  <c:v>5.3110238488421217E-2</c:v>
                </c:pt>
                <c:pt idx="3">
                  <c:v>5.1828331455495237E-2</c:v>
                </c:pt>
                <c:pt idx="4">
                  <c:v>4.4341398914162805E-2</c:v>
                </c:pt>
                <c:pt idx="5">
                  <c:v>5.0047253153634383E-2</c:v>
                </c:pt>
                <c:pt idx="6">
                  <c:v>2.7463595846777933E-2</c:v>
                </c:pt>
                <c:pt idx="7">
                  <c:v>3.7091642740746486E-2</c:v>
                </c:pt>
                <c:pt idx="8">
                  <c:v>1.3894894298301996E-2</c:v>
                </c:pt>
                <c:pt idx="9">
                  <c:v>1.6705069124423964E-2</c:v>
                </c:pt>
                <c:pt idx="10">
                  <c:v>5.5727087883123728E-3</c:v>
                </c:pt>
                <c:pt idx="11">
                  <c:v>6.7365269461077846E-3</c:v>
                </c:pt>
                <c:pt idx="12">
                  <c:v>4.0940016986009874E-2</c:v>
                </c:pt>
                <c:pt idx="13">
                  <c:v>4.6009830851525227E-2</c:v>
                </c:pt>
              </c:numCache>
            </c:numRef>
          </c:val>
          <c:extLst>
            <c:ext xmlns:c16="http://schemas.microsoft.com/office/drawing/2014/chart" uri="{C3380CC4-5D6E-409C-BE32-E72D297353CC}">
              <c16:uniqueId val="{00000015-31E0-421D-AB10-247D6539BA33}"/>
            </c:ext>
          </c:extLst>
        </c:ser>
        <c:ser>
          <c:idx val="1"/>
          <c:order val="1"/>
          <c:tx>
            <c:strRef>
              <c:f>年齢別受診率!$AT$3:$AU$3</c:f>
              <c:strCache>
                <c:ptCount val="2"/>
                <c:pt idx="0">
                  <c:v>医科のみ</c:v>
                </c:pt>
              </c:strCache>
            </c:strRef>
          </c:tx>
          <c:spPr>
            <a:solidFill>
              <a:srgbClr val="FFC000"/>
            </a:solidFill>
          </c:spPr>
          <c:invertIfNegative val="0"/>
          <c:dLbls>
            <c:dLbl>
              <c:idx val="0"/>
              <c:layout>
                <c:manualLayout>
                  <c:x val="0"/>
                  <c:y val="3.96725428323927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6-4202-9CC4-A38D795871DC}"/>
                </c:ext>
              </c:extLst>
            </c:dLbl>
            <c:dLbl>
              <c:idx val="1"/>
              <c:layout>
                <c:manualLayout>
                  <c:x val="0"/>
                  <c:y val="3.96725428333164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46-4202-9CC4-A38D795871DC}"/>
                </c:ext>
              </c:extLst>
            </c:dLbl>
            <c:dLbl>
              <c:idx val="2"/>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46-4202-9CC4-A38D795871DC}"/>
                </c:ext>
              </c:extLst>
            </c:dLbl>
            <c:dLbl>
              <c:idx val="3"/>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46-4202-9CC4-A38D795871DC}"/>
                </c:ext>
              </c:extLst>
            </c:dLbl>
            <c:dLbl>
              <c:idx val="4"/>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46-4202-9CC4-A38D795871DC}"/>
                </c:ext>
              </c:extLst>
            </c:dLbl>
            <c:dLbl>
              <c:idx val="5"/>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46-4202-9CC4-A38D795871DC}"/>
                </c:ext>
              </c:extLst>
            </c:dLbl>
            <c:dLbl>
              <c:idx val="6"/>
              <c:layout>
                <c:manualLayout>
                  <c:x val="0"/>
                  <c:y val="3.96725428388586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46-4202-9CC4-A38D795871DC}"/>
                </c:ext>
              </c:extLst>
            </c:dLbl>
            <c:dLbl>
              <c:idx val="7"/>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46-4202-9CC4-A38D795871DC}"/>
                </c:ext>
              </c:extLst>
            </c:dLbl>
            <c:dLbl>
              <c:idx val="8"/>
              <c:layout>
                <c:manualLayout>
                  <c:x val="0"/>
                  <c:y val="3.96725428388586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46-4202-9CC4-A38D795871DC}"/>
                </c:ext>
              </c:extLst>
            </c:dLbl>
            <c:dLbl>
              <c:idx val="9"/>
              <c:layout>
                <c:manualLayout>
                  <c:x val="0"/>
                  <c:y val="3.96725428462482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46-4202-9CC4-A38D795871DC}"/>
                </c:ext>
              </c:extLst>
            </c:dLbl>
            <c:dLbl>
              <c:idx val="10"/>
              <c:layout>
                <c:manualLayout>
                  <c:x val="-7.0075179794184363E-6"/>
                  <c:y val="-6.053258640369612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46-4202-9CC4-A38D795871DC}"/>
                </c:ext>
              </c:extLst>
            </c:dLbl>
            <c:dLbl>
              <c:idx val="11"/>
              <c:layout>
                <c:manualLayout>
                  <c:x val="1.5344047989416232E-3"/>
                  <c:y val="-1.003566564061277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46-4202-9CC4-A38D795871DC}"/>
                </c:ext>
              </c:extLst>
            </c:dLbl>
            <c:dLbl>
              <c:idx val="12"/>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46-4202-9CC4-A38D795871DC}"/>
                </c:ext>
              </c:extLst>
            </c:dLbl>
            <c:dLbl>
              <c:idx val="13"/>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46-4202-9CC4-A38D795871D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年齢別受診率!$W$31:$AJ$32</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(年齢別受診率!$AT$6:$AU$6,年齢別受診率!$AT$7:$AU$7,年齢別受診率!$AT$8:$AU$8,年齢別受診率!$AT$9:$AU$9,年齢別受診率!$AT$10:$AU$10,年齢別受診率!$AT$11:$AU$11,年齢別受診率!$AT$12:$AU$12)</c:f>
              <c:numCache>
                <c:formatCode>0.0%</c:formatCode>
                <c:ptCount val="14"/>
                <c:pt idx="0">
                  <c:v>9.4106661133015149E-2</c:v>
                </c:pt>
                <c:pt idx="1">
                  <c:v>8.6956521739130432E-2</c:v>
                </c:pt>
                <c:pt idx="2">
                  <c:v>0.17857588617074388</c:v>
                </c:pt>
                <c:pt idx="3">
                  <c:v>0.16979924203625935</c:v>
                </c:pt>
                <c:pt idx="4">
                  <c:v>0.15855538561844582</c:v>
                </c:pt>
                <c:pt idx="5">
                  <c:v>0.16633110079303118</c:v>
                </c:pt>
                <c:pt idx="6">
                  <c:v>0.11738173226655212</c:v>
                </c:pt>
                <c:pt idx="7">
                  <c:v>0.12974315201365719</c:v>
                </c:pt>
                <c:pt idx="8">
                  <c:v>8.1534632059926851E-2</c:v>
                </c:pt>
                <c:pt idx="9">
                  <c:v>8.9669738863287246E-2</c:v>
                </c:pt>
                <c:pt idx="10">
                  <c:v>5.2903080051208674E-2</c:v>
                </c:pt>
                <c:pt idx="11">
                  <c:v>5.089820359281437E-2</c:v>
                </c:pt>
                <c:pt idx="12">
                  <c:v>0.14911850075130428</c:v>
                </c:pt>
                <c:pt idx="13">
                  <c:v>0.15543829213049973</c:v>
                </c:pt>
              </c:numCache>
            </c:numRef>
          </c:val>
          <c:extLst>
            <c:ext xmlns:c16="http://schemas.microsoft.com/office/drawing/2014/chart" uri="{C3380CC4-5D6E-409C-BE32-E72D297353CC}">
              <c16:uniqueId val="{00000016-31E0-421D-AB10-247D6539BA33}"/>
            </c:ext>
          </c:extLst>
        </c:ser>
        <c:ser>
          <c:idx val="2"/>
          <c:order val="2"/>
          <c:tx>
            <c:strRef>
              <c:f>年齢別受診率!$AV$3:$AW$3</c:f>
              <c:strCache>
                <c:ptCount val="2"/>
                <c:pt idx="0">
                  <c:v>歯科のみ</c:v>
                </c:pt>
              </c:strCache>
            </c:strRef>
          </c:tx>
          <c:spPr>
            <a:solidFill>
              <a:srgbClr val="77933C"/>
            </a:solidFill>
          </c:spPr>
          <c:invertIfNegative val="0"/>
          <c:dLbls>
            <c:dLbl>
              <c:idx val="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68-4794-9B1A-4E73BD70255D}"/>
                </c:ext>
              </c:extLst>
            </c:dLbl>
            <c:dLbl>
              <c:idx val="1"/>
              <c:layout>
                <c:manualLayout>
                  <c:x val="-2.8130429682138942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8-4794-9B1A-4E73BD70255D}"/>
                </c:ext>
              </c:extLst>
            </c:dLbl>
            <c:dLbl>
              <c:idx val="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68-4794-9B1A-4E73BD70255D}"/>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68-4794-9B1A-4E73BD70255D}"/>
                </c:ext>
              </c:extLst>
            </c:dLbl>
            <c:dLbl>
              <c:idx val="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68-4794-9B1A-4E73BD70255D}"/>
                </c:ext>
              </c:extLst>
            </c:dLbl>
            <c:dLbl>
              <c:idx val="5"/>
              <c:layout>
                <c:manualLayout>
                  <c:x val="-5.6260859364277883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68-4794-9B1A-4E73BD70255D}"/>
                </c:ext>
              </c:extLst>
            </c:dLbl>
            <c:dLbl>
              <c:idx val="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68-4794-9B1A-4E73BD70255D}"/>
                </c:ext>
              </c:extLst>
            </c:dLbl>
            <c:dLbl>
              <c:idx val="7"/>
              <c:layout>
                <c:manualLayout>
                  <c:x val="-5.6260859364277883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68-4794-9B1A-4E73BD70255D}"/>
                </c:ext>
              </c:extLst>
            </c:dLbl>
            <c:dLbl>
              <c:idx val="8"/>
              <c:layout>
                <c:manualLayout>
                  <c:x val="-2.8130429682138942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68-4794-9B1A-4E73BD70255D}"/>
                </c:ext>
              </c:extLst>
            </c:dLbl>
            <c:dLbl>
              <c:idx val="9"/>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68-4794-9B1A-4E73BD70255D}"/>
                </c:ext>
              </c:extLst>
            </c:dLbl>
            <c:dLbl>
              <c:idx val="10"/>
              <c:layout>
                <c:manualLayout>
                  <c:x val="3.061070172903723E-2"/>
                  <c:y val="-2.62067296534405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746-4202-9CC4-A38D795871DC}"/>
                </c:ext>
              </c:extLst>
            </c:dLbl>
            <c:dLbl>
              <c:idx val="11"/>
              <c:layout>
                <c:manualLayout>
                  <c:x val="2.7619322833887232E-2"/>
                  <c:y val="-2.6317892118454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746-4202-9CC4-A38D795871DC}"/>
                </c:ext>
              </c:extLst>
            </c:dLbl>
            <c:dLbl>
              <c:idx val="12"/>
              <c:layout>
                <c:manualLayout>
                  <c:x val="-5.6260859364277883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68-4794-9B1A-4E73BD70255D}"/>
                </c:ext>
              </c:extLst>
            </c:dLbl>
            <c:dLbl>
              <c:idx val="13"/>
              <c:layout>
                <c:manualLayout>
                  <c:x val="-5.6260859364277883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68-4794-9B1A-4E73BD70255D}"/>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年齢別受診率!$W$31:$AJ$32</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(年齢別受診率!$AV$6:$AW$6,年齢別受診率!$AV$7:$AW$7,年齢別受診率!$AV$8:$AW$8,年齢別受診率!$AV$9:$AW$9,年齢別受診率!$AV$10:$AW$10,年齢別受診率!$AV$11:$AW$11,年齢別受診率!$AV$12:$AW$12)</c:f>
              <c:numCache>
                <c:formatCode>0.0%</c:formatCode>
                <c:ptCount val="14"/>
                <c:pt idx="0">
                  <c:v>4.9595351732724634E-2</c:v>
                </c:pt>
                <c:pt idx="1">
                  <c:v>3.2608695652173912E-2</c:v>
                </c:pt>
                <c:pt idx="2">
                  <c:v>7.7602346480279583E-2</c:v>
                </c:pt>
                <c:pt idx="3">
                  <c:v>8.1301853938338622E-2</c:v>
                </c:pt>
                <c:pt idx="4">
                  <c:v>7.7736072096665096E-2</c:v>
                </c:pt>
                <c:pt idx="5">
                  <c:v>8.5302214734765999E-2</c:v>
                </c:pt>
                <c:pt idx="6">
                  <c:v>6.4275358427750631E-2</c:v>
                </c:pt>
                <c:pt idx="7">
                  <c:v>7.8606347481958563E-2</c:v>
                </c:pt>
                <c:pt idx="8">
                  <c:v>4.1053627981442312E-2</c:v>
                </c:pt>
                <c:pt idx="9">
                  <c:v>5.1075268817204304E-2</c:v>
                </c:pt>
                <c:pt idx="10">
                  <c:v>2.0031628887717447E-2</c:v>
                </c:pt>
                <c:pt idx="11">
                  <c:v>2.2455089820359281E-2</c:v>
                </c:pt>
                <c:pt idx="12">
                  <c:v>7.049754076175721E-2</c:v>
                </c:pt>
                <c:pt idx="13">
                  <c:v>7.9104621464025832E-2</c:v>
                </c:pt>
              </c:numCache>
            </c:numRef>
          </c:val>
          <c:extLst>
            <c:ext xmlns:c16="http://schemas.microsoft.com/office/drawing/2014/chart" uri="{C3380CC4-5D6E-409C-BE32-E72D297353CC}">
              <c16:uniqueId val="{00000017-31E0-421D-AB10-247D6539BA33}"/>
            </c:ext>
          </c:extLst>
        </c:ser>
        <c:ser>
          <c:idx val="3"/>
          <c:order val="3"/>
          <c:tx>
            <c:strRef>
              <c:f>年齢別受診率!$AX$3:$AY$3</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年齢別受診率!$W$31:$AJ$32</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(年齢別受診率!$AX$6:$AY$6,年齢別受診率!$AX$7:$AY$7,年齢別受診率!$AX$8:$AY$8,年齢別受診率!$AX$9:$AY$9,年齢別受診率!$AX$10:$AY$10,年齢別受診率!$AX$11:$AY$11,年齢別受診率!$AX$12:$AY$12)</c:f>
              <c:numCache>
                <c:formatCode>0.0%</c:formatCode>
                <c:ptCount val="14"/>
                <c:pt idx="0">
                  <c:v>0.83326416268935466</c:v>
                </c:pt>
                <c:pt idx="1">
                  <c:v>0.86413043478260865</c:v>
                </c:pt>
                <c:pt idx="2">
                  <c:v>0.69071152886055531</c:v>
                </c:pt>
                <c:pt idx="3">
                  <c:v>0.69707057256990679</c:v>
                </c:pt>
                <c:pt idx="4">
                  <c:v>0.71936714337072627</c:v>
                </c:pt>
                <c:pt idx="5">
                  <c:v>0.69831943131856844</c:v>
                </c:pt>
                <c:pt idx="6">
                  <c:v>0.79087931345891938</c:v>
                </c:pt>
                <c:pt idx="7">
                  <c:v>0.75455885776363774</c:v>
                </c:pt>
                <c:pt idx="8">
                  <c:v>0.86351684566032882</c:v>
                </c:pt>
                <c:pt idx="9">
                  <c:v>0.84254992319508448</c:v>
                </c:pt>
                <c:pt idx="10">
                  <c:v>0.92149258227276154</c:v>
                </c:pt>
                <c:pt idx="11">
                  <c:v>0.91991017964071853</c:v>
                </c:pt>
                <c:pt idx="12">
                  <c:v>0.73944394150092863</c:v>
                </c:pt>
                <c:pt idx="13">
                  <c:v>0.71944725555394917</c:v>
                </c:pt>
              </c:numCache>
            </c:numRef>
          </c:val>
          <c:extLst>
            <c:ext xmlns:c16="http://schemas.microsoft.com/office/drawing/2014/chart" uri="{C3380CC4-5D6E-409C-BE32-E72D297353CC}">
              <c16:uniqueId val="{00000018-31E0-421D-AB10-247D6539BA3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txPr>
          <a:bodyPr/>
          <a:lstStyle/>
          <a:p>
            <a:pPr>
              <a:defRPr sz="1100" baseline="0"/>
            </a:pPr>
            <a:endParaRPr lang="ja-JP"/>
          </a:p>
        </c:tx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60955275158839E-3"/>
          <c:w val="0.4759150893416173"/>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15657779613663"/>
          <c:y val="5.6221358415916439E-2"/>
          <c:w val="0.79767338535246268"/>
          <c:h val="0.93980388888888888"/>
        </c:manualLayout>
      </c:layout>
      <c:barChart>
        <c:barDir val="bar"/>
        <c:grouping val="stacked"/>
        <c:varyColors val="0"/>
        <c:ser>
          <c:idx val="0"/>
          <c:order val="0"/>
          <c:tx>
            <c:strRef>
              <c:f>地区別_健診受診率!$BO$5:$BO$6</c:f>
              <c:strCache>
                <c:ptCount val="2"/>
                <c:pt idx="0">
                  <c:v>医科･歯科</c:v>
                </c:pt>
              </c:strCache>
            </c:strRef>
          </c:tx>
          <c:spPr>
            <a:solidFill>
              <a:srgbClr val="95B3D7"/>
            </a:solidFill>
            <a:ln>
              <a:noFill/>
            </a:ln>
          </c:spPr>
          <c:invertIfNegative val="0"/>
          <c:dLbls>
            <c:dLbl>
              <c:idx val="2"/>
              <c:layout>
                <c:manualLayout>
                  <c:x val="3.05708259238196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EF-4191-91C4-DDEB037C0B61}"/>
                </c:ext>
              </c:extLst>
            </c:dLbl>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F7E-4D42-B25A-8C5A17E2C6EA}"/>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F7E-4D42-B25A-8C5A17E2C6EA}"/>
                </c:ext>
              </c:extLst>
            </c:dLbl>
            <c:dLbl>
              <c:idx val="6"/>
              <c:layout>
                <c:manualLayout>
                  <c:x val="2.56939366858935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F7E-4D42-B25A-8C5A17E2C6EA}"/>
                </c:ext>
              </c:extLst>
            </c:dLbl>
            <c:dLbl>
              <c:idx val="7"/>
              <c:layout>
                <c:manualLayout>
                  <c:x val="7.4881673451825089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F7E-4D42-B25A-8C5A17E2C6EA}"/>
                </c:ext>
              </c:extLst>
            </c:dLbl>
            <c:dLbl>
              <c:idx val="10"/>
              <c:layout>
                <c:manualLayout>
                  <c:x val="1.9844325749125653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F7E-4D42-B25A-8C5A17E2C6EA}"/>
                </c:ext>
              </c:extLst>
            </c:dLbl>
            <c:dLbl>
              <c:idx val="11"/>
              <c:layout>
                <c:manualLayout>
                  <c:x val="1.9598390660754066E-2"/>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F7E-4D42-B25A-8C5A17E2C6EA}"/>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F7E-4D42-B25A-8C5A17E2C6EA}"/>
                </c:ext>
              </c:extLst>
            </c:dLbl>
            <c:dLbl>
              <c:idx val="13"/>
              <c:layout>
                <c:manualLayout>
                  <c:x val="1.4041877884885692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F7E-4D42-B25A-8C5A17E2C6EA}"/>
                </c:ext>
              </c:extLst>
            </c:dLbl>
            <c:dLbl>
              <c:idx val="14"/>
              <c:layout>
                <c:manualLayout>
                  <c:x val="2.7703260869565104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F7E-4D42-B25A-8C5A17E2C6EA}"/>
                </c:ext>
              </c:extLst>
            </c:dLbl>
            <c:dLbl>
              <c:idx val="15"/>
              <c:layout>
                <c:manualLayout>
                  <c:x val="4.0200483091787443E-3"/>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F7E-4D42-B25A-8C5A17E2C6EA}"/>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F7E-4D42-B25A-8C5A17E2C6EA}"/>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F7E-4D42-B25A-8C5A17E2C6EA}"/>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F7E-4D42-B25A-8C5A17E2C6EA}"/>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F7E-4D42-B25A-8C5A17E2C6EA}"/>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2F7E-4D42-B25A-8C5A17E2C6EA}"/>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F7E-4D42-B25A-8C5A17E2C6EA}"/>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F7E-4D42-B25A-8C5A17E2C6EA}"/>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F7E-4D42-B25A-8C5A17E2C6EA}"/>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2F7E-4D42-B25A-8C5A17E2C6EA}"/>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F7E-4D42-B25A-8C5A17E2C6EA}"/>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2F7E-4D42-B25A-8C5A17E2C6E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地区別_健診受診率!$BN$7:$BN$15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地区別_健診受診率!$BO$7:$BO$15</c:f>
              <c:numCache>
                <c:formatCode>0.0%</c:formatCode>
                <c:ptCount val="9"/>
                <c:pt idx="0">
                  <c:v>6.0619802371252404E-2</c:v>
                </c:pt>
                <c:pt idx="1">
                  <c:v>6.1403934904056351E-2</c:v>
                </c:pt>
                <c:pt idx="2">
                  <c:v>3.9465673023063245E-2</c:v>
                </c:pt>
                <c:pt idx="3">
                  <c:v>4.875688937265675E-2</c:v>
                </c:pt>
                <c:pt idx="4">
                  <c:v>5.5579334845696188E-2</c:v>
                </c:pt>
                <c:pt idx="5">
                  <c:v>2.5244932870250376E-2</c:v>
                </c:pt>
                <c:pt idx="6">
                  <c:v>4.4082459046567275E-2</c:v>
                </c:pt>
                <c:pt idx="7">
                  <c:v>2.3562189674226033E-2</c:v>
                </c:pt>
                <c:pt idx="8">
                  <c:v>4.0772669794212929E-2</c:v>
                </c:pt>
              </c:numCache>
            </c:numRef>
          </c:val>
          <c:extLst>
            <c:ext xmlns:c16="http://schemas.microsoft.com/office/drawing/2014/chart" uri="{C3380CC4-5D6E-409C-BE32-E72D297353CC}">
              <c16:uniqueId val="{0000002F-2F7E-4D42-B25A-8C5A17E2C6EA}"/>
            </c:ext>
          </c:extLst>
        </c:ser>
        <c:ser>
          <c:idx val="1"/>
          <c:order val="1"/>
          <c:tx>
            <c:strRef>
              <c:f>地区別_健診受診率!$BP$5:$BP$6</c:f>
              <c:strCache>
                <c:ptCount val="2"/>
                <c:pt idx="0">
                  <c:v>医科のみ</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地区別_健診受診率!$BN$7:$BN$15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地区別_健診受診率!$BP$7:$BP$15</c:f>
              <c:numCache>
                <c:formatCode>0.0%</c:formatCode>
                <c:ptCount val="9"/>
                <c:pt idx="0">
                  <c:v>0.20559387365510784</c:v>
                </c:pt>
                <c:pt idx="1">
                  <c:v>0.18482390089871265</c:v>
                </c:pt>
                <c:pt idx="2">
                  <c:v>0.15878814446798664</c:v>
                </c:pt>
                <c:pt idx="3">
                  <c:v>0.14712590058570466</c:v>
                </c:pt>
                <c:pt idx="4">
                  <c:v>0.19579035226640415</c:v>
                </c:pt>
                <c:pt idx="5">
                  <c:v>0.14523180066697769</c:v>
                </c:pt>
                <c:pt idx="6">
                  <c:v>0.14528219801549452</c:v>
                </c:pt>
                <c:pt idx="7">
                  <c:v>9.3383348638846952E-2</c:v>
                </c:pt>
                <c:pt idx="8">
                  <c:v>0.14766754986931507</c:v>
                </c:pt>
              </c:numCache>
            </c:numRef>
          </c:val>
          <c:extLst>
            <c:ext xmlns:c16="http://schemas.microsoft.com/office/drawing/2014/chart" uri="{C3380CC4-5D6E-409C-BE32-E72D297353CC}">
              <c16:uniqueId val="{00000031-2F7E-4D42-B25A-8C5A17E2C6EA}"/>
            </c:ext>
          </c:extLst>
        </c:ser>
        <c:ser>
          <c:idx val="2"/>
          <c:order val="2"/>
          <c:tx>
            <c:strRef>
              <c:f>地区別_健診受診率!$BQ$5:$BQ$6</c:f>
              <c:strCache>
                <c:ptCount val="2"/>
                <c:pt idx="0">
                  <c:v>歯科のみ</c:v>
                </c:pt>
              </c:strCache>
            </c:strRef>
          </c:tx>
          <c:spPr>
            <a:solidFill>
              <a:srgbClr val="77933C"/>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地区別_健診受診率!$BN$7:$BN$15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地区別_健診受診率!$BQ$7:$BQ$15</c:f>
              <c:numCache>
                <c:formatCode>0.0%</c:formatCode>
                <c:ptCount val="9"/>
                <c:pt idx="0">
                  <c:v>6.5469093994338839E-2</c:v>
                </c:pt>
                <c:pt idx="1">
                  <c:v>8.3837745931503518E-2</c:v>
                </c:pt>
                <c:pt idx="2">
                  <c:v>5.8437446725603373E-2</c:v>
                </c:pt>
                <c:pt idx="3">
                  <c:v>8.68363309663263E-2</c:v>
                </c:pt>
                <c:pt idx="4">
                  <c:v>6.2598981295210382E-2</c:v>
                </c:pt>
                <c:pt idx="5">
                  <c:v>4.7872064693380331E-2</c:v>
                </c:pt>
                <c:pt idx="6">
                  <c:v>7.2670381339624848E-2</c:v>
                </c:pt>
                <c:pt idx="7">
                  <c:v>7.7282985975998877E-2</c:v>
                </c:pt>
                <c:pt idx="8">
                  <c:v>7.0222732935079898E-2</c:v>
                </c:pt>
              </c:numCache>
            </c:numRef>
          </c:val>
          <c:extLst>
            <c:ext xmlns:c16="http://schemas.microsoft.com/office/drawing/2014/chart" uri="{C3380CC4-5D6E-409C-BE32-E72D297353CC}">
              <c16:uniqueId val="{00000033-2F7E-4D42-B25A-8C5A17E2C6EA}"/>
            </c:ext>
          </c:extLst>
        </c:ser>
        <c:ser>
          <c:idx val="3"/>
          <c:order val="3"/>
          <c:tx>
            <c:strRef>
              <c:f>地区別_健診受診率!$BR$5:$BR$6</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地区別_健診受診率!$BN$7:$BN$15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地区別_健診受診率!$BR$7:$BR$15</c:f>
              <c:numCache>
                <c:formatCode>0.0%</c:formatCode>
                <c:ptCount val="9"/>
                <c:pt idx="0">
                  <c:v>0.66831722997930088</c:v>
                </c:pt>
                <c:pt idx="1">
                  <c:v>0.66993441826572742</c:v>
                </c:pt>
                <c:pt idx="2">
                  <c:v>0.74330873578334677</c:v>
                </c:pt>
                <c:pt idx="3">
                  <c:v>0.71728087907531224</c:v>
                </c:pt>
                <c:pt idx="4">
                  <c:v>0.68603133159268925</c:v>
                </c:pt>
                <c:pt idx="5">
                  <c:v>0.78165120176939162</c:v>
                </c:pt>
                <c:pt idx="6">
                  <c:v>0.73796496159831337</c:v>
                </c:pt>
                <c:pt idx="7">
                  <c:v>0.80577147571092811</c:v>
                </c:pt>
                <c:pt idx="8">
                  <c:v>0.74133704740139206</c:v>
                </c:pt>
              </c:numCache>
            </c:numRef>
          </c:val>
          <c:extLst>
            <c:ext xmlns:c16="http://schemas.microsoft.com/office/drawing/2014/chart" uri="{C3380CC4-5D6E-409C-BE32-E72D297353CC}">
              <c16:uniqueId val="{00000035-2F7E-4D42-B25A-8C5A17E2C6EA}"/>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5416943601598996"/>
          <c:y val="5.8664984607572444E-3"/>
          <c:w val="0.52071497375138465"/>
          <c:h val="2.3008108794312736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91545731218961"/>
          <c:y val="5.9449202532732504E-2"/>
          <c:w val="0.72561025148165947"/>
          <c:h val="0.9307808830757065"/>
        </c:manualLayout>
      </c:layout>
      <c:barChart>
        <c:barDir val="bar"/>
        <c:grouping val="stacked"/>
        <c:varyColors val="0"/>
        <c:ser>
          <c:idx val="0"/>
          <c:order val="0"/>
          <c:tx>
            <c:strRef>
              <c:f>地区別_健診受診率!$BS$4:$BT$4</c:f>
              <c:strCache>
                <c:ptCount val="2"/>
                <c:pt idx="0">
                  <c:v>医科･歯科</c:v>
                </c:pt>
              </c:strCache>
            </c:strRef>
          </c:tx>
          <c:spPr>
            <a:solidFill>
              <a:srgbClr val="95B3D7"/>
            </a:solidFill>
            <a:ln>
              <a:noFill/>
            </a:ln>
          </c:spPr>
          <c:invertIfNegative val="0"/>
          <c:dLbls>
            <c:dLbl>
              <c:idx val="4"/>
              <c:layout>
                <c:manualLayout>
                  <c:x val="3.528537942875853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CA-4778-B3DA-1788BAA74C33}"/>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CA-4778-B3DA-1788BAA74C33}"/>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CA-4778-B3DA-1788BAA74C33}"/>
                </c:ext>
              </c:extLst>
            </c:dLbl>
            <c:dLbl>
              <c:idx val="7"/>
              <c:layout>
                <c:manualLayout>
                  <c:x val="1.3740338164250083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CA-4778-B3DA-1788BAA74C33}"/>
                </c:ext>
              </c:extLst>
            </c:dLbl>
            <c:dLbl>
              <c:idx val="10"/>
              <c:layout>
                <c:manualLayout>
                  <c:x val="1.004388968737035E-2"/>
                  <c:y val="1.667781995876409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CA-4778-B3DA-1788BAA74C33}"/>
                </c:ext>
              </c:extLst>
            </c:dLbl>
            <c:dLbl>
              <c:idx val="11"/>
              <c:layout>
                <c:manualLayout>
                  <c:x val="6.5311713241181365E-3"/>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CA-4778-B3DA-1788BAA74C33}"/>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CA-4778-B3DA-1788BAA74C33}"/>
                </c:ext>
              </c:extLst>
            </c:dLbl>
            <c:dLbl>
              <c:idx val="13"/>
              <c:layout>
                <c:manualLayout>
                  <c:x val="4.241447941686169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CA-4778-B3DA-1788BAA74C33}"/>
                </c:ext>
              </c:extLst>
            </c:dLbl>
            <c:dLbl>
              <c:idx val="14"/>
              <c:layout>
                <c:manualLayout>
                  <c:x val="8.102454285594858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CA-4778-B3DA-1788BAA74C33}"/>
                </c:ext>
              </c:extLst>
            </c:dLbl>
            <c:dLbl>
              <c:idx val="15"/>
              <c:layout>
                <c:manualLayout>
                  <c:x val="1.0553717440443432E-2"/>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CA-4778-B3DA-1788BAA74C33}"/>
                </c:ext>
              </c:extLst>
            </c:dLbl>
            <c:dLbl>
              <c:idx val="16"/>
              <c:layout>
                <c:manualLayout>
                  <c:x val="6.53361499901928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E-43C4-B9EE-CE48C864469B}"/>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CA-4778-B3DA-1788BAA74C33}"/>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CA-4778-B3DA-1788BAA74C33}"/>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CA-4778-B3DA-1788BAA74C33}"/>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CA-4778-B3DA-1788BAA74C33}"/>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CA-4778-B3DA-1788BAA74C33}"/>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CA-4778-B3DA-1788BAA74C33}"/>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CA-4778-B3DA-1788BAA74C33}"/>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CA-4778-B3DA-1788BAA74C33}"/>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CA-4778-B3DA-1788BAA74C3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CA-4778-B3DA-1788BAA74C33}"/>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2CA-4778-B3DA-1788BAA74C3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地区別_健診受診率!$CB$4:$CS$5</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健診受診率!$BS$7:$BT$7,地区別_健診受診率!$BS$8:$BT$8,地区別_健診受診率!$BS$9:$BT$9,地区別_健診受診率!$BS$10:$BT$10,地区別_健診受診率!$BS$11:$BT$11,地区別_健診受診率!$BS$12:$BT$12,地区別_健診受診率!$BS$13:$BT$13,地区別_健診受診率!$BS$14:$BT$14,地区別_健診受診率!$BS$15:$BT$15)</c:f>
              <c:numCache>
                <c:formatCode>0.0%</c:formatCode>
                <c:ptCount val="18"/>
                <c:pt idx="0">
                  <c:v>6.1117354178799634E-2</c:v>
                </c:pt>
                <c:pt idx="1">
                  <c:v>6.2073568673983982E-2</c:v>
                </c:pt>
                <c:pt idx="2">
                  <c:v>6.1094552874189446E-2</c:v>
                </c:pt>
                <c:pt idx="3">
                  <c:v>7.0259527706336214E-2</c:v>
                </c:pt>
                <c:pt idx="4">
                  <c:v>3.9342286501377409E-2</c:v>
                </c:pt>
                <c:pt idx="5">
                  <c:v>4.6986277575125933E-2</c:v>
                </c:pt>
                <c:pt idx="6">
                  <c:v>4.930609025521606E-2</c:v>
                </c:pt>
                <c:pt idx="7">
                  <c:v>4.8303834808259588E-2</c:v>
                </c:pt>
                <c:pt idx="8">
                  <c:v>5.5538105375818707E-2</c:v>
                </c:pt>
                <c:pt idx="9">
                  <c:v>6.4486411791801007E-2</c:v>
                </c:pt>
                <c:pt idx="10">
                  <c:v>2.5356710663327047E-2</c:v>
                </c:pt>
                <c:pt idx="11">
                  <c:v>2.9002781088597537E-2</c:v>
                </c:pt>
                <c:pt idx="12">
                  <c:v>4.4344392631898662E-2</c:v>
                </c:pt>
                <c:pt idx="13">
                  <c:v>4.7470331043098064E-2</c:v>
                </c:pt>
                <c:pt idx="14">
                  <c:v>2.4028549849970403E-2</c:v>
                </c:pt>
                <c:pt idx="15">
                  <c:v>2.4174980813507291E-2</c:v>
                </c:pt>
                <c:pt idx="16">
                  <c:v>4.0940016986009874E-2</c:v>
                </c:pt>
                <c:pt idx="17">
                  <c:v>4.6009830851525227E-2</c:v>
                </c:pt>
              </c:numCache>
            </c:numRef>
          </c:val>
          <c:extLst>
            <c:ext xmlns:c16="http://schemas.microsoft.com/office/drawing/2014/chart" uri="{C3380CC4-5D6E-409C-BE32-E72D297353CC}">
              <c16:uniqueId val="{00000015-02CA-4778-B3DA-1788BAA74C33}"/>
            </c:ext>
          </c:extLst>
        </c:ser>
        <c:ser>
          <c:idx val="1"/>
          <c:order val="1"/>
          <c:tx>
            <c:strRef>
              <c:f>地区別_健診受診率!$BU$4:$BV$4</c:f>
              <c:strCache>
                <c:ptCount val="2"/>
                <c:pt idx="0">
                  <c:v>医科のみ</c:v>
                </c:pt>
              </c:strCache>
            </c:strRef>
          </c:tx>
          <c:spPr>
            <a:solidFill>
              <a:srgbClr val="FFC000"/>
            </a:solidFill>
          </c:spPr>
          <c:invertIfNegative val="0"/>
          <c:dLbls>
            <c:dLbl>
              <c:idx val="14"/>
              <c:layout>
                <c:manualLayout>
                  <c:x val="1.14338262482837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E9-4701-AC85-6E1D03F06082}"/>
                </c:ext>
              </c:extLst>
            </c:dLbl>
            <c:dLbl>
              <c:idx val="15"/>
              <c:layout>
                <c:manualLayout>
                  <c:x val="9.80042249852894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8E-43C4-B9EE-CE48C864469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地区別_健診受診率!$CB$4:$CS$5</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健診受診率!$BU$7:$BV$7,地区別_健診受診率!$BU$8:$BV$8,地区別_健診受診率!$BU$9:$BV$9,地区別_健診受診率!$BU$10:$BV$10,地区別_健診受診率!$BU$11:$BV$11,地区別_健診受診率!$BU$12:$BV$12,地区別_健診受診率!$BU$13:$BV$13,地区別_健診受診率!$BU$14:$BV$14,地区別_健診受診率!$BU$15:$BV$15)</c:f>
              <c:numCache>
                <c:formatCode>0.0%</c:formatCode>
                <c:ptCount val="18"/>
                <c:pt idx="0">
                  <c:v>0.20856676482409586</c:v>
                </c:pt>
                <c:pt idx="1">
                  <c:v>0.19853159299911005</c:v>
                </c:pt>
                <c:pt idx="2">
                  <c:v>0.18566590819258832</c:v>
                </c:pt>
                <c:pt idx="3">
                  <c:v>0.19172317044657469</c:v>
                </c:pt>
                <c:pt idx="4">
                  <c:v>0.16038885357067176</c:v>
                </c:pt>
                <c:pt idx="5">
                  <c:v>0.16102136529442418</c:v>
                </c:pt>
                <c:pt idx="6">
                  <c:v>0.1488948149261019</c:v>
                </c:pt>
                <c:pt idx="7">
                  <c:v>0.1441740412979351</c:v>
                </c:pt>
                <c:pt idx="8">
                  <c:v>0.19728009865168278</c:v>
                </c:pt>
                <c:pt idx="9">
                  <c:v>0.20512820512820512</c:v>
                </c:pt>
                <c:pt idx="10">
                  <c:v>0.14684940759294177</c:v>
                </c:pt>
                <c:pt idx="11">
                  <c:v>0.15282744007416235</c:v>
                </c:pt>
                <c:pt idx="12">
                  <c:v>0.14542352289578531</c:v>
                </c:pt>
                <c:pt idx="13">
                  <c:v>0.16926920674578388</c:v>
                </c:pt>
                <c:pt idx="14">
                  <c:v>9.5260289444856469E-2</c:v>
                </c:pt>
                <c:pt idx="15">
                  <c:v>9.5165003837298548E-2</c:v>
                </c:pt>
                <c:pt idx="16">
                  <c:v>0.14911850075130428</c:v>
                </c:pt>
                <c:pt idx="17">
                  <c:v>0.15543829213049973</c:v>
                </c:pt>
              </c:numCache>
            </c:numRef>
          </c:val>
          <c:extLst>
            <c:ext xmlns:c16="http://schemas.microsoft.com/office/drawing/2014/chart" uri="{C3380CC4-5D6E-409C-BE32-E72D297353CC}">
              <c16:uniqueId val="{00000016-02CA-4778-B3DA-1788BAA74C33}"/>
            </c:ext>
          </c:extLst>
        </c:ser>
        <c:ser>
          <c:idx val="2"/>
          <c:order val="2"/>
          <c:tx>
            <c:strRef>
              <c:f>地区別_健診受診率!$BW$4:$BX$4</c:f>
              <c:strCache>
                <c:ptCount val="2"/>
                <c:pt idx="0">
                  <c:v>歯科のみ</c:v>
                </c:pt>
              </c:strCache>
            </c:strRef>
          </c:tx>
          <c:spPr>
            <a:solidFill>
              <a:srgbClr val="77933C"/>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地区別_健診受診率!$CB$4:$CS$5</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健診受診率!$BW$7:$BX$7,地区別_健診受診率!$BW$8:$BX$8,地区別_健診受診率!$BW$9:$BX$9,地区別_健診受診率!$BW$10:$BX$10,地区別_健診受診率!$BW$11:$BX$11,地区別_健診受診率!$BW$12:$BX$12,地区別_健診受診率!$BW$13:$BX$13,地区別_健診受診率!$BW$14:$BX$14,地区別_健診受診率!$BW$15:$BX$15)</c:f>
              <c:numCache>
                <c:formatCode>0.0%</c:formatCode>
                <c:ptCount val="18"/>
                <c:pt idx="0">
                  <c:v>6.4734687851172562E-2</c:v>
                </c:pt>
                <c:pt idx="1">
                  <c:v>7.8240878077721746E-2</c:v>
                </c:pt>
                <c:pt idx="2">
                  <c:v>8.3645803288145373E-2</c:v>
                </c:pt>
                <c:pt idx="3">
                  <c:v>9.2938975917699326E-2</c:v>
                </c:pt>
                <c:pt idx="4">
                  <c:v>5.8943897012078833E-2</c:v>
                </c:pt>
                <c:pt idx="5">
                  <c:v>6.0187597707139134E-2</c:v>
                </c:pt>
                <c:pt idx="6">
                  <c:v>8.730680388364101E-2</c:v>
                </c:pt>
                <c:pt idx="7">
                  <c:v>9.2305801376597843E-2</c:v>
                </c:pt>
                <c:pt idx="8">
                  <c:v>6.2366942379506511E-2</c:v>
                </c:pt>
                <c:pt idx="9">
                  <c:v>7.4619990787655452E-2</c:v>
                </c:pt>
                <c:pt idx="10">
                  <c:v>4.7749040797756076E-2</c:v>
                </c:pt>
                <c:pt idx="11">
                  <c:v>5.9065024500066218E-2</c:v>
                </c:pt>
                <c:pt idx="12">
                  <c:v>7.2832359614800515E-2</c:v>
                </c:pt>
                <c:pt idx="13">
                  <c:v>8.3229231730168649E-2</c:v>
                </c:pt>
                <c:pt idx="14">
                  <c:v>7.8284151295153467E-2</c:v>
                </c:pt>
                <c:pt idx="15">
                  <c:v>8.6674980813507288E-2</c:v>
                </c:pt>
                <c:pt idx="16">
                  <c:v>7.049754076175721E-2</c:v>
                </c:pt>
                <c:pt idx="17">
                  <c:v>7.9104621464025832E-2</c:v>
                </c:pt>
              </c:numCache>
            </c:numRef>
          </c:val>
          <c:extLst>
            <c:ext xmlns:c16="http://schemas.microsoft.com/office/drawing/2014/chart" uri="{C3380CC4-5D6E-409C-BE32-E72D297353CC}">
              <c16:uniqueId val="{00000017-02CA-4778-B3DA-1788BAA74C33}"/>
            </c:ext>
          </c:extLst>
        </c:ser>
        <c:ser>
          <c:idx val="3"/>
          <c:order val="3"/>
          <c:tx>
            <c:strRef>
              <c:f>地区別_健診受診率!$BY$4:$BZ$4</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地区別_健診受診率!$CB$4:$CS$5</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健診受診率!$BY$7:$BZ$7,地区別_健診受診率!$BY$8:$BZ$8,地区別_健診受診率!$BY$9:$BZ$9,地区別_健診受診率!$BY$10:$BZ$10,地区別_健診受診率!$BY$11:$BZ$11,地区別_健診受診率!$BY$12:$BZ$12,地区別_健診受診率!$BY$13:$BZ$13,地区別_健診受診率!$BY$14:$BZ$14,地区別_健診受診率!$BY$15:$BZ$15)</c:f>
              <c:numCache>
                <c:formatCode>0.0%</c:formatCode>
                <c:ptCount val="18"/>
                <c:pt idx="0">
                  <c:v>0.66558119314593189</c:v>
                </c:pt>
                <c:pt idx="1">
                  <c:v>0.66115396024918427</c:v>
                </c:pt>
                <c:pt idx="2">
                  <c:v>0.66959373564507685</c:v>
                </c:pt>
                <c:pt idx="3">
                  <c:v>0.64507832592938974</c:v>
                </c:pt>
                <c:pt idx="4">
                  <c:v>0.74132496291587202</c:v>
                </c:pt>
                <c:pt idx="5">
                  <c:v>0.7318047594233108</c:v>
                </c:pt>
                <c:pt idx="6">
                  <c:v>0.71449229093504107</c:v>
                </c:pt>
                <c:pt idx="7">
                  <c:v>0.71521632251720746</c:v>
                </c:pt>
                <c:pt idx="8">
                  <c:v>0.68481485359299199</c:v>
                </c:pt>
                <c:pt idx="9">
                  <c:v>0.65576539229233843</c:v>
                </c:pt>
                <c:pt idx="10">
                  <c:v>0.78004484094597515</c:v>
                </c:pt>
                <c:pt idx="11">
                  <c:v>0.75910475433717384</c:v>
                </c:pt>
                <c:pt idx="12">
                  <c:v>0.73739972485751548</c:v>
                </c:pt>
                <c:pt idx="13">
                  <c:v>0.7000312304809494</c:v>
                </c:pt>
                <c:pt idx="14">
                  <c:v>0.80242700941001965</c:v>
                </c:pt>
                <c:pt idx="15">
                  <c:v>0.79398503453568692</c:v>
                </c:pt>
                <c:pt idx="16">
                  <c:v>0.73944394150092863</c:v>
                </c:pt>
                <c:pt idx="17">
                  <c:v>0.71944725555394917</c:v>
                </c:pt>
              </c:numCache>
            </c:numRef>
          </c:val>
          <c:extLst>
            <c:ext xmlns:c16="http://schemas.microsoft.com/office/drawing/2014/chart" uri="{C3380CC4-5D6E-409C-BE32-E72D297353CC}">
              <c16:uniqueId val="{00000018-02CA-4778-B3DA-1788BAA74C3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30180067909261665"/>
          <c:y val="7.0535402583388872E-3"/>
          <c:w val="0.48661922650869333"/>
          <c:h val="2.3075153130851504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市区町村別_健診受診率!$CC$5:$CC$6</c:f>
              <c:strCache>
                <c:ptCount val="2"/>
                <c:pt idx="0">
                  <c:v>医科･歯科</c:v>
                </c:pt>
              </c:strCache>
            </c:strRef>
          </c:tx>
          <c:spPr>
            <a:solidFill>
              <a:schemeClr val="accent1">
                <a:lumMod val="60000"/>
                <a:lumOff val="40000"/>
              </a:schemeClr>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市区町村別_健診受診率!$CC$7:$CC$50</c:f>
              <c:numCache>
                <c:formatCode>0.0%</c:formatCode>
                <c:ptCount val="44"/>
                <c:pt idx="0">
                  <c:v>2.3562189674226033E-2</c:v>
                </c:pt>
                <c:pt idx="1">
                  <c:v>2.5244932870250376E-2</c:v>
                </c:pt>
                <c:pt idx="2">
                  <c:v>2.7909853492597319E-2</c:v>
                </c:pt>
                <c:pt idx="3">
                  <c:v>3.2967032967032968E-2</c:v>
                </c:pt>
                <c:pt idx="4">
                  <c:v>5.8807551269862826E-2</c:v>
                </c:pt>
                <c:pt idx="5">
                  <c:v>8.2792605971413913E-2</c:v>
                </c:pt>
                <c:pt idx="6">
                  <c:v>4.3296985246953176E-2</c:v>
                </c:pt>
                <c:pt idx="7">
                  <c:v>5.6113638473679325E-2</c:v>
                </c:pt>
                <c:pt idx="8">
                  <c:v>3.8679327467549436E-2</c:v>
                </c:pt>
                <c:pt idx="9">
                  <c:v>3.0174245643858903E-2</c:v>
                </c:pt>
                <c:pt idx="10">
                  <c:v>2.6471219931271477E-2</c:v>
                </c:pt>
                <c:pt idx="11">
                  <c:v>7.8906851424172447E-2</c:v>
                </c:pt>
                <c:pt idx="12">
                  <c:v>6.5497106924885737E-2</c:v>
                </c:pt>
                <c:pt idx="13">
                  <c:v>4.1631396691035015E-2</c:v>
                </c:pt>
                <c:pt idx="14">
                  <c:v>6.4837299660029143E-2</c:v>
                </c:pt>
                <c:pt idx="15">
                  <c:v>6.2945054945054951E-2</c:v>
                </c:pt>
                <c:pt idx="16">
                  <c:v>7.2973120928450208E-2</c:v>
                </c:pt>
                <c:pt idx="17">
                  <c:v>2.6676706287312429E-2</c:v>
                </c:pt>
                <c:pt idx="18">
                  <c:v>4.5241143832693127E-2</c:v>
                </c:pt>
                <c:pt idx="19">
                  <c:v>8.755760368663594E-2</c:v>
                </c:pt>
                <c:pt idx="20">
                  <c:v>7.7647714604236348E-2</c:v>
                </c:pt>
                <c:pt idx="21">
                  <c:v>5.4686721785038347E-2</c:v>
                </c:pt>
                <c:pt idx="22">
                  <c:v>5.6965832531280076E-2</c:v>
                </c:pt>
                <c:pt idx="23">
                  <c:v>4.6673911800034322E-2</c:v>
                </c:pt>
                <c:pt idx="24">
                  <c:v>4.0076509700337007E-2</c:v>
                </c:pt>
                <c:pt idx="25">
                  <c:v>4.248162451725427E-2</c:v>
                </c:pt>
                <c:pt idx="26">
                  <c:v>8.1517094017094019E-2</c:v>
                </c:pt>
                <c:pt idx="27">
                  <c:v>3.8544275821423307E-2</c:v>
                </c:pt>
                <c:pt idx="28">
                  <c:v>3.0639076254715902E-2</c:v>
                </c:pt>
                <c:pt idx="29">
                  <c:v>4.317766762327159E-2</c:v>
                </c:pt>
                <c:pt idx="30">
                  <c:v>2.8385416666666666E-2</c:v>
                </c:pt>
                <c:pt idx="31">
                  <c:v>4.210147535084563E-2</c:v>
                </c:pt>
                <c:pt idx="32">
                  <c:v>2.506931608133087E-2</c:v>
                </c:pt>
                <c:pt idx="33">
                  <c:v>4.4706972434561038E-2</c:v>
                </c:pt>
                <c:pt idx="34">
                  <c:v>0.10930809105251296</c:v>
                </c:pt>
                <c:pt idx="35">
                  <c:v>4.6315789473684213E-2</c:v>
                </c:pt>
                <c:pt idx="36">
                  <c:v>3.7905431809300505E-2</c:v>
                </c:pt>
                <c:pt idx="37">
                  <c:v>3.8901987201077806E-2</c:v>
                </c:pt>
                <c:pt idx="38">
                  <c:v>5.5822906641000959E-2</c:v>
                </c:pt>
                <c:pt idx="39">
                  <c:v>1.4226999683844452E-2</c:v>
                </c:pt>
                <c:pt idx="40">
                  <c:v>3.4394250513347026E-2</c:v>
                </c:pt>
                <c:pt idx="41">
                  <c:v>4.0754716981132075E-2</c:v>
                </c:pt>
                <c:pt idx="42">
                  <c:v>5.0791007493755203E-2</c:v>
                </c:pt>
                <c:pt idx="43">
                  <c:v>4.0772669794212929E-2</c:v>
                </c:pt>
              </c:numCache>
            </c:numRef>
          </c:val>
          <c:extLst>
            <c:ext xmlns:c16="http://schemas.microsoft.com/office/drawing/2014/chart" uri="{C3380CC4-5D6E-409C-BE32-E72D297353CC}">
              <c16:uniqueId val="{00000017-61FE-43FB-B725-5635AA08884D}"/>
            </c:ext>
          </c:extLst>
        </c:ser>
        <c:ser>
          <c:idx val="3"/>
          <c:order val="1"/>
          <c:tx>
            <c:strRef>
              <c:f>市区町村別_健診受診率!$CD$5:$CD$6</c:f>
              <c:strCache>
                <c:ptCount val="2"/>
                <c:pt idx="0">
                  <c:v>医科のみ</c:v>
                </c:pt>
              </c:strCache>
            </c:strRef>
          </c:tx>
          <c:spPr>
            <a:solidFill>
              <a:srgbClr val="FFC000"/>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市区町村別_健診受診率!$CD$7:$CD$50</c:f>
              <c:numCache>
                <c:formatCode>0.0%</c:formatCode>
                <c:ptCount val="44"/>
                <c:pt idx="0">
                  <c:v>9.3383348638846952E-2</c:v>
                </c:pt>
                <c:pt idx="1">
                  <c:v>0.14523180066697769</c:v>
                </c:pt>
                <c:pt idx="2">
                  <c:v>0.1376551084309405</c:v>
                </c:pt>
                <c:pt idx="3">
                  <c:v>0.14739649335174293</c:v>
                </c:pt>
                <c:pt idx="4">
                  <c:v>0.32812712209697137</c:v>
                </c:pt>
                <c:pt idx="5">
                  <c:v>0.23337123999375656</c:v>
                </c:pt>
                <c:pt idx="6">
                  <c:v>0.18558905281163138</c:v>
                </c:pt>
                <c:pt idx="7">
                  <c:v>0.22503017361433478</c:v>
                </c:pt>
                <c:pt idx="8">
                  <c:v>0.14138862270232599</c:v>
                </c:pt>
                <c:pt idx="9">
                  <c:v>8.9200547764083676E-2</c:v>
                </c:pt>
                <c:pt idx="10">
                  <c:v>0.1591852806414662</c:v>
                </c:pt>
                <c:pt idx="11">
                  <c:v>0.14842778468644519</c:v>
                </c:pt>
                <c:pt idx="12">
                  <c:v>0.16008348965626568</c:v>
                </c:pt>
                <c:pt idx="13">
                  <c:v>0.12320123124278569</c:v>
                </c:pt>
                <c:pt idx="14">
                  <c:v>0.20823215152986888</c:v>
                </c:pt>
                <c:pt idx="15">
                  <c:v>0.1931135531135531</c:v>
                </c:pt>
                <c:pt idx="16">
                  <c:v>0.20118246017408442</c:v>
                </c:pt>
                <c:pt idx="17">
                  <c:v>0.11488194481794224</c:v>
                </c:pt>
                <c:pt idx="18">
                  <c:v>0.16005121638924455</c:v>
                </c:pt>
                <c:pt idx="19">
                  <c:v>0.20364055299539172</c:v>
                </c:pt>
                <c:pt idx="20">
                  <c:v>0.17263099219620959</c:v>
                </c:pt>
                <c:pt idx="21">
                  <c:v>0.1565893017232792</c:v>
                </c:pt>
                <c:pt idx="22">
                  <c:v>0.22587824831568817</c:v>
                </c:pt>
                <c:pt idx="23">
                  <c:v>0.19298747354573015</c:v>
                </c:pt>
                <c:pt idx="24">
                  <c:v>0.11421805264596047</c:v>
                </c:pt>
                <c:pt idx="25">
                  <c:v>0.12719571446368505</c:v>
                </c:pt>
                <c:pt idx="26">
                  <c:v>0.24519230769230768</c:v>
                </c:pt>
                <c:pt idx="27">
                  <c:v>0.13850007367025194</c:v>
                </c:pt>
                <c:pt idx="28">
                  <c:v>0.12987309934834801</c:v>
                </c:pt>
                <c:pt idx="29">
                  <c:v>0.16110096530133056</c:v>
                </c:pt>
                <c:pt idx="30">
                  <c:v>0.12786458333333334</c:v>
                </c:pt>
                <c:pt idx="31">
                  <c:v>0.2148254767902123</c:v>
                </c:pt>
                <c:pt idx="32">
                  <c:v>9.5656192236598894E-2</c:v>
                </c:pt>
                <c:pt idx="33">
                  <c:v>0.14755617326847348</c:v>
                </c:pt>
                <c:pt idx="34">
                  <c:v>0.36871760198332204</c:v>
                </c:pt>
                <c:pt idx="35">
                  <c:v>0.15</c:v>
                </c:pt>
                <c:pt idx="36">
                  <c:v>0.11957796014067995</c:v>
                </c:pt>
                <c:pt idx="37">
                  <c:v>0.11872684405523745</c:v>
                </c:pt>
                <c:pt idx="38">
                  <c:v>0.15688161693936478</c:v>
                </c:pt>
                <c:pt idx="39">
                  <c:v>8.4097375908947197E-2</c:v>
                </c:pt>
                <c:pt idx="40">
                  <c:v>0.2068788501026694</c:v>
                </c:pt>
                <c:pt idx="41">
                  <c:v>0.19471698113207547</c:v>
                </c:pt>
                <c:pt idx="42">
                  <c:v>0.24646128226477934</c:v>
                </c:pt>
                <c:pt idx="43">
                  <c:v>0.14766754986931507</c:v>
                </c:pt>
              </c:numCache>
            </c:numRef>
          </c:val>
          <c:extLst>
            <c:ext xmlns:c16="http://schemas.microsoft.com/office/drawing/2014/chart" uri="{C3380CC4-5D6E-409C-BE32-E72D297353CC}">
              <c16:uniqueId val="{00000018-61FE-43FB-B725-5635AA08884D}"/>
            </c:ext>
          </c:extLst>
        </c:ser>
        <c:ser>
          <c:idx val="1"/>
          <c:order val="2"/>
          <c:tx>
            <c:strRef>
              <c:f>市区町村別_健診受診率!$CE$5:$CE$6</c:f>
              <c:strCache>
                <c:ptCount val="2"/>
                <c:pt idx="0">
                  <c:v>歯科のみ</c:v>
                </c:pt>
              </c:strCache>
            </c:strRef>
          </c:tx>
          <c:spPr>
            <a:solidFill>
              <a:schemeClr val="accent3">
                <a:lumMod val="75000"/>
              </a:schemeClr>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市区町村別_健診受診率!$CE$7:$CE$50</c:f>
              <c:numCache>
                <c:formatCode>0.0%</c:formatCode>
                <c:ptCount val="44"/>
                <c:pt idx="0">
                  <c:v>7.7282985975998877E-2</c:v>
                </c:pt>
                <c:pt idx="1">
                  <c:v>4.7872064693380331E-2</c:v>
                </c:pt>
                <c:pt idx="2">
                  <c:v>5.1683482160114425E-2</c:v>
                </c:pt>
                <c:pt idx="3">
                  <c:v>6.2226929696809215E-2</c:v>
                </c:pt>
                <c:pt idx="4">
                  <c:v>3.4293087056906153E-2</c:v>
                </c:pt>
                <c:pt idx="5">
                  <c:v>6.5043369679131269E-2</c:v>
                </c:pt>
                <c:pt idx="6">
                  <c:v>7.5903356852683346E-2</c:v>
                </c:pt>
                <c:pt idx="7">
                  <c:v>5.7561971961749142E-2</c:v>
                </c:pt>
                <c:pt idx="8">
                  <c:v>7.9100966983186694E-2</c:v>
                </c:pt>
                <c:pt idx="9">
                  <c:v>9.2317136516031545E-2</c:v>
                </c:pt>
                <c:pt idx="10">
                  <c:v>3.6691008018327607E-2</c:v>
                </c:pt>
                <c:pt idx="11">
                  <c:v>0.12921181974299759</c:v>
                </c:pt>
                <c:pt idx="12">
                  <c:v>0.10261829903035748</c:v>
                </c:pt>
                <c:pt idx="13">
                  <c:v>8.8033859176606388E-2</c:v>
                </c:pt>
                <c:pt idx="14">
                  <c:v>6.7994171928120448E-2</c:v>
                </c:pt>
                <c:pt idx="15">
                  <c:v>6.6754578754578756E-2</c:v>
                </c:pt>
                <c:pt idx="16">
                  <c:v>8.227952044670718E-2</c:v>
                </c:pt>
                <c:pt idx="17">
                  <c:v>5.3891249394933574E-2</c:v>
                </c:pt>
                <c:pt idx="18">
                  <c:v>7.4568623864398512E-2</c:v>
                </c:pt>
                <c:pt idx="19">
                  <c:v>9.5483870967741941E-2</c:v>
                </c:pt>
                <c:pt idx="20">
                  <c:v>0.10869565217391304</c:v>
                </c:pt>
                <c:pt idx="21">
                  <c:v>7.9390377527642192E-2</c:v>
                </c:pt>
                <c:pt idx="22">
                  <c:v>5.8950914340712222E-2</c:v>
                </c:pt>
                <c:pt idx="23">
                  <c:v>5.5539667105187894E-2</c:v>
                </c:pt>
                <c:pt idx="24">
                  <c:v>7.5689953547681932E-2</c:v>
                </c:pt>
                <c:pt idx="25">
                  <c:v>9.8791578422822976E-2</c:v>
                </c:pt>
                <c:pt idx="26">
                  <c:v>6.431623931623931E-2</c:v>
                </c:pt>
                <c:pt idx="27">
                  <c:v>7.9136584647119493E-2</c:v>
                </c:pt>
                <c:pt idx="28">
                  <c:v>6.7223047902137872E-2</c:v>
                </c:pt>
                <c:pt idx="29">
                  <c:v>6.3266370988781628E-2</c:v>
                </c:pt>
                <c:pt idx="30">
                  <c:v>5.5208333333333331E-2</c:v>
                </c:pt>
                <c:pt idx="31">
                  <c:v>4.4380472592059496E-2</c:v>
                </c:pt>
                <c:pt idx="32">
                  <c:v>4.0318853974121993E-2</c:v>
                </c:pt>
                <c:pt idx="33">
                  <c:v>7.7368542969654855E-2</c:v>
                </c:pt>
                <c:pt idx="34">
                  <c:v>4.4624746450304259E-2</c:v>
                </c:pt>
                <c:pt idx="35">
                  <c:v>4.7894736842105261E-2</c:v>
                </c:pt>
                <c:pt idx="36">
                  <c:v>6.7213755373192657E-2</c:v>
                </c:pt>
                <c:pt idx="37">
                  <c:v>7.6288312563152577E-2</c:v>
                </c:pt>
                <c:pt idx="38">
                  <c:v>8.8546679499518763E-2</c:v>
                </c:pt>
                <c:pt idx="39">
                  <c:v>2.1498577300031615E-2</c:v>
                </c:pt>
                <c:pt idx="40">
                  <c:v>3.1827515400410678E-2</c:v>
                </c:pt>
                <c:pt idx="41">
                  <c:v>5.4339622641509433E-2</c:v>
                </c:pt>
                <c:pt idx="42">
                  <c:v>5.5786844296419648E-2</c:v>
                </c:pt>
                <c:pt idx="43">
                  <c:v>7.0222732935079898E-2</c:v>
                </c:pt>
              </c:numCache>
            </c:numRef>
          </c:val>
          <c:extLst>
            <c:ext xmlns:c16="http://schemas.microsoft.com/office/drawing/2014/chart" uri="{C3380CC4-5D6E-409C-BE32-E72D297353CC}">
              <c16:uniqueId val="{00000016-61FE-43FB-B725-5635AA08884D}"/>
            </c:ext>
          </c:extLst>
        </c:ser>
        <c:ser>
          <c:idx val="0"/>
          <c:order val="3"/>
          <c:tx>
            <c:strRef>
              <c:f>市区町村別_健診受診率!$CF$5:$CF$6</c:f>
              <c:strCache>
                <c:ptCount val="2"/>
                <c:pt idx="0">
                  <c:v>未受診</c:v>
                </c:pt>
              </c:strCache>
            </c:strRef>
          </c:tx>
          <c:spPr>
            <a:solidFill>
              <a:srgbClr val="E6B9B8"/>
            </a:solidFill>
            <a:ln>
              <a:noFill/>
            </a:ln>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市区町村別_健診受診率!$CF$7:$CF$50</c:f>
              <c:numCache>
                <c:formatCode>0.0%</c:formatCode>
                <c:ptCount val="44"/>
                <c:pt idx="0">
                  <c:v>0.80577147571092811</c:v>
                </c:pt>
                <c:pt idx="1">
                  <c:v>0.78165120176939162</c:v>
                </c:pt>
                <c:pt idx="2">
                  <c:v>0.78275155591634771</c:v>
                </c:pt>
                <c:pt idx="3">
                  <c:v>0.75740954398441485</c:v>
                </c:pt>
                <c:pt idx="4">
                  <c:v>0.57877223957625967</c:v>
                </c:pt>
                <c:pt idx="5">
                  <c:v>0.61879278435569829</c:v>
                </c:pt>
                <c:pt idx="6">
                  <c:v>0.69521060508873211</c:v>
                </c:pt>
                <c:pt idx="7">
                  <c:v>0.66129421595023674</c:v>
                </c:pt>
                <c:pt idx="8">
                  <c:v>0.74083108284693788</c:v>
                </c:pt>
                <c:pt idx="9">
                  <c:v>0.78830807007602588</c:v>
                </c:pt>
                <c:pt idx="10">
                  <c:v>0.77765249140893467</c:v>
                </c:pt>
                <c:pt idx="11">
                  <c:v>0.64345354414638478</c:v>
                </c:pt>
                <c:pt idx="12">
                  <c:v>0.67180110438849105</c:v>
                </c:pt>
                <c:pt idx="13">
                  <c:v>0.74713351288957286</c:v>
                </c:pt>
                <c:pt idx="14">
                  <c:v>0.65893637688198159</c:v>
                </c:pt>
                <c:pt idx="15">
                  <c:v>0.67718681318681317</c:v>
                </c:pt>
                <c:pt idx="16">
                  <c:v>0.64356489845075815</c:v>
                </c:pt>
                <c:pt idx="17">
                  <c:v>0.80455009949981171</c:v>
                </c:pt>
                <c:pt idx="18">
                  <c:v>0.7201390159136638</c:v>
                </c:pt>
                <c:pt idx="19">
                  <c:v>0.61331797235023044</c:v>
                </c:pt>
                <c:pt idx="20">
                  <c:v>0.64102564102564108</c:v>
                </c:pt>
                <c:pt idx="21">
                  <c:v>0.70933359896404025</c:v>
                </c:pt>
                <c:pt idx="22">
                  <c:v>0.65820500481231958</c:v>
                </c:pt>
                <c:pt idx="23">
                  <c:v>0.70479894754904759</c:v>
                </c:pt>
                <c:pt idx="24">
                  <c:v>0.77001548410602061</c:v>
                </c:pt>
                <c:pt idx="25">
                  <c:v>0.73153108259623767</c:v>
                </c:pt>
                <c:pt idx="26">
                  <c:v>0.60897435897435892</c:v>
                </c:pt>
                <c:pt idx="27">
                  <c:v>0.74381906586120528</c:v>
                </c:pt>
                <c:pt idx="28">
                  <c:v>0.77226477649479819</c:v>
                </c:pt>
                <c:pt idx="29">
                  <c:v>0.73245499608661624</c:v>
                </c:pt>
                <c:pt idx="30">
                  <c:v>0.7885416666666667</c:v>
                </c:pt>
                <c:pt idx="31">
                  <c:v>0.69869257526688255</c:v>
                </c:pt>
                <c:pt idx="32">
                  <c:v>0.83895563770794823</c:v>
                </c:pt>
                <c:pt idx="33">
                  <c:v>0.73036831132731062</c:v>
                </c:pt>
                <c:pt idx="34">
                  <c:v>0.47734956051386074</c:v>
                </c:pt>
                <c:pt idx="35">
                  <c:v>0.75578947368421057</c:v>
                </c:pt>
                <c:pt idx="36">
                  <c:v>0.77530285267682686</c:v>
                </c:pt>
                <c:pt idx="37">
                  <c:v>0.76608285618053218</c:v>
                </c:pt>
                <c:pt idx="38">
                  <c:v>0.69874879692011549</c:v>
                </c:pt>
                <c:pt idx="39">
                  <c:v>0.8801770471071767</c:v>
                </c:pt>
                <c:pt idx="40">
                  <c:v>0.7268993839835729</c:v>
                </c:pt>
                <c:pt idx="41">
                  <c:v>0.71018867924528306</c:v>
                </c:pt>
                <c:pt idx="42">
                  <c:v>0.64696086594504576</c:v>
                </c:pt>
                <c:pt idx="43">
                  <c:v>0.74133704740139206</c:v>
                </c:pt>
              </c:numCache>
            </c:numRef>
          </c:val>
          <c:extLst>
            <c:ext xmlns:c16="http://schemas.microsoft.com/office/drawing/2014/chart" uri="{C3380CC4-5D6E-409C-BE32-E72D297353CC}">
              <c16:uniqueId val="{00000015-61FE-43FB-B725-5635AA08884D}"/>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58916500047604E-3"/>
          <c:w val="0.45297765255502581"/>
          <c:h val="2.005220730584911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市区町村別_健診受診率!$CG$5:$CG$6</c:f>
              <c:strCache>
                <c:ptCount val="2"/>
                <c:pt idx="0">
                  <c:v>医科･歯科</c:v>
                </c:pt>
              </c:strCache>
            </c:strRef>
          </c:tx>
          <c:spPr>
            <a:solidFill>
              <a:schemeClr val="accent1">
                <a:lumMod val="60000"/>
                <a:lumOff val="40000"/>
              </a:schemeClr>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市区町村別_健診受診率!$CG$7:$CG$50</c:f>
              <c:numCache>
                <c:formatCode>0.0%</c:formatCode>
                <c:ptCount val="44"/>
                <c:pt idx="0">
                  <c:v>2.4028549849970403E-2</c:v>
                </c:pt>
                <c:pt idx="1">
                  <c:v>2.5356710663327047E-2</c:v>
                </c:pt>
                <c:pt idx="2">
                  <c:v>2.8189972306038938E-2</c:v>
                </c:pt>
                <c:pt idx="3">
                  <c:v>3.2964934982287183E-2</c:v>
                </c:pt>
                <c:pt idx="4">
                  <c:v>5.8984493767102464E-2</c:v>
                </c:pt>
                <c:pt idx="5">
                  <c:v>8.3472039351104269E-2</c:v>
                </c:pt>
                <c:pt idx="6">
                  <c:v>4.3060009161704077E-2</c:v>
                </c:pt>
                <c:pt idx="7">
                  <c:v>5.5686099744763601E-2</c:v>
                </c:pt>
                <c:pt idx="8">
                  <c:v>3.9596632435933019E-2</c:v>
                </c:pt>
                <c:pt idx="9">
                  <c:v>3.0299949161159124E-2</c:v>
                </c:pt>
                <c:pt idx="10">
                  <c:v>2.5572084625348355E-2</c:v>
                </c:pt>
                <c:pt idx="11">
                  <c:v>7.8942161841324271E-2</c:v>
                </c:pt>
                <c:pt idx="12">
                  <c:v>6.5982235551966778E-2</c:v>
                </c:pt>
                <c:pt idx="13">
                  <c:v>4.1939175931981688E-2</c:v>
                </c:pt>
                <c:pt idx="14">
                  <c:v>6.5518827626996123E-2</c:v>
                </c:pt>
                <c:pt idx="15">
                  <c:v>6.323594933486093E-2</c:v>
                </c:pt>
                <c:pt idx="16">
                  <c:v>7.3198399904471911E-2</c:v>
                </c:pt>
                <c:pt idx="17">
                  <c:v>2.6160435235559672E-2</c:v>
                </c:pt>
                <c:pt idx="18">
                  <c:v>4.5953719440449729E-2</c:v>
                </c:pt>
                <c:pt idx="19">
                  <c:v>8.8855869242199112E-2</c:v>
                </c:pt>
                <c:pt idx="20">
                  <c:v>7.9088040188059511E-2</c:v>
                </c:pt>
                <c:pt idx="21">
                  <c:v>5.5537754993057784E-2</c:v>
                </c:pt>
                <c:pt idx="22">
                  <c:v>5.7305279665446941E-2</c:v>
                </c:pt>
                <c:pt idx="23">
                  <c:v>4.7311827956989246E-2</c:v>
                </c:pt>
                <c:pt idx="24">
                  <c:v>4.0244881573665195E-2</c:v>
                </c:pt>
                <c:pt idx="25">
                  <c:v>4.2579075425790751E-2</c:v>
                </c:pt>
                <c:pt idx="26">
                  <c:v>8.1269619811649804E-2</c:v>
                </c:pt>
                <c:pt idx="27">
                  <c:v>3.911365856001537E-2</c:v>
                </c:pt>
                <c:pt idx="28">
                  <c:v>3.0273674013078226E-2</c:v>
                </c:pt>
                <c:pt idx="29">
                  <c:v>4.2075337597725658E-2</c:v>
                </c:pt>
                <c:pt idx="30">
                  <c:v>2.7622175004829053E-2</c:v>
                </c:pt>
                <c:pt idx="31">
                  <c:v>4.1521564425395126E-2</c:v>
                </c:pt>
                <c:pt idx="32">
                  <c:v>2.5109702584105314E-2</c:v>
                </c:pt>
                <c:pt idx="33">
                  <c:v>4.4270174550973942E-2</c:v>
                </c:pt>
                <c:pt idx="34">
                  <c:v>0.11100049776007964</c:v>
                </c:pt>
                <c:pt idx="35">
                  <c:v>4.7854785478547858E-2</c:v>
                </c:pt>
                <c:pt idx="36">
                  <c:v>3.7468776019983351E-2</c:v>
                </c:pt>
                <c:pt idx="37">
                  <c:v>3.7834902244750182E-2</c:v>
                </c:pt>
                <c:pt idx="38">
                  <c:v>5.7259713701431493E-2</c:v>
                </c:pt>
                <c:pt idx="39">
                  <c:v>1.4890800794176042E-2</c:v>
                </c:pt>
                <c:pt idx="40">
                  <c:v>3.2456631225517625E-2</c:v>
                </c:pt>
                <c:pt idx="41">
                  <c:v>4.1203131437989288E-2</c:v>
                </c:pt>
                <c:pt idx="42">
                  <c:v>4.8672566371681415E-2</c:v>
                </c:pt>
                <c:pt idx="43">
                  <c:v>4.0940016986009874E-2</c:v>
                </c:pt>
              </c:numCache>
            </c:numRef>
          </c:val>
          <c:extLst>
            <c:ext xmlns:c16="http://schemas.microsoft.com/office/drawing/2014/chart" uri="{C3380CC4-5D6E-409C-BE32-E72D297353CC}">
              <c16:uniqueId val="{00000017-7F6C-4546-B0A9-229C47C42853}"/>
            </c:ext>
          </c:extLst>
        </c:ser>
        <c:ser>
          <c:idx val="3"/>
          <c:order val="1"/>
          <c:tx>
            <c:strRef>
              <c:f>市区町村別_健診受診率!$CH$5:$CH$6</c:f>
              <c:strCache>
                <c:ptCount val="2"/>
                <c:pt idx="0">
                  <c:v>医科のみ</c:v>
                </c:pt>
              </c:strCache>
            </c:strRef>
          </c:tx>
          <c:spPr>
            <a:solidFill>
              <a:srgbClr val="FFC000"/>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市区町村別_健診受診率!$CH$7:$CH$50</c:f>
              <c:numCache>
                <c:formatCode>0.0%</c:formatCode>
                <c:ptCount val="44"/>
                <c:pt idx="0">
                  <c:v>9.5260289444856469E-2</c:v>
                </c:pt>
                <c:pt idx="1">
                  <c:v>0.14684940759294177</c:v>
                </c:pt>
                <c:pt idx="2">
                  <c:v>0.13694043731657918</c:v>
                </c:pt>
                <c:pt idx="3">
                  <c:v>0.14910587386775842</c:v>
                </c:pt>
                <c:pt idx="4">
                  <c:v>0.33353602918820308</c:v>
                </c:pt>
                <c:pt idx="5">
                  <c:v>0.2371748689538668</c:v>
                </c:pt>
                <c:pt idx="6">
                  <c:v>0.18770041227668346</c:v>
                </c:pt>
                <c:pt idx="7">
                  <c:v>0.22570190009318153</c:v>
                </c:pt>
                <c:pt idx="8">
                  <c:v>0.14275141086131926</c:v>
                </c:pt>
                <c:pt idx="9">
                  <c:v>9.0188103711235382E-2</c:v>
                </c:pt>
                <c:pt idx="10">
                  <c:v>0.15951642658083762</c:v>
                </c:pt>
                <c:pt idx="11">
                  <c:v>0.14865132229769834</c:v>
                </c:pt>
                <c:pt idx="12">
                  <c:v>0.16247548736878534</c:v>
                </c:pt>
                <c:pt idx="13">
                  <c:v>0.12189339437540876</c:v>
                </c:pt>
                <c:pt idx="14">
                  <c:v>0.20963396201616613</c:v>
                </c:pt>
                <c:pt idx="15">
                  <c:v>0.19686843612755395</c:v>
                </c:pt>
                <c:pt idx="16">
                  <c:v>0.20222102812108186</c:v>
                </c:pt>
                <c:pt idx="17">
                  <c:v>0.11448084269012618</c:v>
                </c:pt>
                <c:pt idx="18">
                  <c:v>0.16217806249182901</c:v>
                </c:pt>
                <c:pt idx="19">
                  <c:v>0.20435859336305101</c:v>
                </c:pt>
                <c:pt idx="20">
                  <c:v>0.17350421845816963</c:v>
                </c:pt>
                <c:pt idx="21">
                  <c:v>0.15700096123037488</c:v>
                </c:pt>
                <c:pt idx="22">
                  <c:v>0.22967851542080503</c:v>
                </c:pt>
                <c:pt idx="23">
                  <c:v>0.19741935483870968</c:v>
                </c:pt>
                <c:pt idx="24">
                  <c:v>0.11561621838619028</c:v>
                </c:pt>
                <c:pt idx="25">
                  <c:v>0.1290889429575561</c:v>
                </c:pt>
                <c:pt idx="26">
                  <c:v>0.24997093361237066</c:v>
                </c:pt>
                <c:pt idx="27">
                  <c:v>0.14013993179525769</c:v>
                </c:pt>
                <c:pt idx="28">
                  <c:v>0.12836037781545168</c:v>
                </c:pt>
                <c:pt idx="29">
                  <c:v>0.16204690831556504</c:v>
                </c:pt>
                <c:pt idx="30">
                  <c:v>0.1253621788680703</c:v>
                </c:pt>
                <c:pt idx="31">
                  <c:v>0.21658183766407715</c:v>
                </c:pt>
                <c:pt idx="32">
                  <c:v>9.568503169185763E-2</c:v>
                </c:pt>
                <c:pt idx="33">
                  <c:v>0.14621806223121681</c:v>
                </c:pt>
                <c:pt idx="34">
                  <c:v>0.37182677949228471</c:v>
                </c:pt>
                <c:pt idx="35">
                  <c:v>0.15126512651265125</c:v>
                </c:pt>
                <c:pt idx="36">
                  <c:v>0.1228143213988343</c:v>
                </c:pt>
                <c:pt idx="37">
                  <c:v>0.11929761042722664</c:v>
                </c:pt>
                <c:pt idx="38">
                  <c:v>0.15848670756646216</c:v>
                </c:pt>
                <c:pt idx="39">
                  <c:v>8.5373924553275971E-2</c:v>
                </c:pt>
                <c:pt idx="40">
                  <c:v>0.20313374370453274</c:v>
                </c:pt>
                <c:pt idx="41">
                  <c:v>0.19283065512978986</c:v>
                </c:pt>
                <c:pt idx="42">
                  <c:v>0.25663716814159293</c:v>
                </c:pt>
                <c:pt idx="43">
                  <c:v>0.14911850075130428</c:v>
                </c:pt>
              </c:numCache>
            </c:numRef>
          </c:val>
          <c:extLst>
            <c:ext xmlns:c16="http://schemas.microsoft.com/office/drawing/2014/chart" uri="{C3380CC4-5D6E-409C-BE32-E72D297353CC}">
              <c16:uniqueId val="{00000018-7F6C-4546-B0A9-229C47C42853}"/>
            </c:ext>
          </c:extLst>
        </c:ser>
        <c:ser>
          <c:idx val="1"/>
          <c:order val="2"/>
          <c:tx>
            <c:strRef>
              <c:f>市区町村別_健診受診率!$CI$5:$CI$6</c:f>
              <c:strCache>
                <c:ptCount val="2"/>
                <c:pt idx="0">
                  <c:v>歯科のみ</c:v>
                </c:pt>
              </c:strCache>
            </c:strRef>
          </c:tx>
          <c:spPr>
            <a:solidFill>
              <a:schemeClr val="accent3">
                <a:lumMod val="75000"/>
              </a:schemeClr>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市区町村別_健診受診率!$CI$7:$CI$50</c:f>
              <c:numCache>
                <c:formatCode>0.0%</c:formatCode>
                <c:ptCount val="44"/>
                <c:pt idx="0">
                  <c:v>7.8284151295153467E-2</c:v>
                </c:pt>
                <c:pt idx="1">
                  <c:v>4.7749040797756076E-2</c:v>
                </c:pt>
                <c:pt idx="2">
                  <c:v>5.1626503534080104E-2</c:v>
                </c:pt>
                <c:pt idx="3">
                  <c:v>6.1772130417258861E-2</c:v>
                </c:pt>
                <c:pt idx="4">
                  <c:v>3.4204925509273336E-2</c:v>
                </c:pt>
                <c:pt idx="5">
                  <c:v>6.4318187464288371E-2</c:v>
                </c:pt>
                <c:pt idx="6">
                  <c:v>7.5927622537792033E-2</c:v>
                </c:pt>
                <c:pt idx="7">
                  <c:v>5.7124336587935018E-2</c:v>
                </c:pt>
                <c:pt idx="8">
                  <c:v>7.9470811360902949E-2</c:v>
                </c:pt>
                <c:pt idx="9">
                  <c:v>9.4255210981189635E-2</c:v>
                </c:pt>
                <c:pt idx="10">
                  <c:v>3.634650861561408E-2</c:v>
                </c:pt>
                <c:pt idx="11">
                  <c:v>0.12985556947833543</c:v>
                </c:pt>
                <c:pt idx="12">
                  <c:v>0.10280885915330489</c:v>
                </c:pt>
                <c:pt idx="13">
                  <c:v>8.8129496402877691E-2</c:v>
                </c:pt>
                <c:pt idx="14">
                  <c:v>6.7818886771374126E-2</c:v>
                </c:pt>
                <c:pt idx="15">
                  <c:v>6.727770351982687E-2</c:v>
                </c:pt>
                <c:pt idx="16">
                  <c:v>8.0780942145799756E-2</c:v>
                </c:pt>
                <c:pt idx="17">
                  <c:v>5.4115059613381179E-2</c:v>
                </c:pt>
                <c:pt idx="18">
                  <c:v>7.4650281082494441E-2</c:v>
                </c:pt>
                <c:pt idx="19">
                  <c:v>9.6087171867261026E-2</c:v>
                </c:pt>
                <c:pt idx="20">
                  <c:v>0.10787660204804533</c:v>
                </c:pt>
                <c:pt idx="21">
                  <c:v>8.0422941364947126E-2</c:v>
                </c:pt>
                <c:pt idx="22">
                  <c:v>5.906952430737062E-2</c:v>
                </c:pt>
                <c:pt idx="23">
                  <c:v>5.6405529953917052E-2</c:v>
                </c:pt>
                <c:pt idx="24">
                  <c:v>7.7177840224809308E-2</c:v>
                </c:pt>
                <c:pt idx="25">
                  <c:v>0.10002703433360367</c:v>
                </c:pt>
                <c:pt idx="26">
                  <c:v>6.3829787234042548E-2</c:v>
                </c:pt>
                <c:pt idx="27">
                  <c:v>7.9732304391680942E-2</c:v>
                </c:pt>
                <c:pt idx="28">
                  <c:v>6.7449745701138292E-2</c:v>
                </c:pt>
                <c:pt idx="29">
                  <c:v>6.297085998578536E-2</c:v>
                </c:pt>
                <c:pt idx="30">
                  <c:v>5.5823836198570599E-2</c:v>
                </c:pt>
                <c:pt idx="31">
                  <c:v>4.4468256094294133E-2</c:v>
                </c:pt>
                <c:pt idx="32">
                  <c:v>3.9980497318381276E-2</c:v>
                </c:pt>
                <c:pt idx="33">
                  <c:v>7.6650645079686316E-2</c:v>
                </c:pt>
                <c:pt idx="34">
                  <c:v>4.5047287207565956E-2</c:v>
                </c:pt>
                <c:pt idx="35">
                  <c:v>4.6754675467546754E-2</c:v>
                </c:pt>
                <c:pt idx="36">
                  <c:v>6.8692756036636132E-2</c:v>
                </c:pt>
                <c:pt idx="37">
                  <c:v>7.5488776249094863E-2</c:v>
                </c:pt>
                <c:pt idx="38">
                  <c:v>9.1002044989775058E-2</c:v>
                </c:pt>
                <c:pt idx="39">
                  <c:v>2.2501654533421574E-2</c:v>
                </c:pt>
                <c:pt idx="40">
                  <c:v>3.1897034135422497E-2</c:v>
                </c:pt>
                <c:pt idx="41">
                  <c:v>5.6036258755665432E-2</c:v>
                </c:pt>
                <c:pt idx="42">
                  <c:v>5.575221238938053E-2</c:v>
                </c:pt>
                <c:pt idx="43">
                  <c:v>7.049754076175721E-2</c:v>
                </c:pt>
              </c:numCache>
            </c:numRef>
          </c:val>
          <c:extLst>
            <c:ext xmlns:c16="http://schemas.microsoft.com/office/drawing/2014/chart" uri="{C3380CC4-5D6E-409C-BE32-E72D297353CC}">
              <c16:uniqueId val="{00000016-7F6C-4546-B0A9-229C47C42853}"/>
            </c:ext>
          </c:extLst>
        </c:ser>
        <c:ser>
          <c:idx val="0"/>
          <c:order val="3"/>
          <c:tx>
            <c:strRef>
              <c:f>市区町村別_健診受診率!$CJ$5:$CJ$6</c:f>
              <c:strCache>
                <c:ptCount val="2"/>
                <c:pt idx="0">
                  <c:v>未受診</c:v>
                </c:pt>
              </c:strCache>
            </c:strRef>
          </c:tx>
          <c:spPr>
            <a:solidFill>
              <a:srgbClr val="E6B9B8"/>
            </a:solidFill>
            <a:ln>
              <a:noFill/>
            </a:ln>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市区町村別_健診受診率!$CJ$7:$CJ$50</c:f>
              <c:numCache>
                <c:formatCode>0.0%</c:formatCode>
                <c:ptCount val="44"/>
                <c:pt idx="0">
                  <c:v>0.80242700941001965</c:v>
                </c:pt>
                <c:pt idx="1">
                  <c:v>0.78004484094597515</c:v>
                </c:pt>
                <c:pt idx="2">
                  <c:v>0.78324308684330179</c:v>
                </c:pt>
                <c:pt idx="3">
                  <c:v>0.75615706073269551</c:v>
                </c:pt>
                <c:pt idx="4">
                  <c:v>0.57327455153542106</c:v>
                </c:pt>
                <c:pt idx="5">
                  <c:v>0.61503490423074059</c:v>
                </c:pt>
                <c:pt idx="6">
                  <c:v>0.69331195602382045</c:v>
                </c:pt>
                <c:pt idx="7">
                  <c:v>0.66148766357411981</c:v>
                </c:pt>
                <c:pt idx="8">
                  <c:v>0.73818114534184476</c:v>
                </c:pt>
                <c:pt idx="9">
                  <c:v>0.78525673614641589</c:v>
                </c:pt>
                <c:pt idx="10">
                  <c:v>0.77856498017819997</c:v>
                </c:pt>
                <c:pt idx="11">
                  <c:v>0.64255094638264199</c:v>
                </c:pt>
                <c:pt idx="12">
                  <c:v>0.66873341792594299</c:v>
                </c:pt>
                <c:pt idx="13">
                  <c:v>0.74803793328973189</c:v>
                </c:pt>
                <c:pt idx="14">
                  <c:v>0.65702832358546359</c:v>
                </c:pt>
                <c:pt idx="15">
                  <c:v>0.67261791101775825</c:v>
                </c:pt>
                <c:pt idx="16">
                  <c:v>0.64379962982864647</c:v>
                </c:pt>
                <c:pt idx="17">
                  <c:v>0.80524366246093293</c:v>
                </c:pt>
                <c:pt idx="18">
                  <c:v>0.71721793698522684</c:v>
                </c:pt>
                <c:pt idx="19">
                  <c:v>0.61069836552748891</c:v>
                </c:pt>
                <c:pt idx="20">
                  <c:v>0.63953113930572547</c:v>
                </c:pt>
                <c:pt idx="21">
                  <c:v>0.70703834241162022</c:v>
                </c:pt>
                <c:pt idx="22">
                  <c:v>0.6539466806063774</c:v>
                </c:pt>
                <c:pt idx="23">
                  <c:v>0.69886328725038405</c:v>
                </c:pt>
                <c:pt idx="24">
                  <c:v>0.76696105981533524</c:v>
                </c:pt>
                <c:pt idx="25">
                  <c:v>0.72830494728304951</c:v>
                </c:pt>
                <c:pt idx="26">
                  <c:v>0.60492965934193699</c:v>
                </c:pt>
                <c:pt idx="27">
                  <c:v>0.74101410525304601</c:v>
                </c:pt>
                <c:pt idx="28">
                  <c:v>0.77391620247033177</c:v>
                </c:pt>
                <c:pt idx="29">
                  <c:v>0.73290689410092391</c:v>
                </c:pt>
                <c:pt idx="30">
                  <c:v>0.79119180992853</c:v>
                </c:pt>
                <c:pt idx="31">
                  <c:v>0.69742834181623359</c:v>
                </c:pt>
                <c:pt idx="32">
                  <c:v>0.83922476840565574</c:v>
                </c:pt>
                <c:pt idx="33">
                  <c:v>0.73286111813812294</c:v>
                </c:pt>
                <c:pt idx="34">
                  <c:v>0.47212543554006969</c:v>
                </c:pt>
                <c:pt idx="35">
                  <c:v>0.75412541254125409</c:v>
                </c:pt>
                <c:pt idx="36">
                  <c:v>0.77102414654454621</c:v>
                </c:pt>
                <c:pt idx="37">
                  <c:v>0.7673787110789283</c:v>
                </c:pt>
                <c:pt idx="38">
                  <c:v>0.69325153374233128</c:v>
                </c:pt>
                <c:pt idx="39">
                  <c:v>0.87723362011912642</c:v>
                </c:pt>
                <c:pt idx="40">
                  <c:v>0.73251259093452714</c:v>
                </c:pt>
                <c:pt idx="41">
                  <c:v>0.7099299546765554</c:v>
                </c:pt>
                <c:pt idx="42">
                  <c:v>0.63893805309734508</c:v>
                </c:pt>
                <c:pt idx="43">
                  <c:v>0.73944394150092863</c:v>
                </c:pt>
              </c:numCache>
            </c:numRef>
          </c:val>
          <c:extLst>
            <c:ext xmlns:c16="http://schemas.microsoft.com/office/drawing/2014/chart" uri="{C3380CC4-5D6E-409C-BE32-E72D297353CC}">
              <c16:uniqueId val="{00000015-7F6C-4546-B0A9-229C47C4285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545068150074652"/>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市区町村別_健診受診率!$CK$5:$CK$6</c:f>
              <c:strCache>
                <c:ptCount val="2"/>
                <c:pt idx="0">
                  <c:v>医科･歯科</c:v>
                </c:pt>
              </c:strCache>
            </c:strRef>
          </c:tx>
          <c:spPr>
            <a:solidFill>
              <a:schemeClr val="accent1">
                <a:lumMod val="60000"/>
                <a:lumOff val="40000"/>
              </a:schemeClr>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市区町村別_健診受診率!$CK$7:$CK$50</c:f>
              <c:numCache>
                <c:formatCode>0.0%</c:formatCode>
                <c:ptCount val="44"/>
                <c:pt idx="0">
                  <c:v>2.4174980813507291E-2</c:v>
                </c:pt>
                <c:pt idx="1">
                  <c:v>2.9002781088597537E-2</c:v>
                </c:pt>
                <c:pt idx="2">
                  <c:v>2.6720106880427523E-2</c:v>
                </c:pt>
                <c:pt idx="3">
                  <c:v>3.6027449485322154E-2</c:v>
                </c:pt>
                <c:pt idx="4">
                  <c:v>6.3469675599435824E-2</c:v>
                </c:pt>
                <c:pt idx="5">
                  <c:v>8.4835376111511651E-2</c:v>
                </c:pt>
                <c:pt idx="6">
                  <c:v>5.588822355289421E-2</c:v>
                </c:pt>
                <c:pt idx="7">
                  <c:v>6.5404887398179207E-2</c:v>
                </c:pt>
                <c:pt idx="8">
                  <c:v>2.8469750889679714E-2</c:v>
                </c:pt>
                <c:pt idx="9">
                  <c:v>3.5655058043117742E-2</c:v>
                </c:pt>
                <c:pt idx="10">
                  <c:v>3.909373611728121E-2</c:v>
                </c:pt>
                <c:pt idx="11">
                  <c:v>8.5139805215205783E-2</c:v>
                </c:pt>
                <c:pt idx="12">
                  <c:v>6.6713237862382119E-2</c:v>
                </c:pt>
                <c:pt idx="13">
                  <c:v>4.3276661514683151E-2</c:v>
                </c:pt>
                <c:pt idx="14">
                  <c:v>6.5137614678899086E-2</c:v>
                </c:pt>
                <c:pt idx="15">
                  <c:v>7.0091423595994781E-2</c:v>
                </c:pt>
                <c:pt idx="16">
                  <c:v>7.7256317689530687E-2</c:v>
                </c:pt>
                <c:pt idx="17">
                  <c:v>3.8972542072630643E-2</c:v>
                </c:pt>
                <c:pt idx="18">
                  <c:v>4.3093922651933701E-2</c:v>
                </c:pt>
                <c:pt idx="19">
                  <c:v>8.1475787855495779E-2</c:v>
                </c:pt>
                <c:pt idx="20">
                  <c:v>7.4324324324324328E-2</c:v>
                </c:pt>
                <c:pt idx="21">
                  <c:v>5.0699300699300696E-2</c:v>
                </c:pt>
                <c:pt idx="22">
                  <c:v>6.3694267515923567E-2</c:v>
                </c:pt>
                <c:pt idx="23">
                  <c:v>4.6890927624872576E-2</c:v>
                </c:pt>
                <c:pt idx="24">
                  <c:v>4.4879171461449943E-2</c:v>
                </c:pt>
                <c:pt idx="25">
                  <c:v>4.878048780487805E-2</c:v>
                </c:pt>
                <c:pt idx="26">
                  <c:v>0.10191082802547771</c:v>
                </c:pt>
                <c:pt idx="27">
                  <c:v>3.6800680706232713E-2</c:v>
                </c:pt>
                <c:pt idx="28">
                  <c:v>4.4009779951100246E-2</c:v>
                </c:pt>
                <c:pt idx="29">
                  <c:v>6.4102564102564097E-2</c:v>
                </c:pt>
                <c:pt idx="30">
                  <c:v>3.8068709377901577E-2</c:v>
                </c:pt>
                <c:pt idx="31">
                  <c:v>5.1507537688442212E-2</c:v>
                </c:pt>
                <c:pt idx="32">
                  <c:v>3.0555555555555555E-2</c:v>
                </c:pt>
                <c:pt idx="33">
                  <c:v>5.4878048780487805E-2</c:v>
                </c:pt>
                <c:pt idx="34">
                  <c:v>0.10209424083769633</c:v>
                </c:pt>
                <c:pt idx="35">
                  <c:v>1.7543859649122806E-2</c:v>
                </c:pt>
                <c:pt idx="36">
                  <c:v>7.7777777777777779E-2</c:v>
                </c:pt>
                <c:pt idx="37">
                  <c:v>6.1797752808988762E-2</c:v>
                </c:pt>
                <c:pt idx="38">
                  <c:v>4.5454545454545456E-2</c:v>
                </c:pt>
                <c:pt idx="39">
                  <c:v>0</c:v>
                </c:pt>
                <c:pt idx="40">
                  <c:v>6.569343065693431E-2</c:v>
                </c:pt>
                <c:pt idx="41">
                  <c:v>4.0816326530612242E-2</c:v>
                </c:pt>
                <c:pt idx="42">
                  <c:v>0.11320754716981132</c:v>
                </c:pt>
                <c:pt idx="43">
                  <c:v>4.6009830851525227E-2</c:v>
                </c:pt>
              </c:numCache>
            </c:numRef>
          </c:val>
          <c:extLst>
            <c:ext xmlns:c16="http://schemas.microsoft.com/office/drawing/2014/chart" uri="{C3380CC4-5D6E-409C-BE32-E72D297353CC}">
              <c16:uniqueId val="{00000017-D9AF-4D00-AA81-6826A33755F1}"/>
            </c:ext>
          </c:extLst>
        </c:ser>
        <c:ser>
          <c:idx val="3"/>
          <c:order val="1"/>
          <c:tx>
            <c:strRef>
              <c:f>市区町村別_健診受診率!$CL$5:$CL$6</c:f>
              <c:strCache>
                <c:ptCount val="2"/>
                <c:pt idx="0">
                  <c:v>医科のみ</c:v>
                </c:pt>
              </c:strCache>
            </c:strRef>
          </c:tx>
          <c:spPr>
            <a:solidFill>
              <a:srgbClr val="FFC000"/>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市区町村別_健診受診率!$CL$7:$CL$50</c:f>
              <c:numCache>
                <c:formatCode>0.0%</c:formatCode>
                <c:ptCount val="44"/>
                <c:pt idx="0">
                  <c:v>9.5165003837298548E-2</c:v>
                </c:pt>
                <c:pt idx="1">
                  <c:v>0.15282744007416235</c:v>
                </c:pt>
                <c:pt idx="2">
                  <c:v>0.16566466265865062</c:v>
                </c:pt>
                <c:pt idx="3">
                  <c:v>0.14487228364468166</c:v>
                </c:pt>
                <c:pt idx="4">
                  <c:v>0.31311706629055008</c:v>
                </c:pt>
                <c:pt idx="5">
                  <c:v>0.220620043258832</c:v>
                </c:pt>
                <c:pt idx="6">
                  <c:v>0.19361277445109781</c:v>
                </c:pt>
                <c:pt idx="7">
                  <c:v>0.23406804024916147</c:v>
                </c:pt>
                <c:pt idx="8">
                  <c:v>0.14234875444839859</c:v>
                </c:pt>
                <c:pt idx="9">
                  <c:v>9.5356550580431174E-2</c:v>
                </c:pt>
                <c:pt idx="10">
                  <c:v>0.16970235450910706</c:v>
                </c:pt>
                <c:pt idx="11">
                  <c:v>0.15771284951303802</c:v>
                </c:pt>
                <c:pt idx="12">
                  <c:v>0.14844568634299685</c:v>
                </c:pt>
                <c:pt idx="13">
                  <c:v>0.16846986089644514</c:v>
                </c:pt>
                <c:pt idx="14">
                  <c:v>0.22018348623853212</c:v>
                </c:pt>
                <c:pt idx="15">
                  <c:v>0.17501088376142795</c:v>
                </c:pt>
                <c:pt idx="16">
                  <c:v>0.20794223826714803</c:v>
                </c:pt>
                <c:pt idx="17">
                  <c:v>0.13994685562444642</c:v>
                </c:pt>
                <c:pt idx="18">
                  <c:v>0.1580110497237569</c:v>
                </c:pt>
                <c:pt idx="19">
                  <c:v>0.22521137586471945</c:v>
                </c:pt>
                <c:pt idx="20">
                  <c:v>0.18153153153153154</c:v>
                </c:pt>
                <c:pt idx="21">
                  <c:v>0.17832167832167833</c:v>
                </c:pt>
                <c:pt idx="22">
                  <c:v>0.21747042766151045</c:v>
                </c:pt>
                <c:pt idx="23">
                  <c:v>0.16309887869520898</c:v>
                </c:pt>
                <c:pt idx="24">
                  <c:v>0.11737629459148446</c:v>
                </c:pt>
                <c:pt idx="25">
                  <c:v>0.12382739212007504</c:v>
                </c:pt>
                <c:pt idx="26">
                  <c:v>0.22929936305732485</c:v>
                </c:pt>
                <c:pt idx="27">
                  <c:v>0.13741757072963198</c:v>
                </c:pt>
                <c:pt idx="28">
                  <c:v>0.18337408312958436</c:v>
                </c:pt>
                <c:pt idx="29">
                  <c:v>0.17399267399267399</c:v>
                </c:pt>
                <c:pt idx="30">
                  <c:v>0.16248839368616527</c:v>
                </c:pt>
                <c:pt idx="31">
                  <c:v>0.21859296482412061</c:v>
                </c:pt>
                <c:pt idx="32">
                  <c:v>0.11944444444444445</c:v>
                </c:pt>
                <c:pt idx="33">
                  <c:v>0.1798780487804878</c:v>
                </c:pt>
                <c:pt idx="34">
                  <c:v>0.37172774869109948</c:v>
                </c:pt>
                <c:pt idx="35">
                  <c:v>0.17543859649122806</c:v>
                </c:pt>
                <c:pt idx="36">
                  <c:v>0.12222222222222222</c:v>
                </c:pt>
                <c:pt idx="37">
                  <c:v>0.12921348314606743</c:v>
                </c:pt>
                <c:pt idx="38">
                  <c:v>0.18181818181818182</c:v>
                </c:pt>
                <c:pt idx="39">
                  <c:v>7.6923076923076927E-2</c:v>
                </c:pt>
                <c:pt idx="40">
                  <c:v>0.29197080291970801</c:v>
                </c:pt>
                <c:pt idx="41">
                  <c:v>0.23979591836734693</c:v>
                </c:pt>
                <c:pt idx="42">
                  <c:v>0.11320754716981132</c:v>
                </c:pt>
                <c:pt idx="43">
                  <c:v>0.15543829213049973</c:v>
                </c:pt>
              </c:numCache>
            </c:numRef>
          </c:val>
          <c:extLst>
            <c:ext xmlns:c16="http://schemas.microsoft.com/office/drawing/2014/chart" uri="{C3380CC4-5D6E-409C-BE32-E72D297353CC}">
              <c16:uniqueId val="{00000018-D9AF-4D00-AA81-6826A33755F1}"/>
            </c:ext>
          </c:extLst>
        </c:ser>
        <c:ser>
          <c:idx val="1"/>
          <c:order val="2"/>
          <c:tx>
            <c:strRef>
              <c:f>市区町村別_健診受診率!$CM$5:$CM$6</c:f>
              <c:strCache>
                <c:ptCount val="2"/>
                <c:pt idx="0">
                  <c:v>歯科のみ</c:v>
                </c:pt>
              </c:strCache>
            </c:strRef>
          </c:tx>
          <c:spPr>
            <a:solidFill>
              <a:schemeClr val="accent3">
                <a:lumMod val="75000"/>
              </a:schemeClr>
            </a:solidFill>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市区町村別_健診受診率!$CM$7:$CM$50</c:f>
              <c:numCache>
                <c:formatCode>0.0%</c:formatCode>
                <c:ptCount val="44"/>
                <c:pt idx="0">
                  <c:v>8.6674980813507288E-2</c:v>
                </c:pt>
                <c:pt idx="1">
                  <c:v>5.9065024500066218E-2</c:v>
                </c:pt>
                <c:pt idx="2">
                  <c:v>5.8784235136940546E-2</c:v>
                </c:pt>
                <c:pt idx="3">
                  <c:v>7.1673656118947771E-2</c:v>
                </c:pt>
                <c:pt idx="4">
                  <c:v>3.8787023977433006E-2</c:v>
                </c:pt>
                <c:pt idx="5">
                  <c:v>7.8346551309781298E-2</c:v>
                </c:pt>
                <c:pt idx="6">
                  <c:v>9.3812375249500993E-2</c:v>
                </c:pt>
                <c:pt idx="7">
                  <c:v>6.708193579300431E-2</c:v>
                </c:pt>
                <c:pt idx="8">
                  <c:v>8.7188612099644125E-2</c:v>
                </c:pt>
                <c:pt idx="9">
                  <c:v>8.3747927031509115E-2</c:v>
                </c:pt>
                <c:pt idx="10">
                  <c:v>4.3536206130608615E-2</c:v>
                </c:pt>
                <c:pt idx="11">
                  <c:v>0.13289349670122527</c:v>
                </c:pt>
                <c:pt idx="12">
                  <c:v>0.11107230178134823</c:v>
                </c:pt>
                <c:pt idx="13">
                  <c:v>0.10200927357032458</c:v>
                </c:pt>
                <c:pt idx="14">
                  <c:v>7.9816513761467894E-2</c:v>
                </c:pt>
                <c:pt idx="15">
                  <c:v>7.0962124510230734E-2</c:v>
                </c:pt>
                <c:pt idx="16">
                  <c:v>0.10830324909747292</c:v>
                </c:pt>
                <c:pt idx="17">
                  <c:v>5.9344552701505758E-2</c:v>
                </c:pt>
                <c:pt idx="18">
                  <c:v>8.8397790055248615E-2</c:v>
                </c:pt>
                <c:pt idx="19">
                  <c:v>0.10146041506533436</c:v>
                </c:pt>
                <c:pt idx="20">
                  <c:v>0.12387387387387387</c:v>
                </c:pt>
                <c:pt idx="21">
                  <c:v>7.5174825174825169E-2</c:v>
                </c:pt>
                <c:pt idx="22">
                  <c:v>6.9153776160145591E-2</c:v>
                </c:pt>
                <c:pt idx="23">
                  <c:v>5.4026503567787973E-2</c:v>
                </c:pt>
                <c:pt idx="24">
                  <c:v>7.0195627157652471E-2</c:v>
                </c:pt>
                <c:pt idx="25">
                  <c:v>9.9437148217636023E-2</c:v>
                </c:pt>
                <c:pt idx="26">
                  <c:v>8.2802547770700632E-2</c:v>
                </c:pt>
                <c:pt idx="27">
                  <c:v>8.2961072112316528E-2</c:v>
                </c:pt>
                <c:pt idx="28">
                  <c:v>7.5794621026894868E-2</c:v>
                </c:pt>
                <c:pt idx="29">
                  <c:v>7.6923076923076927E-2</c:v>
                </c:pt>
                <c:pt idx="30">
                  <c:v>5.3853296193129063E-2</c:v>
                </c:pt>
                <c:pt idx="31">
                  <c:v>4.6482412060301508E-2</c:v>
                </c:pt>
                <c:pt idx="32">
                  <c:v>5.8333333333333334E-2</c:v>
                </c:pt>
                <c:pt idx="33">
                  <c:v>9.451219512195122E-2</c:v>
                </c:pt>
                <c:pt idx="34">
                  <c:v>4.4502617801047119E-2</c:v>
                </c:pt>
                <c:pt idx="35">
                  <c:v>0.10526315789473684</c:v>
                </c:pt>
                <c:pt idx="36">
                  <c:v>7.7777777777777779E-2</c:v>
                </c:pt>
                <c:pt idx="37">
                  <c:v>0.10112359550561797</c:v>
                </c:pt>
                <c:pt idx="38">
                  <c:v>6.8181818181818177E-2</c:v>
                </c:pt>
                <c:pt idx="39">
                  <c:v>0</c:v>
                </c:pt>
                <c:pt idx="40">
                  <c:v>3.6496350364963501E-2</c:v>
                </c:pt>
                <c:pt idx="41">
                  <c:v>4.0816326530612242E-2</c:v>
                </c:pt>
                <c:pt idx="42">
                  <c:v>7.5471698113207544E-2</c:v>
                </c:pt>
                <c:pt idx="43">
                  <c:v>7.9104621464025832E-2</c:v>
                </c:pt>
              </c:numCache>
            </c:numRef>
          </c:val>
          <c:extLst>
            <c:ext xmlns:c16="http://schemas.microsoft.com/office/drawing/2014/chart" uri="{C3380CC4-5D6E-409C-BE32-E72D297353CC}">
              <c16:uniqueId val="{00000016-D9AF-4D00-AA81-6826A33755F1}"/>
            </c:ext>
          </c:extLst>
        </c:ser>
        <c:ser>
          <c:idx val="0"/>
          <c:order val="3"/>
          <c:tx>
            <c:strRef>
              <c:f>市区町村別_健診受診率!$CN$5:$CN$6</c:f>
              <c:strCache>
                <c:ptCount val="2"/>
                <c:pt idx="0">
                  <c:v>未受診</c:v>
                </c:pt>
              </c:strCache>
            </c:strRef>
          </c:tx>
          <c:spPr>
            <a:solidFill>
              <a:srgbClr val="E6B9B8"/>
            </a:solidFill>
            <a:ln>
              <a:noFill/>
            </a:ln>
          </c:spPr>
          <c:invertIfNegative val="0"/>
          <c:cat>
            <c:strRef>
              <c:f>市区町村別_健診受診率!$CB$7:$CB$50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市区町村別_健診受診率!$CN$7:$CN$50</c:f>
              <c:numCache>
                <c:formatCode>0.0%</c:formatCode>
                <c:ptCount val="44"/>
                <c:pt idx="0">
                  <c:v>0.79398503453568692</c:v>
                </c:pt>
                <c:pt idx="1">
                  <c:v>0.75910475433717384</c:v>
                </c:pt>
                <c:pt idx="2">
                  <c:v>0.74883099532398134</c:v>
                </c:pt>
                <c:pt idx="3">
                  <c:v>0.74742661075104844</c:v>
                </c:pt>
                <c:pt idx="4">
                  <c:v>0.58462623413258108</c:v>
                </c:pt>
                <c:pt idx="5">
                  <c:v>0.616198029319875</c:v>
                </c:pt>
                <c:pt idx="6">
                  <c:v>0.65668662674650702</c:v>
                </c:pt>
                <c:pt idx="7">
                  <c:v>0.63344513655965495</c:v>
                </c:pt>
                <c:pt idx="8">
                  <c:v>0.74199288256227758</c:v>
                </c:pt>
                <c:pt idx="9">
                  <c:v>0.78524046434494199</c:v>
                </c:pt>
                <c:pt idx="10">
                  <c:v>0.74766770324300313</c:v>
                </c:pt>
                <c:pt idx="11">
                  <c:v>0.6242538485705309</c:v>
                </c:pt>
                <c:pt idx="12">
                  <c:v>0.67376877401327284</c:v>
                </c:pt>
                <c:pt idx="13">
                  <c:v>0.68624420401854713</c:v>
                </c:pt>
                <c:pt idx="14">
                  <c:v>0.63486238532110095</c:v>
                </c:pt>
                <c:pt idx="15">
                  <c:v>0.68393556813234657</c:v>
                </c:pt>
                <c:pt idx="16">
                  <c:v>0.60649819494584833</c:v>
                </c:pt>
                <c:pt idx="17">
                  <c:v>0.76173604960141716</c:v>
                </c:pt>
                <c:pt idx="18">
                  <c:v>0.7104972375690608</c:v>
                </c:pt>
                <c:pt idx="19">
                  <c:v>0.59185242121445047</c:v>
                </c:pt>
                <c:pt idx="20">
                  <c:v>0.62027027027027026</c:v>
                </c:pt>
                <c:pt idx="21">
                  <c:v>0.69580419580419584</c:v>
                </c:pt>
                <c:pt idx="22">
                  <c:v>0.64968152866242035</c:v>
                </c:pt>
                <c:pt idx="23">
                  <c:v>0.7359836901121305</c:v>
                </c:pt>
                <c:pt idx="24">
                  <c:v>0.76754890678941312</c:v>
                </c:pt>
                <c:pt idx="25">
                  <c:v>0.72795497185741087</c:v>
                </c:pt>
                <c:pt idx="26">
                  <c:v>0.5859872611464968</c:v>
                </c:pt>
                <c:pt idx="27">
                  <c:v>0.74282067645181871</c:v>
                </c:pt>
                <c:pt idx="28">
                  <c:v>0.69682151589242058</c:v>
                </c:pt>
                <c:pt idx="29">
                  <c:v>0.68498168498168499</c:v>
                </c:pt>
                <c:pt idx="30">
                  <c:v>0.74558960074280412</c:v>
                </c:pt>
                <c:pt idx="31">
                  <c:v>0.68341708542713564</c:v>
                </c:pt>
                <c:pt idx="32">
                  <c:v>0.79166666666666663</c:v>
                </c:pt>
                <c:pt idx="33">
                  <c:v>0.67073170731707321</c:v>
                </c:pt>
                <c:pt idx="34">
                  <c:v>0.48167539267015708</c:v>
                </c:pt>
                <c:pt idx="35">
                  <c:v>0.70175438596491224</c:v>
                </c:pt>
                <c:pt idx="36">
                  <c:v>0.72222222222222221</c:v>
                </c:pt>
                <c:pt idx="37">
                  <c:v>0.7078651685393258</c:v>
                </c:pt>
                <c:pt idx="38">
                  <c:v>0.70454545454545459</c:v>
                </c:pt>
                <c:pt idx="39">
                  <c:v>0.92307692307692313</c:v>
                </c:pt>
                <c:pt idx="40">
                  <c:v>0.6058394160583942</c:v>
                </c:pt>
                <c:pt idx="41">
                  <c:v>0.6785714285714286</c:v>
                </c:pt>
                <c:pt idx="42">
                  <c:v>0.69811320754716977</c:v>
                </c:pt>
                <c:pt idx="43">
                  <c:v>0.71944725555394917</c:v>
                </c:pt>
              </c:numCache>
            </c:numRef>
          </c:val>
          <c:extLst>
            <c:ext xmlns:c16="http://schemas.microsoft.com/office/drawing/2014/chart" uri="{C3380CC4-5D6E-409C-BE32-E72D297353CC}">
              <c16:uniqueId val="{00000015-D9AF-4D00-AA81-6826A33755F1}"/>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6215262726966239"/>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95182229738059"/>
          <c:y val="0.11759259259259257"/>
          <c:w val="0.80170853811058851"/>
          <c:h val="0.56360544956974479"/>
        </c:manualLayout>
      </c:layout>
      <c:barChart>
        <c:barDir val="col"/>
        <c:grouping val="percentStacked"/>
        <c:varyColors val="0"/>
        <c:ser>
          <c:idx val="3"/>
          <c:order val="0"/>
          <c:tx>
            <c:strRef>
              <c:f>医科健診医療機関受診状況!$K$18</c:f>
              <c:strCache>
                <c:ptCount val="1"/>
                <c:pt idx="0">
                  <c:v>受診率</c:v>
                </c:pt>
              </c:strCache>
            </c:strRef>
          </c:tx>
          <c:spPr>
            <a:solidFill>
              <a:srgbClr val="FFC000"/>
            </a:solidFill>
          </c:spPr>
          <c:invertIfNegative val="0"/>
          <c:dLbls>
            <c:dLbl>
              <c:idx val="1"/>
              <c:layout>
                <c:manualLayout>
                  <c:x val="-2.2933643361693883E-3"/>
                  <c:y val="6.5135501355013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CD-47B6-9BA3-679FCC68C2BB}"/>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CD-47B6-9BA3-679FCC68C2BB}"/>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CD-47B6-9BA3-679FCC68C2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医科健診医療機関受診状況!$B$5:$C$6</c:f>
              <c:strCache>
                <c:ptCount val="2"/>
                <c:pt idx="0">
                  <c:v>生活習慣病レセプトあり</c:v>
                </c:pt>
                <c:pt idx="1">
                  <c:v>生活習慣病レセプトなし</c:v>
                </c:pt>
              </c:strCache>
            </c:strRef>
          </c:cat>
          <c:val>
            <c:numRef>
              <c:f>医科健診医療機関受診状況!$F$5:$F$6</c:f>
              <c:numCache>
                <c:formatCode>0.0%</c:formatCode>
                <c:ptCount val="2"/>
                <c:pt idx="0">
                  <c:v>0.19439210175418986</c:v>
                </c:pt>
                <c:pt idx="1">
                  <c:v>0.15287213040444225</c:v>
                </c:pt>
              </c:numCache>
            </c:numRef>
          </c:val>
          <c:extLst>
            <c:ext xmlns:c16="http://schemas.microsoft.com/office/drawing/2014/chart" uri="{C3380CC4-5D6E-409C-BE32-E72D297353CC}">
              <c16:uniqueId val="{00000003-5CCD-47B6-9BA3-679FCC68C2BB}"/>
            </c:ext>
          </c:extLst>
        </c:ser>
        <c:ser>
          <c:idx val="0"/>
          <c:order val="1"/>
          <c:tx>
            <c:strRef>
              <c:f>医科健診医療機関受診状況!$K$19</c:f>
              <c:strCache>
                <c:ptCount val="1"/>
                <c:pt idx="0">
                  <c:v>未受診率</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医科健診医療機関受診状況!$B$5:$C$6</c:f>
              <c:strCache>
                <c:ptCount val="2"/>
                <c:pt idx="0">
                  <c:v>生活習慣病レセプトあり</c:v>
                </c:pt>
                <c:pt idx="1">
                  <c:v>生活習慣病レセプトなし</c:v>
                </c:pt>
              </c:strCache>
            </c:strRef>
          </c:cat>
          <c:val>
            <c:numRef>
              <c:f>医科健診医療機関受診状況!$H$5:$H$6</c:f>
              <c:numCache>
                <c:formatCode>0.0%</c:formatCode>
                <c:ptCount val="2"/>
                <c:pt idx="0">
                  <c:v>0.80560789824581014</c:v>
                </c:pt>
                <c:pt idx="1">
                  <c:v>0.84712786959555775</c:v>
                </c:pt>
              </c:numCache>
            </c:numRef>
          </c:val>
          <c:extLst>
            <c:ext xmlns:c16="http://schemas.microsoft.com/office/drawing/2014/chart" uri="{C3380CC4-5D6E-409C-BE32-E72D297353CC}">
              <c16:uniqueId val="{00000004-5CCD-47B6-9BA3-679FCC68C2BB}"/>
            </c:ext>
          </c:extLst>
        </c:ser>
        <c:dLbls>
          <c:showLegendKey val="0"/>
          <c:showVal val="0"/>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618061109702254"/>
          <c:y val="7.2786609996886034E-2"/>
          <c:w val="0.71323202569754662"/>
          <c:h val="0.9085928007274453"/>
        </c:manualLayout>
      </c:layout>
      <c:barChart>
        <c:barDir val="bar"/>
        <c:grouping val="percentStacked"/>
        <c:varyColors val="0"/>
        <c:ser>
          <c:idx val="0"/>
          <c:order val="0"/>
          <c:tx>
            <c:strRef>
              <c:f>地区別_医科健診医療機関受診状況!$AU$4</c:f>
              <c:strCache>
                <c:ptCount val="1"/>
                <c:pt idx="0">
                  <c:v>受診率</c:v>
                </c:pt>
              </c:strCache>
            </c:strRef>
          </c:tx>
          <c:spPr>
            <a:solidFill>
              <a:srgbClr val="FFC000"/>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地区別_医科健診医療機関受診状況!$AZ$6:$BQ$7</c:f>
              <c:multiLvlStrCache>
                <c:ptCount val="18"/>
                <c:lvl>
                  <c:pt idx="0">
                    <c:v>生活習慣病レセプトあり</c:v>
                  </c:pt>
                  <c:pt idx="1">
                    <c:v>生活習慣病レセプトなし</c:v>
                  </c:pt>
                  <c:pt idx="2">
                    <c:v>生活習慣病レセプトあり</c:v>
                  </c:pt>
                  <c:pt idx="3">
                    <c:v>生活習慣病レセプトなし</c:v>
                  </c:pt>
                  <c:pt idx="4">
                    <c:v>生活習慣病レセプトあり</c:v>
                  </c:pt>
                  <c:pt idx="5">
                    <c:v>生活習慣病レセプトなし</c:v>
                  </c:pt>
                  <c:pt idx="6">
                    <c:v>生活習慣病レセプトあり</c:v>
                  </c:pt>
                  <c:pt idx="7">
                    <c:v>生活習慣病レセプトなし</c:v>
                  </c:pt>
                  <c:pt idx="8">
                    <c:v>生活習慣病レセプトあり</c:v>
                  </c:pt>
                  <c:pt idx="9">
                    <c:v>生活習慣病レセプトなし</c:v>
                  </c:pt>
                  <c:pt idx="10">
                    <c:v>生活習慣病レセプトあり</c:v>
                  </c:pt>
                  <c:pt idx="11">
                    <c:v>生活習慣病レセプトなし</c:v>
                  </c:pt>
                  <c:pt idx="12">
                    <c:v>生活習慣病レセプトあり</c:v>
                  </c:pt>
                  <c:pt idx="13">
                    <c:v>生活習慣病レセプトなし</c:v>
                  </c:pt>
                  <c:pt idx="14">
                    <c:v>生活習慣病レセプトあり</c:v>
                  </c:pt>
                  <c:pt idx="15">
                    <c:v>生活習慣病レセプトなし</c:v>
                  </c:pt>
                  <c:pt idx="16">
                    <c:v>生活習慣病レセプトあり</c:v>
                  </c:pt>
                  <c:pt idx="17">
                    <c:v>生活習慣病レセプトなし</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医科健診医療機関受診状況!$AU$6:$AV$6,地区別_医科健診医療機関受診状況!$AU$7:$AV$7,地区別_医科健診医療機関受診状況!$AU$8:$AV$8,地区別_医科健診医療機関受診状況!$AU$9:$AV$9,地区別_医科健診医療機関受診状況!$AU$10:$AV$10,地区別_医科健診医療機関受診状況!$AU$11:$AV$11,地区別_医科健診医療機関受診状況!$AU$12:$AV$12,地区別_医科健診医療機関受診状況!$AU$13:$AV$13,地区別_医科健診医療機関受診状況!$AU$14:$AV$14)</c:f>
              <c:numCache>
                <c:formatCode>0.0%</c:formatCode>
                <c:ptCount val="18"/>
                <c:pt idx="0">
                  <c:v>0.27706681864497523</c:v>
                </c:pt>
                <c:pt idx="1">
                  <c:v>0.20612000956251494</c:v>
                </c:pt>
                <c:pt idx="2">
                  <c:v>0.25800070485783472</c:v>
                </c:pt>
                <c:pt idx="3">
                  <c:v>0.17702485966319165</c:v>
                </c:pt>
                <c:pt idx="4">
                  <c:v>0.20314297761039368</c:v>
                </c:pt>
                <c:pt idx="5">
                  <c:v>0.1701147534240941</c:v>
                </c:pt>
                <c:pt idx="6">
                  <c:v>0.20215636136670223</c:v>
                </c:pt>
                <c:pt idx="7">
                  <c:v>0.15793960058451048</c:v>
                </c:pt>
                <c:pt idx="8">
                  <c:v>0.26090649081394335</c:v>
                </c:pt>
                <c:pt idx="9">
                  <c:v>0.19432200224131491</c:v>
                </c:pt>
                <c:pt idx="10">
                  <c:v>0.17357660666286553</c:v>
                </c:pt>
                <c:pt idx="11">
                  <c:v>0.15310895607529948</c:v>
                </c:pt>
                <c:pt idx="12">
                  <c:v>0.19493849332792615</c:v>
                </c:pt>
                <c:pt idx="13">
                  <c:v>0.15319548872180452</c:v>
                </c:pt>
                <c:pt idx="14">
                  <c:v>0.12039139112764967</c:v>
                </c:pt>
                <c:pt idx="15">
                  <c:v>9.5331884451688859E-2</c:v>
                </c:pt>
                <c:pt idx="16">
                  <c:v>0.19439210175418986</c:v>
                </c:pt>
                <c:pt idx="17">
                  <c:v>0.15287213040444225</c:v>
                </c:pt>
              </c:numCache>
            </c:numRef>
          </c:val>
          <c:extLst>
            <c:ext xmlns:c16="http://schemas.microsoft.com/office/drawing/2014/chart" uri="{C3380CC4-5D6E-409C-BE32-E72D297353CC}">
              <c16:uniqueId val="{00000019-91BE-4AE5-885F-38C9ED283AD1}"/>
            </c:ext>
          </c:extLst>
        </c:ser>
        <c:ser>
          <c:idx val="1"/>
          <c:order val="1"/>
          <c:tx>
            <c:strRef>
              <c:f>地区別_医科健診医療機関受診状況!$AW$4</c:f>
              <c:strCache>
                <c:ptCount val="1"/>
                <c:pt idx="0">
                  <c:v>未受診率</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地区別_医科健診医療機関受診状況!$AZ$6:$BQ$7</c:f>
              <c:multiLvlStrCache>
                <c:ptCount val="18"/>
                <c:lvl>
                  <c:pt idx="0">
                    <c:v>生活習慣病レセプトあり</c:v>
                  </c:pt>
                  <c:pt idx="1">
                    <c:v>生活習慣病レセプトなし</c:v>
                  </c:pt>
                  <c:pt idx="2">
                    <c:v>生活習慣病レセプトあり</c:v>
                  </c:pt>
                  <c:pt idx="3">
                    <c:v>生活習慣病レセプトなし</c:v>
                  </c:pt>
                  <c:pt idx="4">
                    <c:v>生活習慣病レセプトあり</c:v>
                  </c:pt>
                  <c:pt idx="5">
                    <c:v>生活習慣病レセプトなし</c:v>
                  </c:pt>
                  <c:pt idx="6">
                    <c:v>生活習慣病レセプトあり</c:v>
                  </c:pt>
                  <c:pt idx="7">
                    <c:v>生活習慣病レセプトなし</c:v>
                  </c:pt>
                  <c:pt idx="8">
                    <c:v>生活習慣病レセプトあり</c:v>
                  </c:pt>
                  <c:pt idx="9">
                    <c:v>生活習慣病レセプトなし</c:v>
                  </c:pt>
                  <c:pt idx="10">
                    <c:v>生活習慣病レセプトあり</c:v>
                  </c:pt>
                  <c:pt idx="11">
                    <c:v>生活習慣病レセプトなし</c:v>
                  </c:pt>
                  <c:pt idx="12">
                    <c:v>生活習慣病レセプトあり</c:v>
                  </c:pt>
                  <c:pt idx="13">
                    <c:v>生活習慣病レセプトなし</c:v>
                  </c:pt>
                  <c:pt idx="14">
                    <c:v>生活習慣病レセプトあり</c:v>
                  </c:pt>
                  <c:pt idx="15">
                    <c:v>生活習慣病レセプトなし</c:v>
                  </c:pt>
                  <c:pt idx="16">
                    <c:v>生活習慣病レセプトあり</c:v>
                  </c:pt>
                  <c:pt idx="17">
                    <c:v>生活習慣病レセプトなし</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医科健診医療機関受診状況!$AW$6:$AX$6,地区別_医科健診医療機関受診状況!$AW$7:$AX$7,地区別_医科健診医療機関受診状況!$AW$8:$AX$8,地区別_医科健診医療機関受診状況!$AW$9:$AX$9,地区別_医科健診医療機関受診状況!$AW$10:$AX$10,地区別_医科健診医療機関受診状況!$AW$11:$AX$11,地区別_医科健診医療機関受診状況!$AW$12:$AX$12,地区別_医科健診医療機関受診状況!$AW$13:$AX$13,地区別_医科健診医療機関受診状況!$AW$14:$AX$14)</c:f>
              <c:numCache>
                <c:formatCode>0.0%</c:formatCode>
                <c:ptCount val="18"/>
                <c:pt idx="0">
                  <c:v>0.72293318135502482</c:v>
                </c:pt>
                <c:pt idx="1">
                  <c:v>0.79387999043748503</c:v>
                </c:pt>
                <c:pt idx="2">
                  <c:v>0.74199929514216523</c:v>
                </c:pt>
                <c:pt idx="3">
                  <c:v>0.8229751403368083</c:v>
                </c:pt>
                <c:pt idx="4">
                  <c:v>0.79685702238960632</c:v>
                </c:pt>
                <c:pt idx="5">
                  <c:v>0.8298852465759059</c:v>
                </c:pt>
                <c:pt idx="6">
                  <c:v>0.79784363863329777</c:v>
                </c:pt>
                <c:pt idx="7">
                  <c:v>0.84206039941548949</c:v>
                </c:pt>
                <c:pt idx="8">
                  <c:v>0.73909350918605665</c:v>
                </c:pt>
                <c:pt idx="9">
                  <c:v>0.80567799775868509</c:v>
                </c:pt>
                <c:pt idx="10">
                  <c:v>0.82642339333713444</c:v>
                </c:pt>
                <c:pt idx="11">
                  <c:v>0.84689104392470049</c:v>
                </c:pt>
                <c:pt idx="12">
                  <c:v>0.80506150667207388</c:v>
                </c:pt>
                <c:pt idx="13">
                  <c:v>0.84680451127819545</c:v>
                </c:pt>
                <c:pt idx="14">
                  <c:v>0.87960860887235037</c:v>
                </c:pt>
                <c:pt idx="15">
                  <c:v>0.90466811554831117</c:v>
                </c:pt>
                <c:pt idx="16">
                  <c:v>0.80560789824581014</c:v>
                </c:pt>
                <c:pt idx="17">
                  <c:v>0.84712786959555775</c:v>
                </c:pt>
              </c:numCache>
            </c:numRef>
          </c:val>
          <c:extLst>
            <c:ext xmlns:c16="http://schemas.microsoft.com/office/drawing/2014/chart" uri="{C3380CC4-5D6E-409C-BE32-E72D297353CC}">
              <c16:uniqueId val="{0000001A-91BE-4AE5-885F-38C9ED283AD1}"/>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8433234600009633"/>
          <c:y val="1.0254915874822072E-2"/>
          <c:w val="0.51023792322882044"/>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132950</xdr:colOff>
      <xdr:row>75</xdr:row>
      <xdr:rowOff>87325</xdr:rowOff>
    </xdr:to>
    <xdr:graphicFrame macro="">
      <xdr:nvGraphicFramePr>
        <xdr:cNvPr id="2" name="グラフ 1">
          <a:extLst>
            <a:ext uri="{FF2B5EF4-FFF2-40B4-BE49-F238E27FC236}">
              <a16:creationId xmlns:a16="http://schemas.microsoft.com/office/drawing/2014/main" id="{EC0F9754-ECB2-4F44-B989-75C7F4A6E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571500</xdr:colOff>
      <xdr:row>16</xdr:row>
      <xdr:rowOff>31750</xdr:rowOff>
    </xdr:from>
    <xdr:to>
      <xdr:col>13</xdr:col>
      <xdr:colOff>487354</xdr:colOff>
      <xdr:row>79</xdr:row>
      <xdr:rowOff>30400</xdr:rowOff>
    </xdr:to>
    <xdr:pic>
      <xdr:nvPicPr>
        <xdr:cNvPr id="4" name="図 3">
          <a:extLst>
            <a:ext uri="{FF2B5EF4-FFF2-40B4-BE49-F238E27FC236}">
              <a16:creationId xmlns:a16="http://schemas.microsoft.com/office/drawing/2014/main" id="{F1916980-4A32-4EA1-B3F2-98C9BA7AED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4"/>
        <a:stretch/>
      </xdr:blipFill>
      <xdr:spPr>
        <a:xfrm>
          <a:off x="1085850" y="2851150"/>
          <a:ext cx="7221529" cy="108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571500</xdr:colOff>
      <xdr:row>16</xdr:row>
      <xdr:rowOff>31750</xdr:rowOff>
    </xdr:from>
    <xdr:to>
      <xdr:col>13</xdr:col>
      <xdr:colOff>486849</xdr:colOff>
      <xdr:row>79</xdr:row>
      <xdr:rowOff>30400</xdr:rowOff>
    </xdr:to>
    <xdr:pic>
      <xdr:nvPicPr>
        <xdr:cNvPr id="4" name="図 3">
          <a:extLst>
            <a:ext uri="{FF2B5EF4-FFF2-40B4-BE49-F238E27FC236}">
              <a16:creationId xmlns:a16="http://schemas.microsoft.com/office/drawing/2014/main" id="{53827E5D-9585-402C-8D04-B7120543BF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085850" y="2851150"/>
          <a:ext cx="7221024" cy="108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571500</xdr:colOff>
      <xdr:row>16</xdr:row>
      <xdr:rowOff>31750</xdr:rowOff>
    </xdr:from>
    <xdr:to>
      <xdr:col>13</xdr:col>
      <xdr:colOff>486597</xdr:colOff>
      <xdr:row>79</xdr:row>
      <xdr:rowOff>30400</xdr:rowOff>
    </xdr:to>
    <xdr:pic>
      <xdr:nvPicPr>
        <xdr:cNvPr id="4" name="図 3">
          <a:extLst>
            <a:ext uri="{FF2B5EF4-FFF2-40B4-BE49-F238E27FC236}">
              <a16:creationId xmlns:a16="http://schemas.microsoft.com/office/drawing/2014/main" id="{5DF44DE9-EFEC-491C-BF8E-921A73011C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085850" y="2851150"/>
          <a:ext cx="7220772" cy="108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7</xdr:col>
      <xdr:colOff>295275</xdr:colOff>
      <xdr:row>48</xdr:row>
      <xdr:rowOff>22500</xdr:rowOff>
    </xdr:to>
    <xdr:graphicFrame macro="">
      <xdr:nvGraphicFramePr>
        <xdr:cNvPr id="2" name="生活習慣病疾病別 患者一人当たりの医療費と有病率">
          <a:extLst>
            <a:ext uri="{FF2B5EF4-FFF2-40B4-BE49-F238E27FC236}">
              <a16:creationId xmlns:a16="http://schemas.microsoft.com/office/drawing/2014/main" id="{67FFB364-815F-4DEC-ACA1-BA822F23B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A0C7066D-282F-4ACE-9D15-018A6D5ED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3BDC7ADB-FF3F-4AB8-85CA-9F1E88356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0CCF8CD6-8EE4-4DD3-9D61-E1698E2A8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7</xdr:col>
      <xdr:colOff>295275</xdr:colOff>
      <xdr:row>45</xdr:row>
      <xdr:rowOff>22225</xdr:rowOff>
    </xdr:to>
    <xdr:graphicFrame macro="">
      <xdr:nvGraphicFramePr>
        <xdr:cNvPr id="2" name="生活習慣病疾病別 患者一人当たりの医療費と有病率">
          <a:extLst>
            <a:ext uri="{FF2B5EF4-FFF2-40B4-BE49-F238E27FC236}">
              <a16:creationId xmlns:a16="http://schemas.microsoft.com/office/drawing/2014/main" id="{A4D7EA5F-83D2-4EBC-9839-EB1AC2A2F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48A9FBA6-3B48-41DD-B8AD-1286C1F4A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14F8DFB6-726D-454A-B76C-A7DD117EA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7ED40F63-0996-4083-98E4-36112EB62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7</xdr:col>
      <xdr:colOff>256650</xdr:colOff>
      <xdr:row>46</xdr:row>
      <xdr:rowOff>22500</xdr:rowOff>
    </xdr:to>
    <xdr:graphicFrame macro="">
      <xdr:nvGraphicFramePr>
        <xdr:cNvPr id="2" name="生活習慣病疾病別 患者一人当たりの医療費と有病率">
          <a:extLst>
            <a:ext uri="{FF2B5EF4-FFF2-40B4-BE49-F238E27FC236}">
              <a16:creationId xmlns:a16="http://schemas.microsoft.com/office/drawing/2014/main" id="{1A9946FF-EF52-49D1-BE78-82229EB2E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132750</xdr:colOff>
      <xdr:row>75</xdr:row>
      <xdr:rowOff>87325</xdr:rowOff>
    </xdr:to>
    <xdr:graphicFrame macro="">
      <xdr:nvGraphicFramePr>
        <xdr:cNvPr id="3" name="グラフ 2">
          <a:extLst>
            <a:ext uri="{FF2B5EF4-FFF2-40B4-BE49-F238E27FC236}">
              <a16:creationId xmlns:a16="http://schemas.microsoft.com/office/drawing/2014/main" id="{F20C4448-86D6-4BC3-AC57-339C661B3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8A896A41-026B-4F1E-9F9F-1A0B8221D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3" name="グラフ 2">
          <a:extLst>
            <a:ext uri="{FF2B5EF4-FFF2-40B4-BE49-F238E27FC236}">
              <a16:creationId xmlns:a16="http://schemas.microsoft.com/office/drawing/2014/main" id="{CFA9A45C-4206-44F3-95DA-D8A570D91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D3D8E538-EB3A-4052-9002-059A8349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D89C3788-D56E-4669-82EF-FA23B8CCA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20D1307D-FF38-43D9-BFB0-330C1B2DD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571500</xdr:colOff>
      <xdr:row>16</xdr:row>
      <xdr:rowOff>31750</xdr:rowOff>
    </xdr:from>
    <xdr:to>
      <xdr:col>13</xdr:col>
      <xdr:colOff>487425</xdr:colOff>
      <xdr:row>79</xdr:row>
      <xdr:rowOff>67001</xdr:rowOff>
    </xdr:to>
    <xdr:pic>
      <xdr:nvPicPr>
        <xdr:cNvPr id="4" name="図 3">
          <a:extLst>
            <a:ext uri="{FF2B5EF4-FFF2-40B4-BE49-F238E27FC236}">
              <a16:creationId xmlns:a16="http://schemas.microsoft.com/office/drawing/2014/main" id="{F0241822-3611-46E1-AD9C-2CC5C0E301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085850" y="2851150"/>
          <a:ext cx="7221600" cy="10836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571500</xdr:colOff>
      <xdr:row>16</xdr:row>
      <xdr:rowOff>31750</xdr:rowOff>
    </xdr:from>
    <xdr:to>
      <xdr:col>13</xdr:col>
      <xdr:colOff>486597</xdr:colOff>
      <xdr:row>79</xdr:row>
      <xdr:rowOff>30400</xdr:rowOff>
    </xdr:to>
    <xdr:pic>
      <xdr:nvPicPr>
        <xdr:cNvPr id="4" name="図 3">
          <a:extLst>
            <a:ext uri="{FF2B5EF4-FFF2-40B4-BE49-F238E27FC236}">
              <a16:creationId xmlns:a16="http://schemas.microsoft.com/office/drawing/2014/main" id="{FE2B2A98-2B3B-4449-AE02-EFE71E87F7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085850" y="2851150"/>
          <a:ext cx="7220772" cy="108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571500</xdr:colOff>
      <xdr:row>16</xdr:row>
      <xdr:rowOff>31750</xdr:rowOff>
    </xdr:from>
    <xdr:to>
      <xdr:col>13</xdr:col>
      <xdr:colOff>486597</xdr:colOff>
      <xdr:row>79</xdr:row>
      <xdr:rowOff>30400</xdr:rowOff>
    </xdr:to>
    <xdr:pic>
      <xdr:nvPicPr>
        <xdr:cNvPr id="4" name="図 3">
          <a:extLst>
            <a:ext uri="{FF2B5EF4-FFF2-40B4-BE49-F238E27FC236}">
              <a16:creationId xmlns:a16="http://schemas.microsoft.com/office/drawing/2014/main" id="{FAE37838-26B3-4D81-810D-4AA1B6AC1F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085850" y="2851150"/>
          <a:ext cx="7220772" cy="108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DB331E51-B33A-4FC2-AB86-1294DA406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4CD0042D-B2C8-4319-BF44-FFF0141B2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3" name="グラフ 2">
          <a:extLst>
            <a:ext uri="{FF2B5EF4-FFF2-40B4-BE49-F238E27FC236}">
              <a16:creationId xmlns:a16="http://schemas.microsoft.com/office/drawing/2014/main" id="{3A47E537-94A9-4592-AF19-7891B6BB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13"/>
  <sheetViews>
    <sheetView showGridLines="0" tabSelected="1" zoomScaleNormal="100" zoomScaleSheetLayoutView="100" workbookViewId="0"/>
  </sheetViews>
  <sheetFormatPr defaultColWidth="9" defaultRowHeight="13.5"/>
  <cols>
    <col min="1" max="1" width="4.625" style="12" customWidth="1"/>
    <col min="2" max="3" width="16.625" style="12" customWidth="1"/>
    <col min="4" max="11" width="11.625" style="12" customWidth="1"/>
    <col min="12" max="12" width="10.625" style="12" customWidth="1"/>
    <col min="13" max="13" width="16.75" style="12" customWidth="1"/>
    <col min="14" max="17" width="13.125" style="12" customWidth="1"/>
    <col min="18" max="18" width="9" style="12"/>
    <col min="19" max="21" width="11.625" style="12" customWidth="1"/>
    <col min="22" max="22" width="8.625" style="12" customWidth="1"/>
    <col min="23" max="23" width="10.625" style="12" customWidth="1"/>
    <col min="24" max="24" width="10.25" style="12" bestFit="1" customWidth="1"/>
    <col min="25" max="28" width="9" style="12"/>
    <col min="29" max="29" width="14.875" style="12" customWidth="1"/>
    <col min="30" max="30" width="13.875" style="12" customWidth="1"/>
    <col min="31" max="37" width="11.625" style="12" customWidth="1"/>
    <col min="38" max="38" width="5.75" style="12" customWidth="1"/>
    <col min="39" max="39" width="11.125" style="12" bestFit="1" customWidth="1"/>
    <col min="40" max="40" width="12.375" style="12" customWidth="1"/>
    <col min="41" max="41" width="8.875" style="12" customWidth="1"/>
    <col min="42" max="42" width="6" style="12" customWidth="1"/>
    <col min="43" max="43" width="10.75" style="12" customWidth="1"/>
    <col min="44" max="51" width="11.375" style="12" customWidth="1"/>
    <col min="52" max="16384" width="9" style="12"/>
  </cols>
  <sheetData>
    <row r="1" spans="1:51" s="3" customFormat="1" ht="16.5" customHeight="1">
      <c r="A1" s="3" t="s">
        <v>142</v>
      </c>
    </row>
    <row r="2" spans="1:51" s="3" customFormat="1" ht="16.5" customHeight="1">
      <c r="A2" s="3" t="s">
        <v>127</v>
      </c>
      <c r="C2" s="6" t="s">
        <v>202</v>
      </c>
      <c r="D2" s="6"/>
      <c r="L2" s="6" t="s">
        <v>250</v>
      </c>
      <c r="S2" s="6" t="s">
        <v>259</v>
      </c>
      <c r="W2" s="6" t="s">
        <v>147</v>
      </c>
      <c r="AC2" s="6" t="s">
        <v>259</v>
      </c>
      <c r="AD2" s="6"/>
      <c r="AE2" s="6"/>
      <c r="AM2" s="6" t="s">
        <v>259</v>
      </c>
      <c r="AQ2" s="6" t="s">
        <v>259</v>
      </c>
    </row>
    <row r="3" spans="1:51" s="3" customFormat="1" ht="16.5" customHeight="1">
      <c r="B3" s="251"/>
      <c r="C3" s="254" t="s">
        <v>219</v>
      </c>
      <c r="D3" s="254" t="s">
        <v>73</v>
      </c>
      <c r="E3" s="253" t="s">
        <v>137</v>
      </c>
      <c r="F3" s="253"/>
      <c r="G3" s="253" t="s">
        <v>135</v>
      </c>
      <c r="H3" s="253"/>
      <c r="I3" s="253" t="s">
        <v>136</v>
      </c>
      <c r="J3" s="253"/>
      <c r="K3" s="111"/>
      <c r="L3" s="252" t="s">
        <v>126</v>
      </c>
      <c r="M3" s="257" t="s">
        <v>219</v>
      </c>
      <c r="N3" s="250" t="s">
        <v>73</v>
      </c>
      <c r="O3" s="232" t="s">
        <v>137</v>
      </c>
      <c r="P3" s="232" t="s">
        <v>135</v>
      </c>
      <c r="Q3" s="232" t="s">
        <v>136</v>
      </c>
      <c r="S3" s="250"/>
      <c r="T3" s="226" t="s">
        <v>138</v>
      </c>
      <c r="U3" s="227"/>
      <c r="W3" s="249"/>
      <c r="X3" s="249" t="s">
        <v>74</v>
      </c>
      <c r="Y3" s="249"/>
      <c r="Z3" s="249"/>
      <c r="AA3" s="249"/>
      <c r="AC3" s="250"/>
      <c r="AD3" s="242" t="s">
        <v>219</v>
      </c>
      <c r="AE3" s="242" t="s">
        <v>73</v>
      </c>
      <c r="AF3" s="245" t="s">
        <v>137</v>
      </c>
      <c r="AG3" s="246"/>
      <c r="AH3" s="245" t="s">
        <v>135</v>
      </c>
      <c r="AI3" s="246"/>
      <c r="AJ3" s="245" t="s">
        <v>136</v>
      </c>
      <c r="AK3" s="246"/>
      <c r="AM3" s="241"/>
      <c r="AN3" s="238" t="s">
        <v>219</v>
      </c>
      <c r="AO3" s="232" t="s">
        <v>138</v>
      </c>
      <c r="AQ3" s="235"/>
      <c r="AR3" s="224" t="s">
        <v>221</v>
      </c>
      <c r="AS3" s="225"/>
      <c r="AT3" s="224" t="s">
        <v>210</v>
      </c>
      <c r="AU3" s="225"/>
      <c r="AV3" s="224" t="s">
        <v>222</v>
      </c>
      <c r="AW3" s="225"/>
      <c r="AX3" s="224" t="s">
        <v>138</v>
      </c>
      <c r="AY3" s="225"/>
    </row>
    <row r="4" spans="1:51" s="3" customFormat="1" ht="16.5" customHeight="1">
      <c r="B4" s="251"/>
      <c r="C4" s="255"/>
      <c r="D4" s="255"/>
      <c r="E4" s="253"/>
      <c r="F4" s="253"/>
      <c r="G4" s="253"/>
      <c r="H4" s="253"/>
      <c r="I4" s="253"/>
      <c r="J4" s="253"/>
      <c r="K4" s="111"/>
      <c r="L4" s="252"/>
      <c r="M4" s="257"/>
      <c r="N4" s="250"/>
      <c r="O4" s="234"/>
      <c r="P4" s="234"/>
      <c r="Q4" s="234"/>
      <c r="S4" s="250"/>
      <c r="T4" s="228"/>
      <c r="U4" s="229"/>
      <c r="W4" s="249"/>
      <c r="X4" s="249" t="s">
        <v>137</v>
      </c>
      <c r="Y4" s="249" t="s">
        <v>135</v>
      </c>
      <c r="Z4" s="249" t="s">
        <v>136</v>
      </c>
      <c r="AA4" s="249" t="s">
        <v>138</v>
      </c>
      <c r="AC4" s="250"/>
      <c r="AD4" s="243"/>
      <c r="AE4" s="243"/>
      <c r="AF4" s="247"/>
      <c r="AG4" s="248"/>
      <c r="AH4" s="247"/>
      <c r="AI4" s="248"/>
      <c r="AJ4" s="247"/>
      <c r="AK4" s="248"/>
      <c r="AM4" s="241"/>
      <c r="AN4" s="239"/>
      <c r="AO4" s="233"/>
      <c r="AQ4" s="236"/>
      <c r="AR4" s="122" t="s">
        <v>175</v>
      </c>
      <c r="AS4" s="122" t="s">
        <v>176</v>
      </c>
      <c r="AT4" s="122" t="s">
        <v>175</v>
      </c>
      <c r="AU4" s="122" t="s">
        <v>212</v>
      </c>
      <c r="AV4" s="122" t="s">
        <v>175</v>
      </c>
      <c r="AW4" s="122" t="s">
        <v>212</v>
      </c>
      <c r="AX4" s="122" t="s">
        <v>175</v>
      </c>
      <c r="AY4" s="122" t="s">
        <v>212</v>
      </c>
    </row>
    <row r="5" spans="1:51" s="3" customFormat="1" ht="27" customHeight="1">
      <c r="B5" s="251"/>
      <c r="C5" s="256"/>
      <c r="D5" s="256"/>
      <c r="E5" s="84" t="s">
        <v>72</v>
      </c>
      <c r="F5" s="118" t="s">
        <v>131</v>
      </c>
      <c r="G5" s="84" t="s">
        <v>72</v>
      </c>
      <c r="H5" s="118" t="s">
        <v>131</v>
      </c>
      <c r="I5" s="84" t="s">
        <v>72</v>
      </c>
      <c r="J5" s="118" t="s">
        <v>131</v>
      </c>
      <c r="K5" s="121"/>
      <c r="L5" s="252"/>
      <c r="M5" s="257"/>
      <c r="N5" s="250"/>
      <c r="O5" s="120" t="s">
        <v>72</v>
      </c>
      <c r="P5" s="120" t="s">
        <v>72</v>
      </c>
      <c r="Q5" s="120" t="s">
        <v>72</v>
      </c>
      <c r="S5" s="250"/>
      <c r="T5" s="230"/>
      <c r="U5" s="231"/>
      <c r="W5" s="249"/>
      <c r="X5" s="249"/>
      <c r="Y5" s="249"/>
      <c r="Z5" s="249"/>
      <c r="AA5" s="249"/>
      <c r="AC5" s="250"/>
      <c r="AD5" s="244"/>
      <c r="AE5" s="244"/>
      <c r="AF5" s="119" t="s">
        <v>72</v>
      </c>
      <c r="AG5" s="119" t="s">
        <v>131</v>
      </c>
      <c r="AH5" s="119" t="s">
        <v>72</v>
      </c>
      <c r="AI5" s="119" t="s">
        <v>131</v>
      </c>
      <c r="AJ5" s="119" t="s">
        <v>72</v>
      </c>
      <c r="AK5" s="119" t="s">
        <v>131</v>
      </c>
      <c r="AM5" s="241"/>
      <c r="AN5" s="240"/>
      <c r="AO5" s="234"/>
      <c r="AQ5" s="237"/>
      <c r="AR5" s="122" t="s">
        <v>131</v>
      </c>
      <c r="AS5" s="122" t="s">
        <v>131</v>
      </c>
      <c r="AT5" s="122" t="s">
        <v>131</v>
      </c>
      <c r="AU5" s="122" t="s">
        <v>131</v>
      </c>
      <c r="AV5" s="122" t="s">
        <v>131</v>
      </c>
      <c r="AW5" s="122" t="s">
        <v>131</v>
      </c>
      <c r="AX5" s="122" t="s">
        <v>131</v>
      </c>
      <c r="AY5" s="122" t="s">
        <v>131</v>
      </c>
    </row>
    <row r="6" spans="1:51" ht="14.25" customHeight="1">
      <c r="B6" s="232" t="s">
        <v>125</v>
      </c>
      <c r="C6" s="132" t="s">
        <v>175</v>
      </c>
      <c r="D6" s="128">
        <f>SUMIF($M$6:$M$45,"自己負担割合1割",$N$6:$N$45)</f>
        <v>9638</v>
      </c>
      <c r="E6" s="89">
        <f>SUMIF($M$6:$M$45,"自己負担割合1割",$O$6:$O$45)</f>
        <v>222</v>
      </c>
      <c r="F6" s="129">
        <f>IFERROR(E6/D6,"-")</f>
        <v>2.3033824444905582E-2</v>
      </c>
      <c r="G6" s="89">
        <f>SUMIF($M$6:$M$45,"自己負担割合1割",$P$6:$P$45)</f>
        <v>907</v>
      </c>
      <c r="H6" s="129">
        <f>IFERROR(G6/D6,"-")</f>
        <v>9.4106661133015149E-2</v>
      </c>
      <c r="I6" s="89">
        <f>SUMIF($M$6:$M$45,"自己負担割合1割",$Q$6:$Q$45)</f>
        <v>478</v>
      </c>
      <c r="J6" s="129">
        <f>IFERROR(I6/D6,"-")</f>
        <v>4.9595351732724634E-2</v>
      </c>
      <c r="K6" s="98"/>
      <c r="L6" s="82" t="s">
        <v>75</v>
      </c>
      <c r="M6" s="82" t="s">
        <v>175</v>
      </c>
      <c r="N6" s="40">
        <v>169</v>
      </c>
      <c r="O6" s="40">
        <v>3</v>
      </c>
      <c r="P6" s="40">
        <v>19</v>
      </c>
      <c r="Q6" s="40">
        <v>6</v>
      </c>
      <c r="S6" s="112" t="s">
        <v>125</v>
      </c>
      <c r="T6" s="112" t="s">
        <v>175</v>
      </c>
      <c r="U6" s="38">
        <f>(D6-SUM(E6,G6,I6))/D6</f>
        <v>0.83326416268935466</v>
      </c>
      <c r="V6" s="58">
        <v>1</v>
      </c>
      <c r="W6" s="117" t="s">
        <v>125</v>
      </c>
      <c r="X6" s="38">
        <f>INDEX($F:$F,(ROW()+($V6)*3))</f>
        <v>2.2428229665071769E-2</v>
      </c>
      <c r="Y6" s="38">
        <f>INDEX($H:$H,(ROW()+($V6)*3))</f>
        <v>9.200558213716109E-2</v>
      </c>
      <c r="Z6" s="38">
        <f>INDEX($J:$J,(ROW()+($V6)*3))</f>
        <v>4.8245614035087717E-2</v>
      </c>
      <c r="AA6" s="38">
        <f>INDEX($U:$U,(ROW()+($V6)*2))</f>
        <v>0.83732057416267947</v>
      </c>
      <c r="AC6" s="232" t="s">
        <v>125</v>
      </c>
      <c r="AD6" s="112" t="s">
        <v>175</v>
      </c>
      <c r="AE6" s="40">
        <f>SUMIF($M$6:$M$45,"自己負担割合1割",$N$6:$N$45)</f>
        <v>9638</v>
      </c>
      <c r="AF6" s="40">
        <f>SUMIF($M$6:$M$45,"自己負担割合1割",$O$6:$O$45)</f>
        <v>222</v>
      </c>
      <c r="AG6" s="91">
        <f>IFERROR(AF6/AE6,"-")</f>
        <v>2.3033824444905582E-2</v>
      </c>
      <c r="AH6" s="40">
        <f>SUMIF($M$6:$M$45,"自己負担割合1割",$P$6:$P$45)</f>
        <v>907</v>
      </c>
      <c r="AI6" s="91">
        <f>IFERROR(AH6/AE6,"-")</f>
        <v>9.4106661133015149E-2</v>
      </c>
      <c r="AJ6" s="40">
        <f>SUMIF($M$6:$M$45,"自己負担割合1割",$Q$6:$Q$45)</f>
        <v>478</v>
      </c>
      <c r="AK6" s="91">
        <f>IFERROR(AJ6/AE6,"-")</f>
        <v>4.9595351732724634E-2</v>
      </c>
      <c r="AM6" s="232" t="s">
        <v>125</v>
      </c>
      <c r="AN6" s="112" t="s">
        <v>175</v>
      </c>
      <c r="AO6" s="91">
        <f>(AE6-SUM(AF6,AH6,AJ6))/AE6</f>
        <v>0.83326416268935466</v>
      </c>
      <c r="AP6" s="58">
        <v>1</v>
      </c>
      <c r="AQ6" s="119" t="s">
        <v>125</v>
      </c>
      <c r="AR6" s="91">
        <f>INDEX($AG:$AG,(ROW()+(AP6*2)-2))</f>
        <v>2.3033824444905582E-2</v>
      </c>
      <c r="AS6" s="91">
        <f t="shared" ref="AS6:AS12" si="0">INDEX($AG:$AG,(ROW()+(AP6*2)-1))</f>
        <v>1.6304347826086956E-2</v>
      </c>
      <c r="AT6" s="91">
        <f t="shared" ref="AT6:AT12" si="1">INDEX($AI:$AI,(ROW()+(AP6*2)-2))</f>
        <v>9.4106661133015149E-2</v>
      </c>
      <c r="AU6" s="91">
        <f>INDEX($AI:$AI,(ROW()+(AP6*2)-1))</f>
        <v>8.6956521739130432E-2</v>
      </c>
      <c r="AV6" s="91">
        <f t="shared" ref="AV6:AV12" si="2">INDEX($AK:$AK,(ROW()+(AP6*2)-2))</f>
        <v>4.9595351732724634E-2</v>
      </c>
      <c r="AW6" s="91">
        <f t="shared" ref="AW6:AW12" si="3">INDEX($AK:$AK,(ROW()+(AP6*2)-1))</f>
        <v>3.2608695652173912E-2</v>
      </c>
      <c r="AX6" s="91">
        <f>INDEX($AO:$AO,(ROW()+(AP6*2)-2))</f>
        <v>0.83326416268935466</v>
      </c>
      <c r="AY6" s="91">
        <f>INDEX($AO:$AO,(ROW()+(AP6*2)-1))</f>
        <v>0.86413043478260865</v>
      </c>
    </row>
    <row r="7" spans="1:51" ht="14.25" customHeight="1">
      <c r="B7" s="233"/>
      <c r="C7" s="133" t="s">
        <v>212</v>
      </c>
      <c r="D7" s="179">
        <f>SUMIF($M$6:$M$45,"自己負担割合3割",$N$6:$N$45)</f>
        <v>184</v>
      </c>
      <c r="E7" s="180">
        <f>SUMIF($M$6:$M$45,"自己負担割合3割",$O$6:$O$45)</f>
        <v>3</v>
      </c>
      <c r="F7" s="178">
        <f>IFERROR(E7/D7,"-")</f>
        <v>1.6304347826086956E-2</v>
      </c>
      <c r="G7" s="180">
        <f>SUMIF($M$6:$M$45,"自己負担割合3割",$P$6:$P$45)</f>
        <v>16</v>
      </c>
      <c r="H7" s="178">
        <f>IFERROR(G7/D7,"-")</f>
        <v>8.6956521739130432E-2</v>
      </c>
      <c r="I7" s="180">
        <f>SUMIF($M$6:$M$45,"自己負担割合3割",$Q$6:$Q$45)</f>
        <v>6</v>
      </c>
      <c r="J7" s="178">
        <f>IFERROR(I7/D7,"-")</f>
        <v>3.2608695652173912E-2</v>
      </c>
      <c r="K7" s="98"/>
      <c r="L7" s="82"/>
      <c r="M7" s="82" t="s">
        <v>212</v>
      </c>
      <c r="N7" s="40">
        <v>3</v>
      </c>
      <c r="O7" s="40">
        <v>0</v>
      </c>
      <c r="P7" s="40">
        <v>0</v>
      </c>
      <c r="Q7" s="40">
        <v>0</v>
      </c>
      <c r="S7" s="112"/>
      <c r="T7" s="112" t="s">
        <v>212</v>
      </c>
      <c r="U7" s="38">
        <f>(D7-SUM(E7,G7,I7))/D7</f>
        <v>0.86413043478260865</v>
      </c>
      <c r="V7" s="58">
        <v>2</v>
      </c>
      <c r="W7" s="117" t="s">
        <v>85</v>
      </c>
      <c r="X7" s="38">
        <f t="shared" ref="X7:X27" si="4">INDEX($F:$F,(ROW()+($V7)*3))</f>
        <v>3.8445627292534271E-2</v>
      </c>
      <c r="Y7" s="38">
        <f t="shared" ref="Y7:Y28" si="5">INDEX($H:$H,(ROW()+($V7)*3))</f>
        <v>0.12591356628699082</v>
      </c>
      <c r="Z7" s="38">
        <f t="shared" ref="Z7:Z27" si="6">INDEX($J:$J,(ROW()+($V7)*3))</f>
        <v>6.6948895446647727E-2</v>
      </c>
      <c r="AA7" s="38">
        <f t="shared" ref="AA7:AA27" si="7">INDEX($U:$U,(ROW()+($V7)*2))</f>
        <v>0.76869191097382716</v>
      </c>
      <c r="AC7" s="233"/>
      <c r="AD7" s="112" t="s">
        <v>212</v>
      </c>
      <c r="AE7" s="40">
        <f>SUMIF($M$6:$M$45,"自己負担割合3割",$N$6:$N$45)</f>
        <v>184</v>
      </c>
      <c r="AF7" s="40">
        <f>SUMIF($M$6:$M$45,"自己負担割合3割",$O$6:$O$45)</f>
        <v>3</v>
      </c>
      <c r="AG7" s="91">
        <f t="shared" ref="AG7:AG26" si="8">IFERROR(AF7/AE7,"-")</f>
        <v>1.6304347826086956E-2</v>
      </c>
      <c r="AH7" s="40">
        <f>SUMIF($M$6:$M$45,"自己負担割合3割",$P$6:$P$45)</f>
        <v>16</v>
      </c>
      <c r="AI7" s="91">
        <f t="shared" ref="AI7:AI26" si="9">IFERROR(AH7/AE7,"-")</f>
        <v>8.6956521739130432E-2</v>
      </c>
      <c r="AJ7" s="40">
        <f>SUMIF($M$6:$M$45,"自己負担割合3割",$Q$6:$Q$45)</f>
        <v>6</v>
      </c>
      <c r="AK7" s="91">
        <f t="shared" ref="AK7:AK26" si="10">IFERROR(AJ7/AE7,"-")</f>
        <v>3.2608695652173912E-2</v>
      </c>
      <c r="AM7" s="233"/>
      <c r="AN7" s="112" t="s">
        <v>212</v>
      </c>
      <c r="AO7" s="91">
        <f>(AE7-SUM(AF7,AH7,AJ7))/AE7</f>
        <v>0.86413043478260865</v>
      </c>
      <c r="AP7" s="58">
        <v>2</v>
      </c>
      <c r="AQ7" s="119" t="s">
        <v>67</v>
      </c>
      <c r="AR7" s="91">
        <f t="shared" ref="AR7:AR12" si="11">INDEX($AG:$AG,(ROW()+(AP7*2)-2))</f>
        <v>5.3110238488421217E-2</v>
      </c>
      <c r="AS7" s="91">
        <f>INDEX($AG:$AG,(ROW()+(AP7*2)-1))</f>
        <v>5.1828331455495237E-2</v>
      </c>
      <c r="AT7" s="91">
        <f>INDEX($AI:$AI,(ROW()+(AP7*2)-2))</f>
        <v>0.17857588617074388</v>
      </c>
      <c r="AU7" s="91">
        <f t="shared" ref="AU7:AU12" si="12">INDEX($AI:$AI,(ROW()+(AP7*2)-1))</f>
        <v>0.16979924203625935</v>
      </c>
      <c r="AV7" s="91">
        <f t="shared" si="2"/>
        <v>7.7602346480279583E-2</v>
      </c>
      <c r="AW7" s="91">
        <f t="shared" si="3"/>
        <v>8.1301853938338622E-2</v>
      </c>
      <c r="AX7" s="91">
        <f t="shared" ref="AX7:AX12" si="13">INDEX($AO:$AO,(ROW()+(AP7*2)-2))</f>
        <v>0.69071152886055531</v>
      </c>
      <c r="AY7" s="91">
        <f t="shared" ref="AY7:AY12" si="14">INDEX($AO:$AO,(ROW()+(AP7*2)-1))</f>
        <v>0.69707057256990679</v>
      </c>
    </row>
    <row r="8" spans="1:51" ht="14.25" customHeight="1">
      <c r="B8" s="233"/>
      <c r="C8" s="136" t="s">
        <v>273</v>
      </c>
      <c r="D8" s="171">
        <f>SUMIF($M$6:$M$45,"不明",$N$6:$N$45)</f>
        <v>210</v>
      </c>
      <c r="E8" s="180">
        <f>SUMIF($M$6:$M$45,"不明",$O$6:$O$45)</f>
        <v>0</v>
      </c>
      <c r="F8" s="178">
        <f>IFERROR(E8/D8,"-")</f>
        <v>0</v>
      </c>
      <c r="G8" s="180">
        <f>SUMIF($M$6:$M$45,"不明",$P$6:$P$45)</f>
        <v>0</v>
      </c>
      <c r="H8" s="178">
        <f>IFERROR(G8/D8,"-")</f>
        <v>0</v>
      </c>
      <c r="I8" s="180">
        <f>SUMIF($M$6:$M$45,"不明",$Q$6:$Q$45)</f>
        <v>0</v>
      </c>
      <c r="J8" s="178">
        <f>IFERROR(I8/D8,"-")</f>
        <v>0</v>
      </c>
      <c r="K8" s="98"/>
      <c r="L8" s="82"/>
      <c r="M8" s="82" t="s">
        <v>273</v>
      </c>
      <c r="N8" s="40">
        <v>6</v>
      </c>
      <c r="O8" s="40">
        <v>0</v>
      </c>
      <c r="P8" s="40">
        <v>0</v>
      </c>
      <c r="Q8" s="40">
        <v>0</v>
      </c>
      <c r="S8" s="112"/>
      <c r="T8" s="119" t="s">
        <v>74</v>
      </c>
      <c r="U8" s="38">
        <f>(D9-SUM(E9,G9,I9))/D9</f>
        <v>0.83732057416267947</v>
      </c>
      <c r="V8" s="58">
        <v>3</v>
      </c>
      <c r="W8" s="117" t="s">
        <v>86</v>
      </c>
      <c r="X8" s="38">
        <f t="shared" si="4"/>
        <v>5.6799239245958491E-2</v>
      </c>
      <c r="Y8" s="38">
        <f t="shared" si="5"/>
        <v>0.19074788834815684</v>
      </c>
      <c r="Z8" s="38">
        <f t="shared" si="6"/>
        <v>7.7429098842087596E-2</v>
      </c>
      <c r="AA8" s="38">
        <f t="shared" si="7"/>
        <v>0.67502377356379706</v>
      </c>
      <c r="AC8" s="234"/>
      <c r="AD8" s="119" t="s">
        <v>74</v>
      </c>
      <c r="AE8" s="40">
        <f>SUMIF($M$6:$M$45,"合計",$N$6:$N$45)</f>
        <v>10032</v>
      </c>
      <c r="AF8" s="40">
        <f>SUMIF($M$6:$M$45,"合計",$O$6:$O$45)</f>
        <v>225</v>
      </c>
      <c r="AG8" s="91">
        <f t="shared" si="8"/>
        <v>2.2428229665071769E-2</v>
      </c>
      <c r="AH8" s="40">
        <f>SUMIF($M$6:$M$45,"合計",$P$6:$P$45)</f>
        <v>923</v>
      </c>
      <c r="AI8" s="91">
        <f t="shared" si="9"/>
        <v>9.200558213716109E-2</v>
      </c>
      <c r="AJ8" s="40">
        <f>SUMIF($M$6:$M$45,"合計",$Q$6:$Q$45)</f>
        <v>484</v>
      </c>
      <c r="AK8" s="91">
        <f t="shared" si="10"/>
        <v>4.8245614035087717E-2</v>
      </c>
      <c r="AM8" s="234"/>
      <c r="AN8" s="119" t="s">
        <v>74</v>
      </c>
      <c r="AO8" s="91">
        <f t="shared" ref="AO8:AO26" si="15">(AE8-SUM(AF8,AH8,AJ8))/AE8</f>
        <v>0.83732057416267947</v>
      </c>
      <c r="AP8" s="58">
        <v>3</v>
      </c>
      <c r="AQ8" s="119" t="s">
        <v>68</v>
      </c>
      <c r="AR8" s="91">
        <f t="shared" si="11"/>
        <v>4.4341398914162805E-2</v>
      </c>
      <c r="AS8" s="91">
        <f t="shared" si="0"/>
        <v>5.0047253153634383E-2</v>
      </c>
      <c r="AT8" s="91">
        <f t="shared" si="1"/>
        <v>0.15855538561844582</v>
      </c>
      <c r="AU8" s="91">
        <f t="shared" si="12"/>
        <v>0.16633110079303118</v>
      </c>
      <c r="AV8" s="91">
        <f t="shared" si="2"/>
        <v>7.7736072096665096E-2</v>
      </c>
      <c r="AW8" s="91">
        <f t="shared" si="3"/>
        <v>8.5302214734765999E-2</v>
      </c>
      <c r="AX8" s="91">
        <f t="shared" si="13"/>
        <v>0.71936714337072627</v>
      </c>
      <c r="AY8" s="91">
        <f t="shared" si="14"/>
        <v>0.69831943131856844</v>
      </c>
    </row>
    <row r="9" spans="1:51" ht="14.25" customHeight="1">
      <c r="B9" s="234"/>
      <c r="C9" s="117" t="s">
        <v>74</v>
      </c>
      <c r="D9" s="40">
        <f>SUMIF($M$6:$M$45,"合計",$N$6:$N$45)</f>
        <v>10032</v>
      </c>
      <c r="E9" s="35">
        <f>SUMIF($M$6:$M$45,"合計",$O$6:$O$45)</f>
        <v>225</v>
      </c>
      <c r="F9" s="92">
        <f t="shared" ref="F9:F14" si="16">IFERROR(E9/D9,"-")</f>
        <v>2.2428229665071769E-2</v>
      </c>
      <c r="G9" s="35">
        <f>SUMIF($M$6:$M$45,"合計",$P$6:$P$45)</f>
        <v>923</v>
      </c>
      <c r="H9" s="92">
        <f t="shared" ref="H9:H91" si="17">IFERROR(G9/D9,"-")</f>
        <v>9.200558213716109E-2</v>
      </c>
      <c r="I9" s="35">
        <f>SUMIF($M$6:$M$45,"合計",$Q$6:$Q$45)</f>
        <v>484</v>
      </c>
      <c r="J9" s="92">
        <f>IFERROR(I9/D9,"-")</f>
        <v>4.8245614035087717E-2</v>
      </c>
      <c r="K9" s="98"/>
      <c r="L9" s="181"/>
      <c r="M9" s="117" t="s">
        <v>74</v>
      </c>
      <c r="N9" s="40">
        <v>178</v>
      </c>
      <c r="O9" s="40">
        <v>3</v>
      </c>
      <c r="P9" s="40">
        <v>19</v>
      </c>
      <c r="Q9" s="40">
        <v>6</v>
      </c>
      <c r="S9" s="112" t="s">
        <v>85</v>
      </c>
      <c r="T9" s="112" t="s">
        <v>175</v>
      </c>
      <c r="U9" s="38">
        <f>(D10-SUM(E10,G10,I10))/D10</f>
        <v>0.76676604376690438</v>
      </c>
      <c r="V9" s="58">
        <v>4</v>
      </c>
      <c r="W9" s="117" t="s">
        <v>87</v>
      </c>
      <c r="X9" s="38">
        <f t="shared" si="4"/>
        <v>5.7202443021004024E-2</v>
      </c>
      <c r="Y9" s="38">
        <f t="shared" si="5"/>
        <v>0.19170763195789264</v>
      </c>
      <c r="Z9" s="38">
        <f t="shared" si="6"/>
        <v>7.9249217935349323E-2</v>
      </c>
      <c r="AA9" s="38">
        <f t="shared" si="7"/>
        <v>0.67184070708575405</v>
      </c>
      <c r="AC9" s="232" t="s">
        <v>67</v>
      </c>
      <c r="AD9" s="112" t="s">
        <v>175</v>
      </c>
      <c r="AE9" s="41">
        <f>SUMIF($M$46:$M$65,"自己負担割合1割",$N$46:$N$65)</f>
        <v>416624</v>
      </c>
      <c r="AF9" s="41">
        <f>SUMIF($M$46:$M$65,"自己負担割合1割",$O$46:$O$65)</f>
        <v>22127</v>
      </c>
      <c r="AG9" s="91">
        <f t="shared" si="8"/>
        <v>5.3110238488421217E-2</v>
      </c>
      <c r="AH9" s="41">
        <f>SUMIF($M$46:$M$65,"自己負担割合1割",$P$46:$P65)</f>
        <v>74399</v>
      </c>
      <c r="AI9" s="91">
        <f t="shared" si="9"/>
        <v>0.17857588617074388</v>
      </c>
      <c r="AJ9" s="41">
        <f>SUMIF($M$46:$M$65,"自己負担割合1割",$Q$46:$Q65)</f>
        <v>32331</v>
      </c>
      <c r="AK9" s="91">
        <f t="shared" si="10"/>
        <v>7.7602346480279583E-2</v>
      </c>
      <c r="AM9" s="232" t="s">
        <v>67</v>
      </c>
      <c r="AN9" s="112" t="s">
        <v>175</v>
      </c>
      <c r="AO9" s="91">
        <f t="shared" si="15"/>
        <v>0.69071152886055531</v>
      </c>
      <c r="AP9" s="58">
        <v>4</v>
      </c>
      <c r="AQ9" s="119" t="s">
        <v>69</v>
      </c>
      <c r="AR9" s="91">
        <f t="shared" si="11"/>
        <v>2.7463595846777933E-2</v>
      </c>
      <c r="AS9" s="91">
        <f t="shared" si="0"/>
        <v>3.7091642740746486E-2</v>
      </c>
      <c r="AT9" s="91">
        <f t="shared" si="1"/>
        <v>0.11738173226655212</v>
      </c>
      <c r="AU9" s="91">
        <f t="shared" si="12"/>
        <v>0.12974315201365719</v>
      </c>
      <c r="AV9" s="91">
        <f t="shared" si="2"/>
        <v>6.4275358427750631E-2</v>
      </c>
      <c r="AW9" s="91">
        <f t="shared" si="3"/>
        <v>7.8606347481958563E-2</v>
      </c>
      <c r="AX9" s="91">
        <f t="shared" si="13"/>
        <v>0.79087931345891938</v>
      </c>
      <c r="AY9" s="91">
        <f t="shared" si="14"/>
        <v>0.75455885776363774</v>
      </c>
    </row>
    <row r="10" spans="1:51" ht="14.25" customHeight="1">
      <c r="B10" s="232" t="s">
        <v>85</v>
      </c>
      <c r="C10" s="132" t="s">
        <v>175</v>
      </c>
      <c r="D10" s="134">
        <f>N46</f>
        <v>65072</v>
      </c>
      <c r="E10" s="135">
        <f t="shared" ref="D10:E14" si="18">O46</f>
        <v>2524</v>
      </c>
      <c r="F10" s="129">
        <f t="shared" si="16"/>
        <v>3.8787804278337841E-2</v>
      </c>
      <c r="G10" s="135">
        <f>P46</f>
        <v>8288</v>
      </c>
      <c r="H10" s="129">
        <f t="shared" si="17"/>
        <v>0.12736660929432014</v>
      </c>
      <c r="I10" s="135">
        <f>Q46</f>
        <v>4365</v>
      </c>
      <c r="J10" s="129">
        <f t="shared" ref="J10:J91" si="19">IFERROR(I10/D10,"-")</f>
        <v>6.7079542660437669E-2</v>
      </c>
      <c r="K10" s="98"/>
      <c r="L10" s="82" t="s">
        <v>76</v>
      </c>
      <c r="M10" s="82" t="s">
        <v>175</v>
      </c>
      <c r="N10" s="41">
        <v>323</v>
      </c>
      <c r="O10" s="41">
        <v>12</v>
      </c>
      <c r="P10" s="41">
        <v>30</v>
      </c>
      <c r="Q10" s="41">
        <v>12</v>
      </c>
      <c r="S10" s="112"/>
      <c r="T10" s="112" t="s">
        <v>212</v>
      </c>
      <c r="U10" s="38">
        <f>(D11-SUM(E11,G11,I11))/D11</f>
        <v>0.77977093969918587</v>
      </c>
      <c r="V10" s="58">
        <v>5</v>
      </c>
      <c r="W10" s="117" t="s">
        <v>88</v>
      </c>
      <c r="X10" s="38">
        <f t="shared" si="4"/>
        <v>5.5258317128291379E-2</v>
      </c>
      <c r="Y10" s="38">
        <f t="shared" si="5"/>
        <v>0.18558889998423292</v>
      </c>
      <c r="Z10" s="38">
        <f t="shared" si="6"/>
        <v>8.0496137068376522E-2</v>
      </c>
      <c r="AA10" s="38">
        <f t="shared" si="7"/>
        <v>0.67865664581909912</v>
      </c>
      <c r="AC10" s="233"/>
      <c r="AD10" s="112" t="s">
        <v>212</v>
      </c>
      <c r="AE10" s="41">
        <f>SUMIF($M$46:$M$65,"自己負担割合3割",$N$46:$N$65)</f>
        <v>39052</v>
      </c>
      <c r="AF10" s="41">
        <f>SUMIF($M$46:$M$65,"自己負担割合3割",$O$46:$O$65)</f>
        <v>2024</v>
      </c>
      <c r="AG10" s="91">
        <f t="shared" si="8"/>
        <v>5.1828331455495237E-2</v>
      </c>
      <c r="AH10" s="41">
        <f>SUMIF($M$46:$M$65,"自己負担割合3割",$P$46:$P$65)</f>
        <v>6631</v>
      </c>
      <c r="AI10" s="91">
        <f t="shared" si="9"/>
        <v>0.16979924203625935</v>
      </c>
      <c r="AJ10" s="41">
        <f>SUMIF($M$46:$M$65,"自己負担割合3割",$Q$46:$Q$65)</f>
        <v>3175</v>
      </c>
      <c r="AK10" s="91">
        <f t="shared" si="10"/>
        <v>8.1301853938338622E-2</v>
      </c>
      <c r="AM10" s="233"/>
      <c r="AN10" s="112" t="s">
        <v>212</v>
      </c>
      <c r="AO10" s="91">
        <f>(AE10-SUM(AF10,AH10,AJ10))/AE10</f>
        <v>0.69707057256990679</v>
      </c>
      <c r="AP10" s="58">
        <v>5</v>
      </c>
      <c r="AQ10" s="119" t="s">
        <v>70</v>
      </c>
      <c r="AR10" s="91">
        <f t="shared" si="11"/>
        <v>1.3894894298301996E-2</v>
      </c>
      <c r="AS10" s="91">
        <f t="shared" si="0"/>
        <v>1.6705069124423964E-2</v>
      </c>
      <c r="AT10" s="91">
        <f t="shared" si="1"/>
        <v>8.1534632059926851E-2</v>
      </c>
      <c r="AU10" s="91">
        <f t="shared" si="12"/>
        <v>8.9669738863287246E-2</v>
      </c>
      <c r="AV10" s="91">
        <f t="shared" si="2"/>
        <v>4.1053627981442312E-2</v>
      </c>
      <c r="AW10" s="91">
        <f t="shared" si="3"/>
        <v>5.1075268817204304E-2</v>
      </c>
      <c r="AX10" s="91">
        <f t="shared" si="13"/>
        <v>0.86351684566032882</v>
      </c>
      <c r="AY10" s="91">
        <f t="shared" si="14"/>
        <v>0.84254992319508448</v>
      </c>
    </row>
    <row r="11" spans="1:51" ht="14.25" customHeight="1">
      <c r="B11" s="233"/>
      <c r="C11" s="133" t="s">
        <v>212</v>
      </c>
      <c r="D11" s="176">
        <f t="shared" si="18"/>
        <v>7247</v>
      </c>
      <c r="E11" s="177">
        <f t="shared" si="18"/>
        <v>264</v>
      </c>
      <c r="F11" s="178">
        <f t="shared" si="16"/>
        <v>3.6428867117427904E-2</v>
      </c>
      <c r="G11" s="177">
        <f>P47</f>
        <v>842</v>
      </c>
      <c r="H11" s="178">
        <f t="shared" si="17"/>
        <v>0.11618600800331172</v>
      </c>
      <c r="I11" s="177">
        <f>Q47</f>
        <v>490</v>
      </c>
      <c r="J11" s="178">
        <f t="shared" si="19"/>
        <v>6.7614185180074518E-2</v>
      </c>
      <c r="K11" s="98"/>
      <c r="L11" s="82"/>
      <c r="M11" s="82" t="s">
        <v>212</v>
      </c>
      <c r="N11" s="41">
        <v>7</v>
      </c>
      <c r="O11" s="41">
        <v>0</v>
      </c>
      <c r="P11" s="41">
        <v>0</v>
      </c>
      <c r="Q11" s="41">
        <v>0</v>
      </c>
      <c r="S11" s="112"/>
      <c r="T11" s="119" t="s">
        <v>74</v>
      </c>
      <c r="U11" s="38">
        <f>(D13-SUM(E13,G13,I13))/D13</f>
        <v>0.76869191097382716</v>
      </c>
      <c r="V11" s="58">
        <v>6</v>
      </c>
      <c r="W11" s="117" t="s">
        <v>89</v>
      </c>
      <c r="X11" s="38">
        <f t="shared" si="4"/>
        <v>5.255704483804053E-2</v>
      </c>
      <c r="Y11" s="38">
        <f t="shared" si="5"/>
        <v>0.17852441359502155</v>
      </c>
      <c r="Z11" s="38">
        <f t="shared" si="6"/>
        <v>8.0790250518589443E-2</v>
      </c>
      <c r="AA11" s="38">
        <f t="shared" si="7"/>
        <v>0.68812829104834849</v>
      </c>
      <c r="AC11" s="234"/>
      <c r="AD11" s="119" t="s">
        <v>74</v>
      </c>
      <c r="AE11" s="41">
        <f>SUMIF($M$46:$M$65,"合計",$N$46:$N$65)</f>
        <v>458005</v>
      </c>
      <c r="AF11" s="41">
        <f>SUMIF($M$46:$M$65,"合計",$O$46:$O$65)</f>
        <v>24152</v>
      </c>
      <c r="AG11" s="91">
        <f t="shared" si="8"/>
        <v>5.2733048765843164E-2</v>
      </c>
      <c r="AH11" s="41">
        <f>SUMIF($M$46:$M$65,"合計",$P$46:$P$65)</f>
        <v>81042</v>
      </c>
      <c r="AI11" s="91">
        <f t="shared" si="9"/>
        <v>0.17694566653202476</v>
      </c>
      <c r="AJ11" s="41">
        <f>SUMIF($M$46:$M$65,"合計",$Q$46:$Q$65)</f>
        <v>35515</v>
      </c>
      <c r="AK11" s="91">
        <f t="shared" si="10"/>
        <v>7.7542821584917196E-2</v>
      </c>
      <c r="AM11" s="234"/>
      <c r="AN11" s="119" t="s">
        <v>74</v>
      </c>
      <c r="AO11" s="91">
        <f t="shared" si="15"/>
        <v>0.69277846311721492</v>
      </c>
      <c r="AP11" s="58">
        <v>6</v>
      </c>
      <c r="AQ11" s="119" t="s">
        <v>71</v>
      </c>
      <c r="AR11" s="91">
        <f t="shared" si="11"/>
        <v>5.5727087883123728E-3</v>
      </c>
      <c r="AS11" s="91">
        <f t="shared" si="0"/>
        <v>6.7365269461077846E-3</v>
      </c>
      <c r="AT11" s="91">
        <f t="shared" si="1"/>
        <v>5.2903080051208674E-2</v>
      </c>
      <c r="AU11" s="91">
        <f t="shared" si="12"/>
        <v>5.089820359281437E-2</v>
      </c>
      <c r="AV11" s="91">
        <f t="shared" si="2"/>
        <v>2.0031628887717447E-2</v>
      </c>
      <c r="AW11" s="91">
        <f t="shared" si="3"/>
        <v>2.2455089820359281E-2</v>
      </c>
      <c r="AX11" s="91">
        <f t="shared" si="13"/>
        <v>0.92149258227276154</v>
      </c>
      <c r="AY11" s="91">
        <f t="shared" si="14"/>
        <v>0.91991017964071853</v>
      </c>
    </row>
    <row r="12" spans="1:51" ht="14.25" customHeight="1">
      <c r="B12" s="233"/>
      <c r="C12" s="136" t="s">
        <v>273</v>
      </c>
      <c r="D12" s="176">
        <f t="shared" si="18"/>
        <v>199</v>
      </c>
      <c r="E12" s="177">
        <f t="shared" si="18"/>
        <v>0</v>
      </c>
      <c r="F12" s="178">
        <f>IFERROR(E12/D12,"-")</f>
        <v>0</v>
      </c>
      <c r="G12" s="177">
        <f>P48</f>
        <v>1</v>
      </c>
      <c r="H12" s="178">
        <f>IFERROR(G12/D12,"-")</f>
        <v>5.0251256281407036E-3</v>
      </c>
      <c r="I12" s="177">
        <f>Q48</f>
        <v>0</v>
      </c>
      <c r="J12" s="178">
        <f>IFERROR(I12/D12,"-")</f>
        <v>0</v>
      </c>
      <c r="K12" s="98"/>
      <c r="L12" s="82"/>
      <c r="M12" s="82" t="s">
        <v>273</v>
      </c>
      <c r="N12" s="41">
        <v>5</v>
      </c>
      <c r="O12" s="41">
        <v>0</v>
      </c>
      <c r="P12" s="41">
        <v>0</v>
      </c>
      <c r="Q12" s="41">
        <v>0</v>
      </c>
      <c r="S12" s="112" t="s">
        <v>86</v>
      </c>
      <c r="T12" s="112" t="s">
        <v>175</v>
      </c>
      <c r="U12" s="38">
        <f>(D14-SUM(E14,G14,I14))/D14</f>
        <v>0.67249087251322559</v>
      </c>
      <c r="V12" s="58">
        <v>7</v>
      </c>
      <c r="W12" s="117" t="s">
        <v>90</v>
      </c>
      <c r="X12" s="38">
        <f t="shared" si="4"/>
        <v>5.14839491217444E-2</v>
      </c>
      <c r="Y12" s="38">
        <f t="shared" si="5"/>
        <v>0.17344548186919306</v>
      </c>
      <c r="Z12" s="38">
        <f t="shared" si="6"/>
        <v>8.0100110853342177E-2</v>
      </c>
      <c r="AA12" s="38">
        <f t="shared" si="7"/>
        <v>0.69497045815572034</v>
      </c>
      <c r="AC12" s="232" t="s">
        <v>68</v>
      </c>
      <c r="AD12" s="112" t="s">
        <v>175</v>
      </c>
      <c r="AE12" s="41">
        <f>SUMIF($M$66:$M$85,"自己負担割合1割",$N$66:$N$85)</f>
        <v>328226</v>
      </c>
      <c r="AF12" s="41">
        <f>SUMIF($M$66:$M$85,"自己負担割合1割",$O$66:$O$85)</f>
        <v>14554</v>
      </c>
      <c r="AG12" s="91">
        <f t="shared" si="8"/>
        <v>4.4341398914162805E-2</v>
      </c>
      <c r="AH12" s="41">
        <f>SUMIF($M$66:$M$85,"自己負担割合1割",$P$66:$P$85)</f>
        <v>52042</v>
      </c>
      <c r="AI12" s="91">
        <f t="shared" si="9"/>
        <v>0.15855538561844582</v>
      </c>
      <c r="AJ12" s="41">
        <f>SUMIF($M$66:$M$85,"自己負担割合1割",$Q$66:$Q$85)</f>
        <v>25515</v>
      </c>
      <c r="AK12" s="91">
        <f t="shared" si="10"/>
        <v>7.7736072096665096E-2</v>
      </c>
      <c r="AM12" s="232" t="s">
        <v>68</v>
      </c>
      <c r="AN12" s="112" t="s">
        <v>175</v>
      </c>
      <c r="AO12" s="91">
        <f t="shared" si="15"/>
        <v>0.71936714337072627</v>
      </c>
      <c r="AP12" s="58">
        <v>7</v>
      </c>
      <c r="AQ12" s="119" t="s">
        <v>181</v>
      </c>
      <c r="AR12" s="91">
        <f t="shared" si="11"/>
        <v>4.0940016986009874E-2</v>
      </c>
      <c r="AS12" s="91">
        <f t="shared" si="0"/>
        <v>4.6009830851525227E-2</v>
      </c>
      <c r="AT12" s="91">
        <f t="shared" si="1"/>
        <v>0.14911850075130428</v>
      </c>
      <c r="AU12" s="91">
        <f t="shared" si="12"/>
        <v>0.15543829213049973</v>
      </c>
      <c r="AV12" s="91">
        <f t="shared" si="2"/>
        <v>7.049754076175721E-2</v>
      </c>
      <c r="AW12" s="91">
        <f t="shared" si="3"/>
        <v>7.9104621464025832E-2</v>
      </c>
      <c r="AX12" s="91">
        <f t="shared" si="13"/>
        <v>0.73944394150092863</v>
      </c>
      <c r="AY12" s="91">
        <f t="shared" si="14"/>
        <v>0.71944725555394917</v>
      </c>
    </row>
    <row r="13" spans="1:51" ht="14.25" customHeight="1">
      <c r="B13" s="234"/>
      <c r="C13" s="168" t="s">
        <v>74</v>
      </c>
      <c r="D13" s="41">
        <f t="shared" si="18"/>
        <v>72518</v>
      </c>
      <c r="E13" s="37">
        <f t="shared" si="18"/>
        <v>2788</v>
      </c>
      <c r="F13" s="92">
        <f t="shared" si="16"/>
        <v>3.8445627292534271E-2</v>
      </c>
      <c r="G13" s="37">
        <f>P49</f>
        <v>9131</v>
      </c>
      <c r="H13" s="92">
        <f t="shared" si="17"/>
        <v>0.12591356628699082</v>
      </c>
      <c r="I13" s="37">
        <f>Q49</f>
        <v>4855</v>
      </c>
      <c r="J13" s="92">
        <f t="shared" si="19"/>
        <v>6.6948895446647727E-2</v>
      </c>
      <c r="K13" s="98"/>
      <c r="L13" s="82"/>
      <c r="M13" s="117" t="s">
        <v>74</v>
      </c>
      <c r="N13" s="41">
        <v>335</v>
      </c>
      <c r="O13" s="41">
        <v>12</v>
      </c>
      <c r="P13" s="41">
        <v>30</v>
      </c>
      <c r="Q13" s="41">
        <v>12</v>
      </c>
      <c r="S13" s="112"/>
      <c r="T13" s="112" t="s">
        <v>212</v>
      </c>
      <c r="U13" s="38">
        <f>(D15-SUM(E15,G15,I15))/D15</f>
        <v>0.6875</v>
      </c>
      <c r="V13" s="58">
        <v>8</v>
      </c>
      <c r="W13" s="117" t="s">
        <v>91</v>
      </c>
      <c r="X13" s="38">
        <f t="shared" si="4"/>
        <v>4.6596099372484177E-2</v>
      </c>
      <c r="Y13" s="38">
        <f t="shared" si="5"/>
        <v>0.16274751636555845</v>
      </c>
      <c r="Z13" s="38">
        <f t="shared" si="6"/>
        <v>8.0208178035590855E-2</v>
      </c>
      <c r="AA13" s="38">
        <f t="shared" si="7"/>
        <v>0.71044820622636651</v>
      </c>
      <c r="AC13" s="233"/>
      <c r="AD13" s="112" t="s">
        <v>212</v>
      </c>
      <c r="AE13" s="41">
        <f>SUMIF($M$66:$M$85,"自己負担割合3割",$N$66:$N$85)</f>
        <v>24337</v>
      </c>
      <c r="AF13" s="41">
        <f>SUMIF($M$66:$M$85,"自己負担割合3割",$O$66:$O$85)</f>
        <v>1218</v>
      </c>
      <c r="AG13" s="91">
        <f t="shared" si="8"/>
        <v>5.0047253153634383E-2</v>
      </c>
      <c r="AH13" s="41">
        <f>SUMIF($M$66:$M$85,"自己負担割合3割",$P$66:$P$85)</f>
        <v>4048</v>
      </c>
      <c r="AI13" s="91">
        <f t="shared" si="9"/>
        <v>0.16633110079303118</v>
      </c>
      <c r="AJ13" s="41">
        <f>SUMIF($M$66:$M$85,"自己負担割合3割",$Q$66:$Q$85)</f>
        <v>2076</v>
      </c>
      <c r="AK13" s="91">
        <f t="shared" si="10"/>
        <v>8.5302214734765999E-2</v>
      </c>
      <c r="AM13" s="233"/>
      <c r="AN13" s="112" t="s">
        <v>212</v>
      </c>
      <c r="AO13" s="91">
        <f t="shared" si="15"/>
        <v>0.69831943131856844</v>
      </c>
    </row>
    <row r="14" spans="1:51" ht="14.25" customHeight="1">
      <c r="B14" s="232" t="s">
        <v>86</v>
      </c>
      <c r="C14" s="132" t="s">
        <v>175</v>
      </c>
      <c r="D14" s="134">
        <f t="shared" si="18"/>
        <v>80526</v>
      </c>
      <c r="E14" s="135">
        <f t="shared" si="18"/>
        <v>4621</v>
      </c>
      <c r="F14" s="129">
        <f t="shared" si="16"/>
        <v>5.7385192360231478E-2</v>
      </c>
      <c r="G14" s="135">
        <f>P50</f>
        <v>15498</v>
      </c>
      <c r="H14" s="129">
        <f t="shared" si="17"/>
        <v>0.19245957827285598</v>
      </c>
      <c r="I14" s="135">
        <f>Q50</f>
        <v>6254</v>
      </c>
      <c r="J14" s="129">
        <f t="shared" si="19"/>
        <v>7.7664356853687014E-2</v>
      </c>
      <c r="K14" s="98"/>
      <c r="L14" s="82" t="s">
        <v>77</v>
      </c>
      <c r="M14" s="82" t="s">
        <v>175</v>
      </c>
      <c r="N14" s="41">
        <v>428</v>
      </c>
      <c r="O14" s="41">
        <v>15</v>
      </c>
      <c r="P14" s="41">
        <v>38</v>
      </c>
      <c r="Q14" s="41">
        <v>20</v>
      </c>
      <c r="S14" s="112"/>
      <c r="T14" s="119" t="s">
        <v>74</v>
      </c>
      <c r="U14" s="38">
        <f>(D17-SUM(E17,G17,I17))/D17</f>
        <v>0.67502377356379706</v>
      </c>
      <c r="V14" s="58">
        <v>9</v>
      </c>
      <c r="W14" s="117" t="s">
        <v>92</v>
      </c>
      <c r="X14" s="38">
        <f t="shared" si="4"/>
        <v>4.2718507192560928E-2</v>
      </c>
      <c r="Y14" s="38">
        <f t="shared" si="5"/>
        <v>0.15875120916154398</v>
      </c>
      <c r="Z14" s="38">
        <f t="shared" si="6"/>
        <v>7.810403469903579E-2</v>
      </c>
      <c r="AA14" s="38">
        <f t="shared" si="7"/>
        <v>0.72042624894685925</v>
      </c>
      <c r="AC14" s="234"/>
      <c r="AD14" s="119" t="s">
        <v>74</v>
      </c>
      <c r="AE14" s="41">
        <f>SUMIF($M$66:$M$85,"合計",$N$66:$N$85)</f>
        <v>356227</v>
      </c>
      <c r="AF14" s="41">
        <f>SUMIF($M$66:$M$85,"合計",$O$66:$O$85)</f>
        <v>15773</v>
      </c>
      <c r="AG14" s="91">
        <f t="shared" si="8"/>
        <v>4.4277946365660098E-2</v>
      </c>
      <c r="AH14" s="41">
        <f>SUMIF($M$66:$M$85,"合計",$P$66:$P$85)</f>
        <v>56100</v>
      </c>
      <c r="AI14" s="91">
        <f t="shared" si="9"/>
        <v>0.15748385158901487</v>
      </c>
      <c r="AJ14" s="41">
        <f>SUMIF($M$66:$M$85,"合計",$Q$66:$Q$85)</f>
        <v>27602</v>
      </c>
      <c r="AK14" s="91">
        <f t="shared" si="10"/>
        <v>7.7484300740819759E-2</v>
      </c>
      <c r="AM14" s="234"/>
      <c r="AN14" s="119" t="s">
        <v>74</v>
      </c>
      <c r="AO14" s="91">
        <f t="shared" si="15"/>
        <v>0.72075390130450523</v>
      </c>
    </row>
    <row r="15" spans="1:51" ht="14.25" customHeight="1">
      <c r="B15" s="233"/>
      <c r="C15" s="202" t="s">
        <v>212</v>
      </c>
      <c r="D15" s="176">
        <f t="shared" ref="D15:E15" si="20">N51</f>
        <v>8544</v>
      </c>
      <c r="E15" s="177">
        <f t="shared" si="20"/>
        <v>456</v>
      </c>
      <c r="F15" s="178">
        <f t="shared" ref="F15:F78" si="21">IFERROR(E15/D15,"-")</f>
        <v>5.3370786516853931E-2</v>
      </c>
      <c r="G15" s="177">
        <f t="shared" ref="G15:G78" si="22">P51</f>
        <v>1550</v>
      </c>
      <c r="H15" s="178">
        <f t="shared" ref="H15:H78" si="23">IFERROR(G15/D15,"-")</f>
        <v>0.18141385767790263</v>
      </c>
      <c r="I15" s="177">
        <f t="shared" ref="I15:I78" si="24">Q51</f>
        <v>664</v>
      </c>
      <c r="J15" s="178">
        <f t="shared" ref="J15:J78" si="25">IFERROR(I15/D15,"-")</f>
        <v>7.7715355805243441E-2</v>
      </c>
      <c r="K15" s="98"/>
      <c r="L15" s="82"/>
      <c r="M15" s="82" t="s">
        <v>212</v>
      </c>
      <c r="N15" s="41">
        <v>5</v>
      </c>
      <c r="O15" s="41">
        <v>0</v>
      </c>
      <c r="P15" s="41">
        <v>0</v>
      </c>
      <c r="Q15" s="41">
        <v>1</v>
      </c>
      <c r="S15" s="112" t="s">
        <v>87</v>
      </c>
      <c r="T15" s="112" t="s">
        <v>175</v>
      </c>
      <c r="U15" s="38">
        <f>(D18-SUM(E18,G18,I18))/D18</f>
        <v>0.66994151027654636</v>
      </c>
      <c r="V15" s="58">
        <v>10</v>
      </c>
      <c r="W15" s="117" t="s">
        <v>93</v>
      </c>
      <c r="X15" s="38">
        <f t="shared" si="4"/>
        <v>4.0699703367649623E-2</v>
      </c>
      <c r="Y15" s="38">
        <f t="shared" si="5"/>
        <v>0.147879951142907</v>
      </c>
      <c r="Z15" s="38">
        <f t="shared" si="6"/>
        <v>7.5699412551619841E-2</v>
      </c>
      <c r="AA15" s="38">
        <f t="shared" si="7"/>
        <v>0.73572093293782348</v>
      </c>
      <c r="AC15" s="232" t="s">
        <v>69</v>
      </c>
      <c r="AD15" s="112" t="s">
        <v>175</v>
      </c>
      <c r="AE15" s="41">
        <f>SUMIF($M$86:$M$105,"自己負担割合1割",$N$86:$N$105)</f>
        <v>204853</v>
      </c>
      <c r="AF15" s="41">
        <f>SUMIF($M$86:$M$105,"自己負担割合1割",$O$86:$O$105)</f>
        <v>5626</v>
      </c>
      <c r="AG15" s="91">
        <f t="shared" si="8"/>
        <v>2.7463595846777933E-2</v>
      </c>
      <c r="AH15" s="41">
        <f>SUMIF($M$86:$M$105,"自己負担割合1割",$P$86:$P$105)</f>
        <v>24046</v>
      </c>
      <c r="AI15" s="91">
        <f t="shared" si="9"/>
        <v>0.11738173226655212</v>
      </c>
      <c r="AJ15" s="41">
        <f>SUMIF($M$86:$M$105,"自己負担割合1割",$Q$86:$Q$105)</f>
        <v>13167</v>
      </c>
      <c r="AK15" s="91">
        <f t="shared" si="10"/>
        <v>6.4275358427750631E-2</v>
      </c>
      <c r="AM15" s="232" t="s">
        <v>69</v>
      </c>
      <c r="AN15" s="112" t="s">
        <v>175</v>
      </c>
      <c r="AO15" s="91">
        <f t="shared" si="15"/>
        <v>0.79087931345891938</v>
      </c>
    </row>
    <row r="16" spans="1:51" ht="14.25" customHeight="1">
      <c r="B16" s="233"/>
      <c r="C16" s="136" t="s">
        <v>273</v>
      </c>
      <c r="D16" s="137">
        <f t="shared" ref="D16:E16" si="26">N52</f>
        <v>315</v>
      </c>
      <c r="E16" s="138">
        <f t="shared" si="26"/>
        <v>0</v>
      </c>
      <c r="F16" s="130">
        <f t="shared" si="21"/>
        <v>0</v>
      </c>
      <c r="G16" s="138">
        <f t="shared" si="22"/>
        <v>2</v>
      </c>
      <c r="H16" s="130">
        <f t="shared" si="23"/>
        <v>6.3492063492063492E-3</v>
      </c>
      <c r="I16" s="138">
        <f t="shared" si="24"/>
        <v>3</v>
      </c>
      <c r="J16" s="130">
        <f t="shared" si="25"/>
        <v>9.5238095238095247E-3</v>
      </c>
      <c r="K16" s="98"/>
      <c r="L16" s="82"/>
      <c r="M16" s="82" t="s">
        <v>273</v>
      </c>
      <c r="N16" s="41">
        <v>5</v>
      </c>
      <c r="O16" s="41">
        <v>0</v>
      </c>
      <c r="P16" s="41">
        <v>0</v>
      </c>
      <c r="Q16" s="41">
        <v>0</v>
      </c>
      <c r="S16" s="112"/>
      <c r="T16" s="112" t="s">
        <v>212</v>
      </c>
      <c r="U16" s="38">
        <f>(D19-SUM(E19,G19,I19))/D19</f>
        <v>0.67548647365923109</v>
      </c>
      <c r="V16" s="58">
        <v>11</v>
      </c>
      <c r="W16" s="117" t="s">
        <v>94</v>
      </c>
      <c r="X16" s="38">
        <f t="shared" si="4"/>
        <v>3.6939186467982277E-2</v>
      </c>
      <c r="Y16" s="38">
        <f t="shared" si="5"/>
        <v>0.13805879983890454</v>
      </c>
      <c r="Z16" s="38">
        <f t="shared" si="6"/>
        <v>7.1896898912605714E-2</v>
      </c>
      <c r="AA16" s="38">
        <f t="shared" si="7"/>
        <v>0.75310511478050746</v>
      </c>
      <c r="AC16" s="233"/>
      <c r="AD16" s="112" t="s">
        <v>212</v>
      </c>
      <c r="AE16" s="41">
        <f>SUMIF($M$86:$M$105,"自己負担割合3割",$N$86:$N$105)</f>
        <v>12887</v>
      </c>
      <c r="AF16" s="41">
        <f>SUMIF($M$86:$M$105,"自己負担割合3割",$O$86:$O$105)</f>
        <v>478</v>
      </c>
      <c r="AG16" s="91">
        <f t="shared" si="8"/>
        <v>3.7091642740746486E-2</v>
      </c>
      <c r="AH16" s="41">
        <f>SUMIF($M$86:$M$105,"自己負担割合3割",$P$86:$P$105)</f>
        <v>1672</v>
      </c>
      <c r="AI16" s="91">
        <f t="shared" si="9"/>
        <v>0.12974315201365719</v>
      </c>
      <c r="AJ16" s="41">
        <f>SUMIF($M$86:$M$105,"自己負担割合3割",$Q$86:$Q$105)</f>
        <v>1013</v>
      </c>
      <c r="AK16" s="91">
        <f t="shared" si="10"/>
        <v>7.8606347481958563E-2</v>
      </c>
      <c r="AM16" s="233"/>
      <c r="AN16" s="112" t="s">
        <v>212</v>
      </c>
      <c r="AO16" s="91">
        <f t="shared" si="15"/>
        <v>0.75455885776363774</v>
      </c>
    </row>
    <row r="17" spans="2:41" ht="14.25" customHeight="1">
      <c r="B17" s="234"/>
      <c r="C17" s="168" t="s">
        <v>74</v>
      </c>
      <c r="D17" s="134">
        <f t="shared" ref="D17:E17" si="27">N53</f>
        <v>89385</v>
      </c>
      <c r="E17" s="135">
        <f t="shared" si="27"/>
        <v>5077</v>
      </c>
      <c r="F17" s="129">
        <f t="shared" si="21"/>
        <v>5.6799239245958491E-2</v>
      </c>
      <c r="G17" s="135">
        <f t="shared" si="22"/>
        <v>17050</v>
      </c>
      <c r="H17" s="129">
        <f t="shared" si="23"/>
        <v>0.19074788834815684</v>
      </c>
      <c r="I17" s="135">
        <f t="shared" si="24"/>
        <v>6921</v>
      </c>
      <c r="J17" s="129">
        <f t="shared" si="25"/>
        <v>7.7429098842087596E-2</v>
      </c>
      <c r="K17" s="98"/>
      <c r="L17" s="82"/>
      <c r="M17" s="117" t="s">
        <v>74</v>
      </c>
      <c r="N17" s="41">
        <v>438</v>
      </c>
      <c r="O17" s="41">
        <v>15</v>
      </c>
      <c r="P17" s="41">
        <v>38</v>
      </c>
      <c r="Q17" s="41">
        <v>21</v>
      </c>
      <c r="S17" s="112"/>
      <c r="T17" s="119" t="s">
        <v>74</v>
      </c>
      <c r="U17" s="38">
        <f>(D21-SUM(E21,G21,I21))/D21</f>
        <v>0.67184070708575405</v>
      </c>
      <c r="V17" s="58">
        <v>12</v>
      </c>
      <c r="W17" s="117" t="s">
        <v>95</v>
      </c>
      <c r="X17" s="38">
        <f t="shared" si="4"/>
        <v>3.3677516411378554E-2</v>
      </c>
      <c r="Y17" s="38">
        <f t="shared" si="5"/>
        <v>0.13190645514223195</v>
      </c>
      <c r="Z17" s="38">
        <f t="shared" si="6"/>
        <v>7.0979212253829319E-2</v>
      </c>
      <c r="AA17" s="38">
        <f t="shared" si="7"/>
        <v>0.76343681619256021</v>
      </c>
      <c r="AC17" s="234"/>
      <c r="AD17" s="119" t="s">
        <v>74</v>
      </c>
      <c r="AE17" s="41">
        <f>SUMIF($M$86:$M$105,"合計",$N$86:$N$105)</f>
        <v>221243</v>
      </c>
      <c r="AF17" s="41">
        <f>SUMIF($M$86:$M$105,"合計",$O$86:$O$105)</f>
        <v>6104</v>
      </c>
      <c r="AG17" s="91">
        <f t="shared" si="8"/>
        <v>2.7589573455431358E-2</v>
      </c>
      <c r="AH17" s="41">
        <f>SUMIF($M$86:$M$105,"合計",$P$86:$P$105)</f>
        <v>25723</v>
      </c>
      <c r="AI17" s="91">
        <f t="shared" si="9"/>
        <v>0.11626582535944641</v>
      </c>
      <c r="AJ17" s="41">
        <f>SUMIF($M$86:$M$105,"合計",$Q$86:$Q$105)</f>
        <v>14185</v>
      </c>
      <c r="AK17" s="91">
        <f t="shared" si="10"/>
        <v>6.4115022848180506E-2</v>
      </c>
      <c r="AM17" s="234"/>
      <c r="AN17" s="119" t="s">
        <v>74</v>
      </c>
      <c r="AO17" s="91">
        <f t="shared" si="15"/>
        <v>0.79202957833694176</v>
      </c>
    </row>
    <row r="18" spans="2:41" ht="14.25" customHeight="1">
      <c r="B18" s="232" t="s">
        <v>87</v>
      </c>
      <c r="C18" s="132" t="s">
        <v>175</v>
      </c>
      <c r="D18" s="134">
        <f t="shared" ref="D18:E18" si="28">N54</f>
        <v>91811</v>
      </c>
      <c r="E18" s="135">
        <f t="shared" si="28"/>
        <v>5287</v>
      </c>
      <c r="F18" s="129">
        <f t="shared" si="21"/>
        <v>5.7585692346233022E-2</v>
      </c>
      <c r="G18" s="135">
        <f t="shared" si="22"/>
        <v>17714</v>
      </c>
      <c r="H18" s="129">
        <f t="shared" si="23"/>
        <v>0.1929398438095653</v>
      </c>
      <c r="I18" s="135">
        <f t="shared" si="24"/>
        <v>7302</v>
      </c>
      <c r="J18" s="129">
        <f t="shared" si="25"/>
        <v>7.9532953567655287E-2</v>
      </c>
      <c r="K18" s="98"/>
      <c r="L18" s="82" t="s">
        <v>78</v>
      </c>
      <c r="M18" s="82" t="s">
        <v>175</v>
      </c>
      <c r="N18" s="41">
        <v>782</v>
      </c>
      <c r="O18" s="41">
        <v>20</v>
      </c>
      <c r="P18" s="41">
        <v>77</v>
      </c>
      <c r="Q18" s="41">
        <v>33</v>
      </c>
      <c r="S18" s="112" t="s">
        <v>88</v>
      </c>
      <c r="T18" s="112" t="s">
        <v>175</v>
      </c>
      <c r="U18" s="38">
        <f>(D22-SUM(E22,G22,I22))/D22</f>
        <v>0.67711703030720172</v>
      </c>
      <c r="V18" s="58">
        <v>13</v>
      </c>
      <c r="W18" s="117" t="s">
        <v>96</v>
      </c>
      <c r="X18" s="38">
        <f t="shared" si="4"/>
        <v>2.9872733968981463E-2</v>
      </c>
      <c r="Y18" s="38">
        <f t="shared" si="5"/>
        <v>0.12325571878708516</v>
      </c>
      <c r="Z18" s="38">
        <f t="shared" si="6"/>
        <v>6.5474485411466221E-2</v>
      </c>
      <c r="AA18" s="38">
        <f t="shared" si="7"/>
        <v>0.78139706183246715</v>
      </c>
      <c r="AC18" s="232" t="s">
        <v>70</v>
      </c>
      <c r="AD18" s="112" t="s">
        <v>175</v>
      </c>
      <c r="AE18" s="41">
        <f>SUMIF($M$106:$M$125,"自己負担割合1割",$N$106:$N$125)</f>
        <v>85571</v>
      </c>
      <c r="AF18" s="41">
        <f>SUMIF($M$106:$M$125,"自己負担割合1割",$O$106:$O$125)</f>
        <v>1189</v>
      </c>
      <c r="AG18" s="91">
        <f t="shared" si="8"/>
        <v>1.3894894298301996E-2</v>
      </c>
      <c r="AH18" s="41">
        <f>SUMIF($M$106:$M$125,"自己負担割合1割",$P$106:$P$125)</f>
        <v>6977</v>
      </c>
      <c r="AI18" s="91">
        <f t="shared" si="9"/>
        <v>8.1534632059926851E-2</v>
      </c>
      <c r="AJ18" s="41">
        <f>SUMIF($M$106:$M$125,"自己負担割合1割",$Q$106:$Q$125)</f>
        <v>3513</v>
      </c>
      <c r="AK18" s="91">
        <f t="shared" si="10"/>
        <v>4.1053627981442312E-2</v>
      </c>
      <c r="AM18" s="232" t="s">
        <v>70</v>
      </c>
      <c r="AN18" s="112" t="s">
        <v>175</v>
      </c>
      <c r="AO18" s="91">
        <f t="shared" si="15"/>
        <v>0.86351684566032882</v>
      </c>
    </row>
    <row r="19" spans="2:41" ht="14.25" customHeight="1">
      <c r="B19" s="233"/>
      <c r="C19" s="202" t="s">
        <v>212</v>
      </c>
      <c r="D19" s="176">
        <f t="shared" ref="D19:E19" si="29">N55</f>
        <v>8428</v>
      </c>
      <c r="E19" s="177">
        <f t="shared" si="29"/>
        <v>472</v>
      </c>
      <c r="F19" s="178">
        <f t="shared" si="21"/>
        <v>5.6003796867584242E-2</v>
      </c>
      <c r="G19" s="177">
        <f t="shared" si="22"/>
        <v>1588</v>
      </c>
      <c r="H19" s="178">
        <f t="shared" si="23"/>
        <v>0.18841955386805886</v>
      </c>
      <c r="I19" s="177">
        <f t="shared" si="24"/>
        <v>675</v>
      </c>
      <c r="J19" s="178">
        <f t="shared" si="25"/>
        <v>8.0090175605125768E-2</v>
      </c>
      <c r="K19" s="98"/>
      <c r="L19" s="82"/>
      <c r="M19" s="82" t="s">
        <v>212</v>
      </c>
      <c r="N19" s="41">
        <v>18</v>
      </c>
      <c r="O19" s="41">
        <v>2</v>
      </c>
      <c r="P19" s="41">
        <v>4</v>
      </c>
      <c r="Q19" s="41">
        <v>1</v>
      </c>
      <c r="S19" s="112"/>
      <c r="T19" s="112" t="s">
        <v>212</v>
      </c>
      <c r="U19" s="38">
        <f>(D23-SUM(E23,G23,I23))/D23</f>
        <v>0.67185807150595878</v>
      </c>
      <c r="V19" s="58">
        <v>14</v>
      </c>
      <c r="W19" s="117" t="s">
        <v>97</v>
      </c>
      <c r="X19" s="38">
        <f t="shared" si="4"/>
        <v>2.6558647411060232E-2</v>
      </c>
      <c r="Y19" s="38">
        <f t="shared" si="5"/>
        <v>0.11245743806504638</v>
      </c>
      <c r="Z19" s="38">
        <f t="shared" si="6"/>
        <v>6.4788070916989557E-2</v>
      </c>
      <c r="AA19" s="38">
        <f t="shared" si="7"/>
        <v>0.79619584360690387</v>
      </c>
      <c r="AC19" s="233"/>
      <c r="AD19" s="112" t="s">
        <v>212</v>
      </c>
      <c r="AE19" s="41">
        <f>SUMIF($M$106:$M$125,"自己負担割合3割",$N$106:$N$125)</f>
        <v>5208</v>
      </c>
      <c r="AF19" s="41">
        <f>SUMIF($M$106:$M$125,"自己負担割合3割",$O$106:$O$125)</f>
        <v>87</v>
      </c>
      <c r="AG19" s="91">
        <f t="shared" si="8"/>
        <v>1.6705069124423964E-2</v>
      </c>
      <c r="AH19" s="41">
        <f>SUMIF($M$106:$M$125,"自己負担割合3割",$P$106:$P$125)</f>
        <v>467</v>
      </c>
      <c r="AI19" s="91">
        <f t="shared" si="9"/>
        <v>8.9669738863287246E-2</v>
      </c>
      <c r="AJ19" s="41">
        <f>SUMIF($M$106:$M$125,"自己負担割合3割",$Q$106:$Q$125)</f>
        <v>266</v>
      </c>
      <c r="AK19" s="91">
        <f t="shared" si="10"/>
        <v>5.1075268817204304E-2</v>
      </c>
      <c r="AM19" s="233"/>
      <c r="AN19" s="112" t="s">
        <v>212</v>
      </c>
      <c r="AO19" s="91">
        <f t="shared" si="15"/>
        <v>0.84254992319508448</v>
      </c>
    </row>
    <row r="20" spans="2:41" ht="14.25" customHeight="1">
      <c r="B20" s="233"/>
      <c r="C20" s="136" t="s">
        <v>273</v>
      </c>
      <c r="D20" s="137">
        <f t="shared" ref="D20:E20" si="30">N56</f>
        <v>456</v>
      </c>
      <c r="E20" s="138">
        <f t="shared" si="30"/>
        <v>1</v>
      </c>
      <c r="F20" s="130">
        <f t="shared" si="21"/>
        <v>2.1929824561403508E-3</v>
      </c>
      <c r="G20" s="138">
        <f t="shared" si="22"/>
        <v>2</v>
      </c>
      <c r="H20" s="130">
        <f t="shared" si="23"/>
        <v>4.3859649122807015E-3</v>
      </c>
      <c r="I20" s="138">
        <f t="shared" si="24"/>
        <v>3</v>
      </c>
      <c r="J20" s="130">
        <f t="shared" si="25"/>
        <v>6.5789473684210523E-3</v>
      </c>
      <c r="K20" s="98"/>
      <c r="L20" s="82"/>
      <c r="M20" s="82" t="s">
        <v>273</v>
      </c>
      <c r="N20" s="41">
        <v>9</v>
      </c>
      <c r="O20" s="41">
        <v>0</v>
      </c>
      <c r="P20" s="41">
        <v>0</v>
      </c>
      <c r="Q20" s="41">
        <v>0</v>
      </c>
      <c r="S20" s="112"/>
      <c r="T20" s="119" t="s">
        <v>74</v>
      </c>
      <c r="U20" s="38">
        <f>(D25-SUM(E25,G25,I25))/D25</f>
        <v>0.67865664581909912</v>
      </c>
      <c r="V20" s="58">
        <v>15</v>
      </c>
      <c r="W20" s="117" t="s">
        <v>98</v>
      </c>
      <c r="X20" s="38">
        <f t="shared" si="4"/>
        <v>2.3528205653945717E-2</v>
      </c>
      <c r="Y20" s="38">
        <f t="shared" si="5"/>
        <v>0.10362149832124458</v>
      </c>
      <c r="Z20" s="38">
        <f t="shared" si="6"/>
        <v>6.0076376963887533E-2</v>
      </c>
      <c r="AA20" s="38">
        <f t="shared" si="7"/>
        <v>0.81277391906092211</v>
      </c>
      <c r="AC20" s="234"/>
      <c r="AD20" s="119" t="s">
        <v>74</v>
      </c>
      <c r="AE20" s="41">
        <f>SUMIF($M$106:$M$125,"合計",$N$106:$N$125)</f>
        <v>94002</v>
      </c>
      <c r="AF20" s="41">
        <f>SUMIF($M$106:$M$125,"合計",$O$106:$O$125)</f>
        <v>1277</v>
      </c>
      <c r="AG20" s="91">
        <f t="shared" si="8"/>
        <v>1.3584817344311823E-2</v>
      </c>
      <c r="AH20" s="41">
        <f>SUMIF($M$106:$M$125,"合計",$P$106:$P$125)</f>
        <v>7451</v>
      </c>
      <c r="AI20" s="91">
        <f t="shared" si="9"/>
        <v>7.9264270972958017E-2</v>
      </c>
      <c r="AJ20" s="41">
        <f>SUMIF($M$106:$M$125,"合計",$Q$106:$Q$125)</f>
        <v>3784</v>
      </c>
      <c r="AK20" s="91">
        <f t="shared" si="10"/>
        <v>4.0254462671006998E-2</v>
      </c>
      <c r="AM20" s="234"/>
      <c r="AN20" s="119" t="s">
        <v>74</v>
      </c>
      <c r="AO20" s="91">
        <f t="shared" si="15"/>
        <v>0.86689644901172314</v>
      </c>
    </row>
    <row r="21" spans="2:41" ht="14.25" customHeight="1">
      <c r="B21" s="234"/>
      <c r="C21" s="168" t="s">
        <v>74</v>
      </c>
      <c r="D21" s="134">
        <f t="shared" ref="D21:E21" si="31">N57</f>
        <v>100695</v>
      </c>
      <c r="E21" s="135">
        <f t="shared" si="31"/>
        <v>5760</v>
      </c>
      <c r="F21" s="129">
        <f t="shared" si="21"/>
        <v>5.7202443021004024E-2</v>
      </c>
      <c r="G21" s="135">
        <f t="shared" si="22"/>
        <v>19304</v>
      </c>
      <c r="H21" s="129">
        <f t="shared" si="23"/>
        <v>0.19170763195789264</v>
      </c>
      <c r="I21" s="135">
        <f t="shared" si="24"/>
        <v>7980</v>
      </c>
      <c r="J21" s="129">
        <f t="shared" si="25"/>
        <v>7.9249217935349323E-2</v>
      </c>
      <c r="K21" s="98"/>
      <c r="L21" s="82"/>
      <c r="M21" s="117" t="s">
        <v>74</v>
      </c>
      <c r="N21" s="41">
        <v>809</v>
      </c>
      <c r="O21" s="41">
        <v>22</v>
      </c>
      <c r="P21" s="41">
        <v>81</v>
      </c>
      <c r="Q21" s="41">
        <v>34</v>
      </c>
      <c r="S21" s="112" t="s">
        <v>89</v>
      </c>
      <c r="T21" s="112" t="s">
        <v>175</v>
      </c>
      <c r="U21" s="38">
        <f>(D26-SUM(E26,G26,I26))/D26</f>
        <v>0.68647667887137254</v>
      </c>
      <c r="V21" s="58">
        <v>16</v>
      </c>
      <c r="W21" s="117" t="s">
        <v>99</v>
      </c>
      <c r="X21" s="38">
        <f t="shared" si="4"/>
        <v>1.9367233739270552E-2</v>
      </c>
      <c r="Y21" s="38">
        <f t="shared" si="5"/>
        <v>9.7641845619906423E-2</v>
      </c>
      <c r="Z21" s="38">
        <f t="shared" si="6"/>
        <v>5.3608502990300892E-2</v>
      </c>
      <c r="AA21" s="38">
        <f t="shared" si="7"/>
        <v>0.82938241765052212</v>
      </c>
      <c r="AC21" s="232" t="s">
        <v>71</v>
      </c>
      <c r="AD21" s="112" t="s">
        <v>175</v>
      </c>
      <c r="AE21" s="41">
        <f>SUMIF($M$126:$M$213,"自己負担割合1割",$N$126:$N$213)</f>
        <v>26558</v>
      </c>
      <c r="AF21" s="41">
        <f>SUMIF($M$126:$M$213,"自己負担割合1割",$O$126:$O$213)</f>
        <v>148</v>
      </c>
      <c r="AG21" s="91">
        <f t="shared" si="8"/>
        <v>5.5727087883123728E-3</v>
      </c>
      <c r="AH21" s="41">
        <f>SUMIF($M$126:$M$213,"自己負担割合1割",$P$126:$P$213)</f>
        <v>1405</v>
      </c>
      <c r="AI21" s="91">
        <f t="shared" si="9"/>
        <v>5.2903080051208674E-2</v>
      </c>
      <c r="AJ21" s="41">
        <f>SUMIF($M$126:$M$213,"自己負担割合1割",$Q$126:$Q$213)</f>
        <v>532</v>
      </c>
      <c r="AK21" s="91">
        <f t="shared" si="10"/>
        <v>2.0031628887717447E-2</v>
      </c>
      <c r="AM21" s="232" t="s">
        <v>71</v>
      </c>
      <c r="AN21" s="112" t="s">
        <v>175</v>
      </c>
      <c r="AO21" s="91">
        <f t="shared" si="15"/>
        <v>0.92149258227276154</v>
      </c>
    </row>
    <row r="22" spans="2:41" ht="14.25" customHeight="1">
      <c r="B22" s="232" t="s">
        <v>88</v>
      </c>
      <c r="C22" s="132" t="s">
        <v>175</v>
      </c>
      <c r="D22" s="134">
        <f t="shared" ref="D22:E22" si="32">N58</f>
        <v>87174</v>
      </c>
      <c r="E22" s="135">
        <f t="shared" si="32"/>
        <v>4849</v>
      </c>
      <c r="F22" s="129">
        <f t="shared" si="21"/>
        <v>5.5624383417073896E-2</v>
      </c>
      <c r="G22" s="135">
        <f t="shared" si="22"/>
        <v>16327</v>
      </c>
      <c r="H22" s="129">
        <f t="shared" si="23"/>
        <v>0.18729208250166335</v>
      </c>
      <c r="I22" s="135">
        <f t="shared" si="24"/>
        <v>6971</v>
      </c>
      <c r="J22" s="129">
        <f t="shared" si="25"/>
        <v>7.9966503774061073E-2</v>
      </c>
      <c r="K22" s="98"/>
      <c r="L22" s="82" t="s">
        <v>79</v>
      </c>
      <c r="M22" s="82" t="s">
        <v>175</v>
      </c>
      <c r="N22" s="41">
        <v>940</v>
      </c>
      <c r="O22" s="41">
        <v>19</v>
      </c>
      <c r="P22" s="41">
        <v>69</v>
      </c>
      <c r="Q22" s="41">
        <v>42</v>
      </c>
      <c r="S22" s="112"/>
      <c r="T22" s="112" t="s">
        <v>212</v>
      </c>
      <c r="U22" s="38">
        <f>(D27-SUM(E27,G27,I27))/D27</f>
        <v>0.67700362464760366</v>
      </c>
      <c r="V22" s="58">
        <v>17</v>
      </c>
      <c r="W22" s="117" t="s">
        <v>100</v>
      </c>
      <c r="X22" s="38">
        <f t="shared" si="4"/>
        <v>1.7206853074241638E-2</v>
      </c>
      <c r="Y22" s="38">
        <f t="shared" si="5"/>
        <v>9.0780983460654163E-2</v>
      </c>
      <c r="Z22" s="38">
        <f t="shared" si="6"/>
        <v>4.7615515834754873E-2</v>
      </c>
      <c r="AA22" s="38">
        <f t="shared" si="7"/>
        <v>0.84439664763034938</v>
      </c>
      <c r="AC22" s="233"/>
      <c r="AD22" s="112" t="s">
        <v>212</v>
      </c>
      <c r="AE22" s="41">
        <f>SUMIF($M$126:$M$213,"自己負担割合3割",$N$126:$N$213)</f>
        <v>1336</v>
      </c>
      <c r="AF22" s="41">
        <f>SUMIF($M$126:$M$213,"自己負担割合3割",$O$126:$O$213)</f>
        <v>9</v>
      </c>
      <c r="AG22" s="91">
        <f t="shared" si="8"/>
        <v>6.7365269461077846E-3</v>
      </c>
      <c r="AH22" s="41">
        <f>SUMIF($M$126:$M$213,"自己負担割合3割",$P$126:$P$213)</f>
        <v>68</v>
      </c>
      <c r="AI22" s="91">
        <f t="shared" si="9"/>
        <v>5.089820359281437E-2</v>
      </c>
      <c r="AJ22" s="41">
        <f>SUMIF($M$126:$M$213,"自己負担割合3割",$Q$126:$Q$213)</f>
        <v>30</v>
      </c>
      <c r="AK22" s="91">
        <f t="shared" si="10"/>
        <v>2.2455089820359281E-2</v>
      </c>
      <c r="AM22" s="233"/>
      <c r="AN22" s="112" t="s">
        <v>212</v>
      </c>
      <c r="AO22" s="91">
        <f t="shared" si="15"/>
        <v>0.91991017964071853</v>
      </c>
    </row>
    <row r="23" spans="2:41" ht="14.25" customHeight="1">
      <c r="B23" s="233"/>
      <c r="C23" s="202" t="s">
        <v>212</v>
      </c>
      <c r="D23" s="176">
        <f t="shared" ref="D23:E23" si="33">N59</f>
        <v>7384</v>
      </c>
      <c r="E23" s="177">
        <f t="shared" si="33"/>
        <v>408</v>
      </c>
      <c r="F23" s="178">
        <f t="shared" si="21"/>
        <v>5.5254604550379199E-2</v>
      </c>
      <c r="G23" s="177">
        <f t="shared" si="22"/>
        <v>1328</v>
      </c>
      <c r="H23" s="178">
        <f t="shared" si="23"/>
        <v>0.17984832069339113</v>
      </c>
      <c r="I23" s="177">
        <f t="shared" si="24"/>
        <v>687</v>
      </c>
      <c r="J23" s="178">
        <f>IFERROR(I23/D23,"-")</f>
        <v>9.3039003250270855E-2</v>
      </c>
      <c r="K23" s="98"/>
      <c r="L23" s="82"/>
      <c r="M23" s="82" t="s">
        <v>212</v>
      </c>
      <c r="N23" s="41">
        <v>17</v>
      </c>
      <c r="O23" s="41">
        <v>1</v>
      </c>
      <c r="P23" s="41">
        <v>1</v>
      </c>
      <c r="Q23" s="41">
        <v>0</v>
      </c>
      <c r="S23" s="112"/>
      <c r="T23" s="119" t="s">
        <v>74</v>
      </c>
      <c r="U23" s="38">
        <f>(D29-SUM(E29,G29,I29))/D29</f>
        <v>0.68812829104834849</v>
      </c>
      <c r="V23" s="58">
        <v>18</v>
      </c>
      <c r="W23" s="117" t="s">
        <v>101</v>
      </c>
      <c r="X23" s="38">
        <f t="shared" si="4"/>
        <v>1.4141322576258894E-2</v>
      </c>
      <c r="Y23" s="38">
        <f t="shared" si="5"/>
        <v>8.0315460272855008E-2</v>
      </c>
      <c r="Z23" s="38">
        <f t="shared" si="6"/>
        <v>4.1517472691837011E-2</v>
      </c>
      <c r="AA23" s="38">
        <f t="shared" si="7"/>
        <v>0.86402574445904912</v>
      </c>
      <c r="AC23" s="234"/>
      <c r="AD23" s="119" t="s">
        <v>74</v>
      </c>
      <c r="AE23" s="41">
        <f>SUMIF($M$126:$M$213,"合計",$N$126:$N$213)</f>
        <v>30098</v>
      </c>
      <c r="AF23" s="41">
        <f>SUMIF($M$126:$M$213,"合計",$O$126:$O$213)</f>
        <v>157</v>
      </c>
      <c r="AG23" s="91">
        <f t="shared" si="8"/>
        <v>5.2162934414246792E-3</v>
      </c>
      <c r="AH23" s="41">
        <f>SUMIF($M$126:$M$213,"合計",$P$126:$P$213)</f>
        <v>1474</v>
      </c>
      <c r="AI23" s="91">
        <f t="shared" si="9"/>
        <v>4.8973353711210046E-2</v>
      </c>
      <c r="AJ23" s="41">
        <f>SUMIF($M$126:$M$213,"合計",$Q$126:$Q$213)</f>
        <v>563</v>
      </c>
      <c r="AK23" s="91">
        <f t="shared" si="10"/>
        <v>1.8705561831350921E-2</v>
      </c>
      <c r="AM23" s="234"/>
      <c r="AN23" s="119" t="s">
        <v>74</v>
      </c>
      <c r="AO23" s="91">
        <f t="shared" si="15"/>
        <v>0.9271047910160144</v>
      </c>
    </row>
    <row r="24" spans="2:41" ht="14.25" customHeight="1">
      <c r="B24" s="233"/>
      <c r="C24" s="136" t="s">
        <v>273</v>
      </c>
      <c r="D24" s="137">
        <f t="shared" ref="D24:E24" si="34">N60</f>
        <v>577</v>
      </c>
      <c r="E24" s="138">
        <f t="shared" si="34"/>
        <v>0</v>
      </c>
      <c r="F24" s="130">
        <f t="shared" si="21"/>
        <v>0</v>
      </c>
      <c r="G24" s="138">
        <f t="shared" si="22"/>
        <v>1</v>
      </c>
      <c r="H24" s="130">
        <f t="shared" si="23"/>
        <v>1.7331022530329288E-3</v>
      </c>
      <c r="I24" s="138">
        <f t="shared" si="24"/>
        <v>0</v>
      </c>
      <c r="J24" s="130">
        <f t="shared" si="25"/>
        <v>0</v>
      </c>
      <c r="K24" s="98"/>
      <c r="L24" s="82"/>
      <c r="M24" s="82" t="s">
        <v>273</v>
      </c>
      <c r="N24" s="41">
        <v>26</v>
      </c>
      <c r="O24" s="41">
        <v>0</v>
      </c>
      <c r="P24" s="41">
        <v>0</v>
      </c>
      <c r="Q24" s="41">
        <v>0</v>
      </c>
      <c r="S24" s="112" t="s">
        <v>90</v>
      </c>
      <c r="T24" s="112" t="s">
        <v>175</v>
      </c>
      <c r="U24" s="38">
        <f>(D30-SUM(E30,G30,I30))/D30</f>
        <v>0.69265249710507637</v>
      </c>
      <c r="V24" s="58">
        <v>19</v>
      </c>
      <c r="W24" s="117" t="s">
        <v>102</v>
      </c>
      <c r="X24" s="38">
        <f t="shared" si="4"/>
        <v>1.2373333333333333E-2</v>
      </c>
      <c r="Y24" s="38">
        <f t="shared" si="5"/>
        <v>7.5466666666666668E-2</v>
      </c>
      <c r="Z24" s="38">
        <f t="shared" si="6"/>
        <v>4.0426666666666666E-2</v>
      </c>
      <c r="AA24" s="38">
        <f t="shared" si="7"/>
        <v>0.87173333333333336</v>
      </c>
      <c r="AC24" s="232" t="s">
        <v>181</v>
      </c>
      <c r="AD24" s="112" t="s">
        <v>175</v>
      </c>
      <c r="AE24" s="40">
        <f>SUMIF($M$6:$M$213,"自己負担割合1割",$N$6:$N$213)</f>
        <v>1071470</v>
      </c>
      <c r="AF24" s="40">
        <f>SUMIF($M$6:$M$213,"自己負担割合1割",$O$6:$O$213)</f>
        <v>43866</v>
      </c>
      <c r="AG24" s="91">
        <f t="shared" si="8"/>
        <v>4.0940016986009874E-2</v>
      </c>
      <c r="AH24" s="40">
        <f>SUMIF($M$6:$M$213,"自己負担割合1割",$P$6:$P$213)</f>
        <v>159776</v>
      </c>
      <c r="AI24" s="91">
        <f t="shared" si="9"/>
        <v>0.14911850075130428</v>
      </c>
      <c r="AJ24" s="40">
        <f>SUMIF($M$6:$M$213,"自己負担割合1割",$Q$6:$Q$213)</f>
        <v>75536</v>
      </c>
      <c r="AK24" s="91">
        <f t="shared" si="10"/>
        <v>7.049754076175721E-2</v>
      </c>
      <c r="AM24" s="232" t="s">
        <v>181</v>
      </c>
      <c r="AN24" s="112" t="s">
        <v>175</v>
      </c>
      <c r="AO24" s="91">
        <f t="shared" si="15"/>
        <v>0.73944394150092863</v>
      </c>
    </row>
    <row r="25" spans="2:41" ht="14.25" customHeight="1">
      <c r="B25" s="234"/>
      <c r="C25" s="168" t="s">
        <v>74</v>
      </c>
      <c r="D25" s="134">
        <f t="shared" ref="D25:E25" si="35">N61</f>
        <v>95135</v>
      </c>
      <c r="E25" s="135">
        <f t="shared" si="35"/>
        <v>5257</v>
      </c>
      <c r="F25" s="129">
        <f t="shared" si="21"/>
        <v>5.5258317128291379E-2</v>
      </c>
      <c r="G25" s="135">
        <f t="shared" si="22"/>
        <v>17656</v>
      </c>
      <c r="H25" s="129">
        <f t="shared" si="23"/>
        <v>0.18558889998423292</v>
      </c>
      <c r="I25" s="135">
        <f t="shared" si="24"/>
        <v>7658</v>
      </c>
      <c r="J25" s="129">
        <f t="shared" si="25"/>
        <v>8.0496137068376522E-2</v>
      </c>
      <c r="K25" s="98"/>
      <c r="L25" s="82"/>
      <c r="M25" s="117" t="s">
        <v>74</v>
      </c>
      <c r="N25" s="41">
        <v>983</v>
      </c>
      <c r="O25" s="41">
        <v>20</v>
      </c>
      <c r="P25" s="41">
        <v>70</v>
      </c>
      <c r="Q25" s="41">
        <v>42</v>
      </c>
      <c r="S25" s="112"/>
      <c r="T25" s="112" t="s">
        <v>212</v>
      </c>
      <c r="U25" s="38">
        <f>(D31-SUM(E31,G31,I31))/D31</f>
        <v>0.68443463176155184</v>
      </c>
      <c r="V25" s="58">
        <v>20</v>
      </c>
      <c r="W25" s="117" t="s">
        <v>103</v>
      </c>
      <c r="X25" s="38">
        <f t="shared" si="4"/>
        <v>1.1305666620708673E-2</v>
      </c>
      <c r="Y25" s="38">
        <f t="shared" si="5"/>
        <v>7.4520887908451669E-2</v>
      </c>
      <c r="Z25" s="38">
        <f t="shared" si="6"/>
        <v>3.2814007996691028E-2</v>
      </c>
      <c r="AA25" s="38">
        <f t="shared" si="7"/>
        <v>0.88135943747414858</v>
      </c>
      <c r="AC25" s="233"/>
      <c r="AD25" s="112" t="s">
        <v>212</v>
      </c>
      <c r="AE25" s="40">
        <f>SUMIF($M$6:$M$213,"自己負担割合3割",$N$6:$N$213)</f>
        <v>83004</v>
      </c>
      <c r="AF25" s="40">
        <f>SUMIF($M$6:$M$213,"自己負担割合3割",$O$6:$O$213)</f>
        <v>3819</v>
      </c>
      <c r="AG25" s="91">
        <f t="shared" si="8"/>
        <v>4.6009830851525227E-2</v>
      </c>
      <c r="AH25" s="40">
        <f>SUMIF($M$6:$M$213,"自己負担割合3割",$P$6:$P$213)</f>
        <v>12902</v>
      </c>
      <c r="AI25" s="91">
        <f t="shared" si="9"/>
        <v>0.15543829213049973</v>
      </c>
      <c r="AJ25" s="40">
        <f>SUMIF($M$6:$M$213,"自己負担割合3割",$Q$6:$Q$213)</f>
        <v>6566</v>
      </c>
      <c r="AK25" s="91">
        <f t="shared" si="10"/>
        <v>7.9104621464025832E-2</v>
      </c>
      <c r="AM25" s="233"/>
      <c r="AN25" s="112" t="s">
        <v>212</v>
      </c>
      <c r="AO25" s="91">
        <f t="shared" si="15"/>
        <v>0.71944725555394917</v>
      </c>
    </row>
    <row r="26" spans="2:41" ht="14.25" customHeight="1">
      <c r="B26" s="232" t="s">
        <v>89</v>
      </c>
      <c r="C26" s="132" t="s">
        <v>175</v>
      </c>
      <c r="D26" s="134">
        <f t="shared" ref="D26:E26" si="36">N62</f>
        <v>92041</v>
      </c>
      <c r="E26" s="135">
        <f t="shared" si="36"/>
        <v>4846</v>
      </c>
      <c r="F26" s="129">
        <f t="shared" si="21"/>
        <v>5.2650449256309691E-2</v>
      </c>
      <c r="G26" s="135">
        <f t="shared" si="22"/>
        <v>16572</v>
      </c>
      <c r="H26" s="129">
        <f t="shared" si="23"/>
        <v>0.18005019502178377</v>
      </c>
      <c r="I26" s="135">
        <f t="shared" si="24"/>
        <v>7439</v>
      </c>
      <c r="J26" s="129">
        <f t="shared" si="25"/>
        <v>8.0822676850534E-2</v>
      </c>
      <c r="K26" s="98"/>
      <c r="L26" s="82" t="s">
        <v>80</v>
      </c>
      <c r="M26" s="82" t="s">
        <v>175</v>
      </c>
      <c r="N26" s="41">
        <v>1138</v>
      </c>
      <c r="O26" s="41">
        <v>24</v>
      </c>
      <c r="P26" s="41">
        <v>114</v>
      </c>
      <c r="Q26" s="41">
        <v>43</v>
      </c>
      <c r="S26" s="112"/>
      <c r="T26" s="119" t="s">
        <v>74</v>
      </c>
      <c r="U26" s="38">
        <f>(D33-SUM(E33,G33,I33))/D33</f>
        <v>0.69497045815572034</v>
      </c>
      <c r="V26" s="58">
        <v>21</v>
      </c>
      <c r="W26" s="117" t="s">
        <v>104</v>
      </c>
      <c r="X26" s="38">
        <f t="shared" si="4"/>
        <v>8.9613382265084918E-3</v>
      </c>
      <c r="Y26" s="38">
        <f t="shared" si="5"/>
        <v>6.2729367585559442E-2</v>
      </c>
      <c r="Z26" s="38">
        <f t="shared" si="6"/>
        <v>2.9871127421694971E-2</v>
      </c>
      <c r="AA26" s="38">
        <f t="shared" si="7"/>
        <v>0.89843816676623711</v>
      </c>
      <c r="AC26" s="234"/>
      <c r="AD26" s="119" t="s">
        <v>74</v>
      </c>
      <c r="AE26" s="40">
        <f>SUMIF($M$6:$M$213,"合計",$N$6:$N$213)</f>
        <v>1169607</v>
      </c>
      <c r="AF26" s="40">
        <f>SUMIF($M$6:$M$213,"合計",$O$6:$O$213)</f>
        <v>47688</v>
      </c>
      <c r="AG26" s="91">
        <f t="shared" si="8"/>
        <v>4.0772669794212929E-2</v>
      </c>
      <c r="AH26" s="40">
        <f>SUMIF($M$6:$M$213,"合計",$P$6:$P$213)</f>
        <v>172713</v>
      </c>
      <c r="AI26" s="91">
        <f t="shared" si="9"/>
        <v>0.14766754986931507</v>
      </c>
      <c r="AJ26" s="40">
        <f>SUMIF($M$6:$M$213,"合計",$Q$6:$Q$213)</f>
        <v>82133</v>
      </c>
      <c r="AK26" s="91">
        <f t="shared" si="10"/>
        <v>7.0222732935079898E-2</v>
      </c>
      <c r="AM26" s="234"/>
      <c r="AN26" s="119" t="s">
        <v>74</v>
      </c>
      <c r="AO26" s="91">
        <f t="shared" si="15"/>
        <v>0.74133704740139206</v>
      </c>
    </row>
    <row r="27" spans="2:41" ht="14.25" customHeight="1">
      <c r="B27" s="233"/>
      <c r="C27" s="202" t="s">
        <v>212</v>
      </c>
      <c r="D27" s="176">
        <f t="shared" ref="D27:E27" si="37">N63</f>
        <v>7449</v>
      </c>
      <c r="E27" s="177">
        <f t="shared" si="37"/>
        <v>424</v>
      </c>
      <c r="F27" s="178">
        <f t="shared" si="21"/>
        <v>5.6920391998926033E-2</v>
      </c>
      <c r="G27" s="177">
        <f t="shared" si="22"/>
        <v>1323</v>
      </c>
      <c r="H27" s="178">
        <f t="shared" si="23"/>
        <v>0.17760773258155457</v>
      </c>
      <c r="I27" s="177">
        <f t="shared" si="24"/>
        <v>659</v>
      </c>
      <c r="J27" s="178">
        <f t="shared" si="25"/>
        <v>8.8468250771915696E-2</v>
      </c>
      <c r="K27" s="98"/>
      <c r="L27" s="82"/>
      <c r="M27" s="82" t="s">
        <v>212</v>
      </c>
      <c r="N27" s="41">
        <v>25</v>
      </c>
      <c r="O27" s="41">
        <v>0</v>
      </c>
      <c r="P27" s="41">
        <v>3</v>
      </c>
      <c r="Q27" s="41">
        <v>0</v>
      </c>
      <c r="S27" s="112" t="s">
        <v>91</v>
      </c>
      <c r="T27" s="112" t="s">
        <v>175</v>
      </c>
      <c r="U27" s="38">
        <f>(D34-SUM(E34,G34,I34))/D34</f>
        <v>0.70868458607347251</v>
      </c>
      <c r="V27" s="58">
        <v>22</v>
      </c>
      <c r="W27" s="117" t="s">
        <v>71</v>
      </c>
      <c r="X27" s="38">
        <f t="shared" si="4"/>
        <v>5.2162934414246792E-3</v>
      </c>
      <c r="Y27" s="38">
        <f t="shared" si="5"/>
        <v>4.8973353711210046E-2</v>
      </c>
      <c r="Z27" s="38">
        <f t="shared" si="6"/>
        <v>1.8705561831350921E-2</v>
      </c>
      <c r="AA27" s="38">
        <f t="shared" si="7"/>
        <v>0.9271047910160144</v>
      </c>
      <c r="AC27" s="7"/>
      <c r="AD27" s="7"/>
    </row>
    <row r="28" spans="2:41" ht="14.25" customHeight="1">
      <c r="B28" s="233"/>
      <c r="C28" s="136" t="s">
        <v>273</v>
      </c>
      <c r="D28" s="137">
        <f t="shared" ref="D28:E28" si="38">N64</f>
        <v>782</v>
      </c>
      <c r="E28" s="138">
        <f t="shared" si="38"/>
        <v>0</v>
      </c>
      <c r="F28" s="130">
        <f t="shared" si="21"/>
        <v>0</v>
      </c>
      <c r="G28" s="138">
        <f t="shared" si="22"/>
        <v>6</v>
      </c>
      <c r="H28" s="130">
        <f t="shared" si="23"/>
        <v>7.6726342710997444E-3</v>
      </c>
      <c r="I28" s="138">
        <f t="shared" si="24"/>
        <v>3</v>
      </c>
      <c r="J28" s="130">
        <f t="shared" si="25"/>
        <v>3.8363171355498722E-3</v>
      </c>
      <c r="K28" s="98"/>
      <c r="L28" s="82"/>
      <c r="M28" s="82" t="s">
        <v>273</v>
      </c>
      <c r="N28" s="41">
        <v>23</v>
      </c>
      <c r="O28" s="41">
        <v>0</v>
      </c>
      <c r="P28" s="41">
        <v>0</v>
      </c>
      <c r="Q28" s="41">
        <v>0</v>
      </c>
      <c r="S28" s="112"/>
      <c r="T28" s="112" t="s">
        <v>212</v>
      </c>
      <c r="U28" s="38">
        <f>(D35-SUM(E35,G35,I35))/D35</f>
        <v>0.69180651530108583</v>
      </c>
      <c r="V28" s="58">
        <v>23</v>
      </c>
      <c r="W28" s="117" t="s">
        <v>181</v>
      </c>
      <c r="X28" s="38">
        <f>INDEX($F:$F,(ROW()+($V28)*3))</f>
        <v>4.0772669794212929E-2</v>
      </c>
      <c r="Y28" s="38">
        <f t="shared" si="5"/>
        <v>0.14766754986931507</v>
      </c>
      <c r="Z28" s="38">
        <f>INDEX($J:$J,(ROW()+($V28)*3))</f>
        <v>7.0222732935079898E-2</v>
      </c>
      <c r="AA28" s="38">
        <f>INDEX($U:$U,(ROW()+($V28)*2))</f>
        <v>0.74133704740139206</v>
      </c>
      <c r="AC28" s="7"/>
      <c r="AD28" s="7"/>
    </row>
    <row r="29" spans="2:41" ht="14.25" customHeight="1">
      <c r="B29" s="234"/>
      <c r="C29" s="168" t="s">
        <v>74</v>
      </c>
      <c r="D29" s="134">
        <f t="shared" ref="D29:E29" si="39">N65</f>
        <v>100272</v>
      </c>
      <c r="E29" s="135">
        <f t="shared" si="39"/>
        <v>5270</v>
      </c>
      <c r="F29" s="129">
        <f t="shared" si="21"/>
        <v>5.255704483804053E-2</v>
      </c>
      <c r="G29" s="135">
        <f t="shared" si="22"/>
        <v>17901</v>
      </c>
      <c r="H29" s="129">
        <f t="shared" si="23"/>
        <v>0.17852441359502155</v>
      </c>
      <c r="I29" s="135">
        <f t="shared" si="24"/>
        <v>8101</v>
      </c>
      <c r="J29" s="129">
        <f t="shared" si="25"/>
        <v>8.0790250518589443E-2</v>
      </c>
      <c r="K29" s="98"/>
      <c r="L29" s="82"/>
      <c r="M29" s="117" t="s">
        <v>74</v>
      </c>
      <c r="N29" s="41">
        <v>1186</v>
      </c>
      <c r="O29" s="41">
        <v>24</v>
      </c>
      <c r="P29" s="41">
        <v>117</v>
      </c>
      <c r="Q29" s="41">
        <v>43</v>
      </c>
      <c r="S29" s="112"/>
      <c r="T29" s="119" t="s">
        <v>74</v>
      </c>
      <c r="U29" s="38">
        <f>(D37-SUM(E37,G37,I37))/D37</f>
        <v>0.71044820622636651</v>
      </c>
      <c r="AC29" s="7"/>
      <c r="AD29" s="7"/>
    </row>
    <row r="30" spans="2:41" ht="14.25" customHeight="1">
      <c r="B30" s="232" t="s">
        <v>90</v>
      </c>
      <c r="C30" s="132" t="s">
        <v>175</v>
      </c>
      <c r="D30" s="134">
        <f t="shared" ref="D30:E30" si="40">N66</f>
        <v>80313</v>
      </c>
      <c r="E30" s="135">
        <f t="shared" si="40"/>
        <v>4139</v>
      </c>
      <c r="F30" s="129">
        <f t="shared" si="21"/>
        <v>5.1535865924570122E-2</v>
      </c>
      <c r="G30" s="135">
        <f t="shared" si="22"/>
        <v>14081</v>
      </c>
      <c r="H30" s="129">
        <f t="shared" si="23"/>
        <v>0.17532653493207825</v>
      </c>
      <c r="I30" s="135">
        <f t="shared" si="24"/>
        <v>6464</v>
      </c>
      <c r="J30" s="129">
        <f t="shared" si="25"/>
        <v>8.0485102038275247E-2</v>
      </c>
      <c r="K30" s="98"/>
      <c r="L30" s="82" t="s">
        <v>81</v>
      </c>
      <c r="M30" s="82" t="s">
        <v>175</v>
      </c>
      <c r="N30" s="41">
        <v>1304</v>
      </c>
      <c r="O30" s="41">
        <v>20</v>
      </c>
      <c r="P30" s="41">
        <v>121</v>
      </c>
      <c r="Q30" s="41">
        <v>76</v>
      </c>
      <c r="S30" s="112" t="s">
        <v>92</v>
      </c>
      <c r="T30" s="112" t="s">
        <v>175</v>
      </c>
      <c r="U30" s="38">
        <f>(D38-SUM(E38,G38,I38))/D38</f>
        <v>0.71869913185024414</v>
      </c>
      <c r="W30" s="58" t="s">
        <v>223</v>
      </c>
      <c r="X30" s="58"/>
      <c r="Y30" s="58"/>
      <c r="Z30" s="58"/>
      <c r="AA30" s="58"/>
      <c r="AB30" s="58"/>
      <c r="AC30" s="150"/>
      <c r="AD30" s="150"/>
      <c r="AE30" s="58"/>
      <c r="AF30" s="58"/>
      <c r="AG30" s="58"/>
      <c r="AH30" s="58"/>
      <c r="AI30" s="58"/>
      <c r="AJ30" s="58"/>
    </row>
    <row r="31" spans="2:41" ht="14.25" customHeight="1">
      <c r="B31" s="233"/>
      <c r="C31" s="202" t="s">
        <v>212</v>
      </c>
      <c r="D31" s="176">
        <f t="shared" ref="D31:E31" si="41">N67</f>
        <v>6341</v>
      </c>
      <c r="E31" s="177">
        <f t="shared" si="41"/>
        <v>366</v>
      </c>
      <c r="F31" s="178">
        <f t="shared" si="21"/>
        <v>5.7719602586342851E-2</v>
      </c>
      <c r="G31" s="177">
        <f t="shared" si="22"/>
        <v>1092</v>
      </c>
      <c r="H31" s="178">
        <f t="shared" si="23"/>
        <v>0.17221258476580981</v>
      </c>
      <c r="I31" s="177">
        <f t="shared" si="24"/>
        <v>543</v>
      </c>
      <c r="J31" s="178">
        <f t="shared" si="25"/>
        <v>8.563318088629554E-2</v>
      </c>
      <c r="K31" s="98"/>
      <c r="L31" s="82"/>
      <c r="M31" s="82" t="s">
        <v>212</v>
      </c>
      <c r="N31" s="41">
        <v>23</v>
      </c>
      <c r="O31" s="41">
        <v>0</v>
      </c>
      <c r="P31" s="41">
        <v>2</v>
      </c>
      <c r="Q31" s="41">
        <v>0</v>
      </c>
      <c r="S31" s="112"/>
      <c r="T31" s="112" t="s">
        <v>212</v>
      </c>
      <c r="U31" s="38">
        <f>(D39-SUM(E39,G39,I39))/D39</f>
        <v>0.69995471014492749</v>
      </c>
      <c r="W31" s="222" t="s">
        <v>220</v>
      </c>
      <c r="X31" s="223"/>
      <c r="Y31" s="222" t="s">
        <v>67</v>
      </c>
      <c r="Z31" s="223"/>
      <c r="AA31" s="222" t="s">
        <v>224</v>
      </c>
      <c r="AB31" s="223"/>
      <c r="AC31" s="222" t="s">
        <v>225</v>
      </c>
      <c r="AD31" s="223"/>
      <c r="AE31" s="222" t="s">
        <v>226</v>
      </c>
      <c r="AF31" s="223"/>
      <c r="AG31" s="222" t="s">
        <v>227</v>
      </c>
      <c r="AH31" s="223"/>
      <c r="AI31" s="222" t="s">
        <v>228</v>
      </c>
      <c r="AJ31" s="223"/>
      <c r="AK31" s="85"/>
    </row>
    <row r="32" spans="2:41" ht="14.25" customHeight="1">
      <c r="B32" s="233"/>
      <c r="C32" s="136" t="s">
        <v>273</v>
      </c>
      <c r="D32" s="137">
        <f t="shared" ref="D32:E32" si="42">N68</f>
        <v>849</v>
      </c>
      <c r="E32" s="138">
        <f t="shared" si="42"/>
        <v>0</v>
      </c>
      <c r="F32" s="130">
        <f t="shared" si="21"/>
        <v>0</v>
      </c>
      <c r="G32" s="138">
        <f t="shared" si="22"/>
        <v>4</v>
      </c>
      <c r="H32" s="130">
        <f t="shared" si="23"/>
        <v>4.7114252061248524E-3</v>
      </c>
      <c r="I32" s="138">
        <f t="shared" si="24"/>
        <v>2</v>
      </c>
      <c r="J32" s="130">
        <f t="shared" si="25"/>
        <v>2.3557126030624262E-3</v>
      </c>
      <c r="K32" s="98"/>
      <c r="L32" s="82"/>
      <c r="M32" s="82" t="s">
        <v>273</v>
      </c>
      <c r="N32" s="41">
        <v>37</v>
      </c>
      <c r="O32" s="41">
        <v>0</v>
      </c>
      <c r="P32" s="41">
        <v>0</v>
      </c>
      <c r="Q32" s="41">
        <v>0</v>
      </c>
      <c r="S32" s="112"/>
      <c r="T32" s="119" t="s">
        <v>74</v>
      </c>
      <c r="U32" s="38">
        <f>(D41-SUM(E41,G41,I41))/D41</f>
        <v>0.72042624894685925</v>
      </c>
      <c r="W32" s="82" t="s">
        <v>175</v>
      </c>
      <c r="X32" s="82" t="s">
        <v>212</v>
      </c>
      <c r="Y32" s="82" t="s">
        <v>175</v>
      </c>
      <c r="Z32" s="82" t="s">
        <v>212</v>
      </c>
      <c r="AA32" s="82" t="s">
        <v>175</v>
      </c>
      <c r="AB32" s="82" t="s">
        <v>212</v>
      </c>
      <c r="AC32" s="82" t="s">
        <v>175</v>
      </c>
      <c r="AD32" s="82" t="s">
        <v>212</v>
      </c>
      <c r="AE32" s="82" t="s">
        <v>175</v>
      </c>
      <c r="AF32" s="82" t="s">
        <v>212</v>
      </c>
      <c r="AG32" s="82" t="s">
        <v>175</v>
      </c>
      <c r="AH32" s="82" t="s">
        <v>212</v>
      </c>
      <c r="AI32" s="82" t="s">
        <v>175</v>
      </c>
      <c r="AJ32" s="82" t="s">
        <v>212</v>
      </c>
      <c r="AK32" s="85"/>
    </row>
    <row r="33" spans="2:37" ht="14.25" customHeight="1">
      <c r="B33" s="234"/>
      <c r="C33" s="168" t="s">
        <v>74</v>
      </c>
      <c r="D33" s="134">
        <f t="shared" ref="D33:E33" si="43">N69</f>
        <v>87503</v>
      </c>
      <c r="E33" s="135">
        <f t="shared" si="43"/>
        <v>4505</v>
      </c>
      <c r="F33" s="129">
        <f t="shared" si="21"/>
        <v>5.14839491217444E-2</v>
      </c>
      <c r="G33" s="135">
        <f t="shared" si="22"/>
        <v>15177</v>
      </c>
      <c r="H33" s="129">
        <f t="shared" si="23"/>
        <v>0.17344548186919306</v>
      </c>
      <c r="I33" s="135">
        <f t="shared" si="24"/>
        <v>7009</v>
      </c>
      <c r="J33" s="129">
        <f t="shared" si="25"/>
        <v>8.0100110853342177E-2</v>
      </c>
      <c r="K33" s="98"/>
      <c r="L33" s="82"/>
      <c r="M33" s="117" t="s">
        <v>74</v>
      </c>
      <c r="N33" s="41">
        <v>1364</v>
      </c>
      <c r="O33" s="41">
        <v>20</v>
      </c>
      <c r="P33" s="41">
        <v>123</v>
      </c>
      <c r="Q33" s="41">
        <v>76</v>
      </c>
      <c r="S33" s="112" t="s">
        <v>93</v>
      </c>
      <c r="T33" s="112" t="s">
        <v>175</v>
      </c>
      <c r="U33" s="38">
        <f>(D42-SUM(E42,G42,I42))/D42</f>
        <v>0.73570078740157485</v>
      </c>
      <c r="W33" s="2"/>
      <c r="X33" s="2"/>
      <c r="Y33" s="2"/>
      <c r="Z33" s="2"/>
      <c r="AA33" s="2"/>
      <c r="AB33" s="2"/>
      <c r="AC33" s="2"/>
      <c r="AD33" s="2"/>
      <c r="AE33" s="2"/>
      <c r="AF33" s="2"/>
      <c r="AG33" s="2"/>
      <c r="AH33" s="2"/>
      <c r="AI33" s="2"/>
      <c r="AJ33" s="2"/>
      <c r="AK33" s="85"/>
    </row>
    <row r="34" spans="2:37" ht="14.25" customHeight="1">
      <c r="B34" s="232" t="s">
        <v>91</v>
      </c>
      <c r="C34" s="132" t="s">
        <v>175</v>
      </c>
      <c r="D34" s="134">
        <f t="shared" ref="D34:E34" si="44">N70</f>
        <v>67971</v>
      </c>
      <c r="E34" s="135">
        <f t="shared" si="44"/>
        <v>3165</v>
      </c>
      <c r="F34" s="129">
        <f t="shared" si="21"/>
        <v>4.6563975813214462E-2</v>
      </c>
      <c r="G34" s="135">
        <f t="shared" si="22"/>
        <v>11174</v>
      </c>
      <c r="H34" s="129">
        <f t="shared" si="23"/>
        <v>0.16439363846346236</v>
      </c>
      <c r="I34" s="135">
        <f t="shared" si="24"/>
        <v>5462</v>
      </c>
      <c r="J34" s="129">
        <f t="shared" si="25"/>
        <v>8.0357799649850667E-2</v>
      </c>
      <c r="K34" s="98"/>
      <c r="L34" s="82" t="s">
        <v>82</v>
      </c>
      <c r="M34" s="82" t="s">
        <v>175</v>
      </c>
      <c r="N34" s="41">
        <v>1539</v>
      </c>
      <c r="O34" s="41">
        <v>36</v>
      </c>
      <c r="P34" s="41">
        <v>148</v>
      </c>
      <c r="Q34" s="41">
        <v>76</v>
      </c>
      <c r="S34" s="112"/>
      <c r="T34" s="112" t="s">
        <v>212</v>
      </c>
      <c r="U34" s="38">
        <f>(D43-SUM(E43,G43,I43))/D43</f>
        <v>0.6991746307558645</v>
      </c>
      <c r="AC34" s="121"/>
      <c r="AD34" s="121"/>
      <c r="AE34" s="121"/>
      <c r="AF34" s="121"/>
      <c r="AG34" s="121"/>
      <c r="AH34" s="121"/>
      <c r="AI34" s="121"/>
    </row>
    <row r="35" spans="2:37" ht="14.25" customHeight="1">
      <c r="B35" s="233"/>
      <c r="C35" s="202" t="s">
        <v>212</v>
      </c>
      <c r="D35" s="176">
        <f t="shared" ref="D35:E35" si="45">N71</f>
        <v>5065</v>
      </c>
      <c r="E35" s="177">
        <f t="shared" si="45"/>
        <v>273</v>
      </c>
      <c r="F35" s="178">
        <f t="shared" si="21"/>
        <v>5.3899308983218167E-2</v>
      </c>
      <c r="G35" s="177">
        <f t="shared" si="22"/>
        <v>834</v>
      </c>
      <c r="H35" s="178">
        <f t="shared" si="23"/>
        <v>0.16465942744323792</v>
      </c>
      <c r="I35" s="177">
        <f t="shared" si="24"/>
        <v>454</v>
      </c>
      <c r="J35" s="178">
        <f t="shared" si="25"/>
        <v>8.9634748272458042E-2</v>
      </c>
      <c r="K35" s="98"/>
      <c r="L35" s="82"/>
      <c r="M35" s="82" t="s">
        <v>212</v>
      </c>
      <c r="N35" s="41">
        <v>29</v>
      </c>
      <c r="O35" s="41">
        <v>0</v>
      </c>
      <c r="P35" s="41">
        <v>1</v>
      </c>
      <c r="Q35" s="41">
        <v>3</v>
      </c>
      <c r="S35" s="112"/>
      <c r="T35" s="119" t="s">
        <v>74</v>
      </c>
      <c r="U35" s="38">
        <f>(D45-SUM(E45,G45,I45))/D45</f>
        <v>0.73572093293782348</v>
      </c>
      <c r="AF35" s="121"/>
      <c r="AG35" s="121"/>
      <c r="AH35" s="121"/>
      <c r="AI35" s="121"/>
    </row>
    <row r="36" spans="2:37" ht="14.25" customHeight="1">
      <c r="B36" s="233"/>
      <c r="C36" s="136" t="s">
        <v>273</v>
      </c>
      <c r="D36" s="137">
        <f t="shared" ref="D36:E36" si="46">N72</f>
        <v>747</v>
      </c>
      <c r="E36" s="138">
        <f t="shared" si="46"/>
        <v>0</v>
      </c>
      <c r="F36" s="130">
        <f t="shared" si="21"/>
        <v>0</v>
      </c>
      <c r="G36" s="138">
        <f t="shared" si="22"/>
        <v>0</v>
      </c>
      <c r="H36" s="130">
        <f t="shared" si="23"/>
        <v>0</v>
      </c>
      <c r="I36" s="138">
        <f t="shared" si="24"/>
        <v>2</v>
      </c>
      <c r="J36" s="130">
        <f t="shared" si="25"/>
        <v>2.6773761713520749E-3</v>
      </c>
      <c r="K36" s="98"/>
      <c r="L36" s="82"/>
      <c r="M36" s="82" t="s">
        <v>273</v>
      </c>
      <c r="N36" s="41">
        <v>37</v>
      </c>
      <c r="O36" s="41">
        <v>0</v>
      </c>
      <c r="P36" s="41">
        <v>0</v>
      </c>
      <c r="Q36" s="41">
        <v>0</v>
      </c>
      <c r="S36" s="112" t="s">
        <v>94</v>
      </c>
      <c r="T36" s="112" t="s">
        <v>175</v>
      </c>
      <c r="U36" s="38">
        <f>(D46-SUM(E46,G46,I46))/D46</f>
        <v>0.75197508091741205</v>
      </c>
      <c r="AF36" s="2"/>
      <c r="AG36" s="2"/>
      <c r="AH36" s="2"/>
      <c r="AI36" s="2"/>
    </row>
    <row r="37" spans="2:37" ht="14.25" customHeight="1">
      <c r="B37" s="234"/>
      <c r="C37" s="168" t="s">
        <v>74</v>
      </c>
      <c r="D37" s="134">
        <f t="shared" ref="D37:E37" si="47">N73</f>
        <v>73783</v>
      </c>
      <c r="E37" s="135">
        <f t="shared" si="47"/>
        <v>3438</v>
      </c>
      <c r="F37" s="129">
        <f t="shared" si="21"/>
        <v>4.6596099372484177E-2</v>
      </c>
      <c r="G37" s="135">
        <f t="shared" si="22"/>
        <v>12008</v>
      </c>
      <c r="H37" s="129">
        <f t="shared" si="23"/>
        <v>0.16274751636555845</v>
      </c>
      <c r="I37" s="135">
        <f t="shared" si="24"/>
        <v>5918</v>
      </c>
      <c r="J37" s="129">
        <f t="shared" si="25"/>
        <v>8.0208178035590855E-2</v>
      </c>
      <c r="K37" s="98"/>
      <c r="L37" s="82"/>
      <c r="M37" s="117" t="s">
        <v>74</v>
      </c>
      <c r="N37" s="41">
        <v>1605</v>
      </c>
      <c r="O37" s="41">
        <v>36</v>
      </c>
      <c r="P37" s="41">
        <v>149</v>
      </c>
      <c r="Q37" s="41">
        <v>79</v>
      </c>
      <c r="S37" s="112"/>
      <c r="T37" s="112" t="s">
        <v>212</v>
      </c>
      <c r="U37" s="38">
        <f>(D47-SUM(E47,G47,I47))/D47</f>
        <v>0.72641268217847099</v>
      </c>
      <c r="AF37" s="2"/>
      <c r="AG37" s="2"/>
      <c r="AH37" s="2"/>
      <c r="AI37" s="2"/>
    </row>
    <row r="38" spans="2:37" ht="14.25" customHeight="1">
      <c r="B38" s="232" t="s">
        <v>92</v>
      </c>
      <c r="C38" s="132" t="s">
        <v>175</v>
      </c>
      <c r="D38" s="134">
        <f t="shared" ref="D38:E38" si="48">N74</f>
        <v>58976</v>
      </c>
      <c r="E38" s="135">
        <f t="shared" si="48"/>
        <v>2555</v>
      </c>
      <c r="F38" s="129">
        <f t="shared" si="21"/>
        <v>4.3322707542051003E-2</v>
      </c>
      <c r="G38" s="135">
        <f t="shared" si="22"/>
        <v>9413</v>
      </c>
      <c r="H38" s="129">
        <f t="shared" si="23"/>
        <v>0.15960729788388497</v>
      </c>
      <c r="I38" s="135">
        <f t="shared" si="24"/>
        <v>4622</v>
      </c>
      <c r="J38" s="129">
        <f t="shared" si="25"/>
        <v>7.8370862723819865E-2</v>
      </c>
      <c r="K38" s="98"/>
      <c r="L38" s="82" t="s">
        <v>83</v>
      </c>
      <c r="M38" s="82" t="s">
        <v>175</v>
      </c>
      <c r="N38" s="41">
        <v>1720</v>
      </c>
      <c r="O38" s="41">
        <v>37</v>
      </c>
      <c r="P38" s="41">
        <v>163</v>
      </c>
      <c r="Q38" s="41">
        <v>82</v>
      </c>
      <c r="S38" s="112"/>
      <c r="T38" s="119" t="s">
        <v>74</v>
      </c>
      <c r="U38" s="38">
        <f>(D49-SUM(E49,G49,I49))/D49</f>
        <v>0.75310511478050746</v>
      </c>
      <c r="AF38" s="2"/>
      <c r="AG38" s="2"/>
      <c r="AH38" s="2"/>
      <c r="AI38" s="2"/>
    </row>
    <row r="39" spans="2:37" ht="14.25" customHeight="1">
      <c r="B39" s="233"/>
      <c r="C39" s="202" t="s">
        <v>212</v>
      </c>
      <c r="D39" s="176">
        <f t="shared" ref="D39:E39" si="49">N75</f>
        <v>4416</v>
      </c>
      <c r="E39" s="177">
        <f t="shared" si="49"/>
        <v>183</v>
      </c>
      <c r="F39" s="178">
        <f t="shared" si="21"/>
        <v>4.1440217391304345E-2</v>
      </c>
      <c r="G39" s="177">
        <f t="shared" si="22"/>
        <v>761</v>
      </c>
      <c r="H39" s="178">
        <f t="shared" si="23"/>
        <v>0.17232789855072464</v>
      </c>
      <c r="I39" s="177">
        <f t="shared" si="24"/>
        <v>381</v>
      </c>
      <c r="J39" s="178">
        <f t="shared" si="25"/>
        <v>8.6277173913043473E-2</v>
      </c>
      <c r="K39" s="98"/>
      <c r="L39" s="82"/>
      <c r="M39" s="82" t="s">
        <v>212</v>
      </c>
      <c r="N39" s="41">
        <v>33</v>
      </c>
      <c r="O39" s="41">
        <v>0</v>
      </c>
      <c r="P39" s="41">
        <v>4</v>
      </c>
      <c r="Q39" s="41">
        <v>1</v>
      </c>
      <c r="S39" s="112" t="s">
        <v>95</v>
      </c>
      <c r="T39" s="112" t="s">
        <v>175</v>
      </c>
      <c r="U39" s="38">
        <f>(D50-SUM(E50,G50,I50))/D50</f>
        <v>0.76240122308386593</v>
      </c>
    </row>
    <row r="40" spans="2:37" ht="14.25" customHeight="1">
      <c r="B40" s="233"/>
      <c r="C40" s="136" t="s">
        <v>273</v>
      </c>
      <c r="D40" s="137">
        <f t="shared" ref="D40:E40" si="50">N76</f>
        <v>702</v>
      </c>
      <c r="E40" s="138">
        <f t="shared" si="50"/>
        <v>0</v>
      </c>
      <c r="F40" s="130">
        <f t="shared" si="21"/>
        <v>0</v>
      </c>
      <c r="G40" s="138">
        <f t="shared" si="22"/>
        <v>1</v>
      </c>
      <c r="H40" s="130">
        <f t="shared" si="23"/>
        <v>1.4245014245014246E-3</v>
      </c>
      <c r="I40" s="138">
        <f t="shared" si="24"/>
        <v>3</v>
      </c>
      <c r="J40" s="130">
        <f t="shared" si="25"/>
        <v>4.2735042735042739E-3</v>
      </c>
      <c r="K40" s="98"/>
      <c r="L40" s="82"/>
      <c r="M40" s="82" t="s">
        <v>273</v>
      </c>
      <c r="N40" s="41">
        <v>32</v>
      </c>
      <c r="O40" s="41">
        <v>0</v>
      </c>
      <c r="P40" s="41">
        <v>0</v>
      </c>
      <c r="Q40" s="41">
        <v>0</v>
      </c>
      <c r="S40" s="112"/>
      <c r="T40" s="112" t="s">
        <v>212</v>
      </c>
      <c r="U40" s="38">
        <f>(D51-SUM(E51,G51,I51))/D51</f>
        <v>0.73532731376975169</v>
      </c>
    </row>
    <row r="41" spans="2:37" ht="14.25" customHeight="1">
      <c r="B41" s="234"/>
      <c r="C41" s="168" t="s">
        <v>74</v>
      </c>
      <c r="D41" s="134">
        <f t="shared" ref="D41:E41" si="51">N77</f>
        <v>64094</v>
      </c>
      <c r="E41" s="135">
        <f t="shared" si="51"/>
        <v>2738</v>
      </c>
      <c r="F41" s="129">
        <f t="shared" si="21"/>
        <v>4.2718507192560928E-2</v>
      </c>
      <c r="G41" s="135">
        <f t="shared" si="22"/>
        <v>10175</v>
      </c>
      <c r="H41" s="129">
        <f t="shared" si="23"/>
        <v>0.15875120916154398</v>
      </c>
      <c r="I41" s="135">
        <f t="shared" si="24"/>
        <v>5006</v>
      </c>
      <c r="J41" s="129">
        <f t="shared" si="25"/>
        <v>7.810403469903579E-2</v>
      </c>
      <c r="K41" s="98"/>
      <c r="L41" s="82"/>
      <c r="M41" s="117" t="s">
        <v>74</v>
      </c>
      <c r="N41" s="41">
        <v>1785</v>
      </c>
      <c r="O41" s="41">
        <v>37</v>
      </c>
      <c r="P41" s="41">
        <v>167</v>
      </c>
      <c r="Q41" s="41">
        <v>83</v>
      </c>
      <c r="S41" s="112"/>
      <c r="T41" s="119" t="s">
        <v>74</v>
      </c>
      <c r="U41" s="38">
        <f>(D53-SUM(E53,G53,I53))/D53</f>
        <v>0.76343681619256021</v>
      </c>
    </row>
    <row r="42" spans="2:37" ht="14.25" customHeight="1">
      <c r="B42" s="232" t="s">
        <v>93</v>
      </c>
      <c r="C42" s="132" t="s">
        <v>175</v>
      </c>
      <c r="D42" s="134">
        <f t="shared" ref="D42:E42" si="52">N78</f>
        <v>63500</v>
      </c>
      <c r="E42" s="135">
        <f t="shared" si="52"/>
        <v>2575</v>
      </c>
      <c r="F42" s="129">
        <f t="shared" si="21"/>
        <v>4.0551181102362208E-2</v>
      </c>
      <c r="G42" s="135">
        <f t="shared" si="22"/>
        <v>9400</v>
      </c>
      <c r="H42" s="129">
        <f t="shared" si="23"/>
        <v>0.14803149606299212</v>
      </c>
      <c r="I42" s="135">
        <f t="shared" si="24"/>
        <v>4808</v>
      </c>
      <c r="J42" s="129">
        <f t="shared" si="25"/>
        <v>7.5716535433070872E-2</v>
      </c>
      <c r="K42" s="98"/>
      <c r="L42" s="82" t="s">
        <v>84</v>
      </c>
      <c r="M42" s="82" t="s">
        <v>175</v>
      </c>
      <c r="N42" s="41">
        <v>1295</v>
      </c>
      <c r="O42" s="41">
        <v>36</v>
      </c>
      <c r="P42" s="41">
        <v>128</v>
      </c>
      <c r="Q42" s="41">
        <v>88</v>
      </c>
      <c r="S42" s="112" t="s">
        <v>96</v>
      </c>
      <c r="T42" s="112" t="s">
        <v>175</v>
      </c>
      <c r="U42" s="38">
        <f>(D54-SUM(E54,G54,I54))/D54</f>
        <v>0.78055187637969092</v>
      </c>
    </row>
    <row r="43" spans="2:37" ht="14.25" customHeight="1">
      <c r="B43" s="233"/>
      <c r="C43" s="202" t="s">
        <v>212</v>
      </c>
      <c r="D43" s="176">
        <f t="shared" ref="D43:E43" si="53">N79</f>
        <v>4604</v>
      </c>
      <c r="E43" s="177">
        <f t="shared" si="53"/>
        <v>224</v>
      </c>
      <c r="F43" s="178">
        <f t="shared" si="21"/>
        <v>4.8653344917463079E-2</v>
      </c>
      <c r="G43" s="177">
        <f t="shared" si="22"/>
        <v>765</v>
      </c>
      <c r="H43" s="178">
        <f t="shared" si="23"/>
        <v>0.16615986099044308</v>
      </c>
      <c r="I43" s="177">
        <f t="shared" si="24"/>
        <v>396</v>
      </c>
      <c r="J43" s="178">
        <f t="shared" si="25"/>
        <v>8.6012163336229366E-2</v>
      </c>
      <c r="K43" s="98"/>
      <c r="L43" s="82"/>
      <c r="M43" s="82" t="s">
        <v>212</v>
      </c>
      <c r="N43" s="41">
        <v>24</v>
      </c>
      <c r="O43" s="41">
        <v>0</v>
      </c>
      <c r="P43" s="41">
        <v>1</v>
      </c>
      <c r="Q43" s="41">
        <v>0</v>
      </c>
      <c r="S43" s="112"/>
      <c r="T43" s="112" t="s">
        <v>212</v>
      </c>
      <c r="U43" s="38">
        <f>(D55-SUM(E55,G55,I55))/D55</f>
        <v>0.74286708420320113</v>
      </c>
    </row>
    <row r="44" spans="2:37" ht="14.25" customHeight="1">
      <c r="B44" s="233"/>
      <c r="C44" s="136" t="s">
        <v>273</v>
      </c>
      <c r="D44" s="137">
        <f t="shared" ref="D44:E44" si="54">N80</f>
        <v>668</v>
      </c>
      <c r="E44" s="138">
        <f t="shared" si="54"/>
        <v>0</v>
      </c>
      <c r="F44" s="130">
        <f t="shared" si="21"/>
        <v>0</v>
      </c>
      <c r="G44" s="138">
        <f t="shared" si="22"/>
        <v>5</v>
      </c>
      <c r="H44" s="130">
        <f t="shared" si="23"/>
        <v>7.4850299401197605E-3</v>
      </c>
      <c r="I44" s="138">
        <f t="shared" si="24"/>
        <v>2</v>
      </c>
      <c r="J44" s="130">
        <f t="shared" si="25"/>
        <v>2.9940119760479044E-3</v>
      </c>
      <c r="K44" s="98"/>
      <c r="L44" s="82"/>
      <c r="M44" s="82" t="s">
        <v>273</v>
      </c>
      <c r="N44" s="41">
        <v>30</v>
      </c>
      <c r="O44" s="41">
        <v>0</v>
      </c>
      <c r="P44" s="41">
        <v>0</v>
      </c>
      <c r="Q44" s="41">
        <v>0</v>
      </c>
      <c r="S44" s="112"/>
      <c r="T44" s="119" t="s">
        <v>74</v>
      </c>
      <c r="U44" s="38">
        <f>(D57-SUM(E57,G57,I57))/D57</f>
        <v>0.78139706183246715</v>
      </c>
    </row>
    <row r="45" spans="2:37" ht="14.25" customHeight="1">
      <c r="B45" s="234"/>
      <c r="C45" s="168" t="s">
        <v>74</v>
      </c>
      <c r="D45" s="134">
        <f t="shared" ref="D45:E45" si="55">N81</f>
        <v>68772</v>
      </c>
      <c r="E45" s="135">
        <f t="shared" si="55"/>
        <v>2799</v>
      </c>
      <c r="F45" s="129">
        <f t="shared" si="21"/>
        <v>4.0699703367649623E-2</v>
      </c>
      <c r="G45" s="135">
        <f t="shared" si="22"/>
        <v>10170</v>
      </c>
      <c r="H45" s="129">
        <f t="shared" si="23"/>
        <v>0.147879951142907</v>
      </c>
      <c r="I45" s="135">
        <f t="shared" si="24"/>
        <v>5206</v>
      </c>
      <c r="J45" s="129">
        <f t="shared" si="25"/>
        <v>7.5699412551619841E-2</v>
      </c>
      <c r="K45" s="98"/>
      <c r="L45" s="82"/>
      <c r="M45" s="117" t="s">
        <v>74</v>
      </c>
      <c r="N45" s="41">
        <v>1349</v>
      </c>
      <c r="O45" s="41">
        <v>36</v>
      </c>
      <c r="P45" s="41">
        <v>129</v>
      </c>
      <c r="Q45" s="41">
        <v>88</v>
      </c>
      <c r="S45" s="112" t="s">
        <v>97</v>
      </c>
      <c r="T45" s="112" t="s">
        <v>175</v>
      </c>
      <c r="U45" s="38">
        <f>(D58-SUM(E58,G58,I58))/D58</f>
        <v>0.79554251309165425</v>
      </c>
      <c r="AG45" s="2"/>
    </row>
    <row r="46" spans="2:37" ht="14.25" customHeight="1">
      <c r="B46" s="232" t="s">
        <v>94</v>
      </c>
      <c r="C46" s="132" t="s">
        <v>175</v>
      </c>
      <c r="D46" s="134">
        <f t="shared" ref="D46:E46" si="56">N82</f>
        <v>57466</v>
      </c>
      <c r="E46" s="135">
        <f t="shared" si="56"/>
        <v>2120</v>
      </c>
      <c r="F46" s="129">
        <f t="shared" si="21"/>
        <v>3.6891379250339335E-2</v>
      </c>
      <c r="G46" s="135">
        <f t="shared" si="22"/>
        <v>7974</v>
      </c>
      <c r="H46" s="129">
        <f t="shared" si="23"/>
        <v>0.13876031044443671</v>
      </c>
      <c r="I46" s="135">
        <f t="shared" si="24"/>
        <v>4159</v>
      </c>
      <c r="J46" s="129">
        <f t="shared" si="25"/>
        <v>7.2373229387811919E-2</v>
      </c>
      <c r="K46" s="98"/>
      <c r="L46" s="82" t="s">
        <v>85</v>
      </c>
      <c r="M46" s="82" t="s">
        <v>175</v>
      </c>
      <c r="N46" s="41">
        <v>65072</v>
      </c>
      <c r="O46" s="41">
        <v>2524</v>
      </c>
      <c r="P46" s="41">
        <v>8288</v>
      </c>
      <c r="Q46" s="41">
        <v>4365</v>
      </c>
      <c r="S46" s="112"/>
      <c r="T46" s="112" t="s">
        <v>212</v>
      </c>
      <c r="U46" s="38">
        <f>(D59-SUM(E59,G59,I59))/D59</f>
        <v>0.74936708860759493</v>
      </c>
      <c r="AG46" s="2"/>
    </row>
    <row r="47" spans="2:37" ht="14.25" customHeight="1">
      <c r="B47" s="233"/>
      <c r="C47" s="202" t="s">
        <v>212</v>
      </c>
      <c r="D47" s="176">
        <f t="shared" ref="D47:E47" si="57">N83</f>
        <v>3911</v>
      </c>
      <c r="E47" s="177">
        <f t="shared" si="57"/>
        <v>172</v>
      </c>
      <c r="F47" s="178">
        <f t="shared" si="21"/>
        <v>4.3978522117105602E-2</v>
      </c>
      <c r="G47" s="177">
        <f t="shared" si="22"/>
        <v>596</v>
      </c>
      <c r="H47" s="178">
        <f t="shared" si="23"/>
        <v>0.15239069291741242</v>
      </c>
      <c r="I47" s="177">
        <f t="shared" si="24"/>
        <v>302</v>
      </c>
      <c r="J47" s="178">
        <f t="shared" si="25"/>
        <v>7.7218102787010995E-2</v>
      </c>
      <c r="K47" s="98"/>
      <c r="L47" s="82"/>
      <c r="M47" s="82" t="s">
        <v>212</v>
      </c>
      <c r="N47" s="41">
        <v>7247</v>
      </c>
      <c r="O47" s="41">
        <v>264</v>
      </c>
      <c r="P47" s="41">
        <v>842</v>
      </c>
      <c r="Q47" s="41">
        <v>490</v>
      </c>
      <c r="S47" s="112"/>
      <c r="T47" s="119" t="s">
        <v>74</v>
      </c>
      <c r="U47" s="38">
        <f>(D61-SUM(E61,G61,I61))/D61</f>
        <v>0.79619584360690387</v>
      </c>
      <c r="AG47" s="2"/>
    </row>
    <row r="48" spans="2:37" ht="14.25" customHeight="1">
      <c r="B48" s="233"/>
      <c r="C48" s="136" t="s">
        <v>273</v>
      </c>
      <c r="D48" s="137">
        <f t="shared" ref="D48:E48" si="58">N84</f>
        <v>698</v>
      </c>
      <c r="E48" s="138">
        <f t="shared" si="58"/>
        <v>1</v>
      </c>
      <c r="F48" s="130">
        <f t="shared" si="21"/>
        <v>1.4326647564469914E-3</v>
      </c>
      <c r="G48" s="138">
        <f t="shared" si="22"/>
        <v>0</v>
      </c>
      <c r="H48" s="130">
        <f t="shared" si="23"/>
        <v>0</v>
      </c>
      <c r="I48" s="138">
        <f t="shared" si="24"/>
        <v>2</v>
      </c>
      <c r="J48" s="130">
        <f t="shared" si="25"/>
        <v>2.8653295128939827E-3</v>
      </c>
      <c r="K48" s="98"/>
      <c r="L48" s="82"/>
      <c r="M48" s="82" t="s">
        <v>273</v>
      </c>
      <c r="N48" s="41">
        <v>199</v>
      </c>
      <c r="O48" s="41">
        <v>0</v>
      </c>
      <c r="P48" s="41">
        <v>1</v>
      </c>
      <c r="Q48" s="41">
        <v>0</v>
      </c>
      <c r="S48" s="112" t="s">
        <v>98</v>
      </c>
      <c r="T48" s="112" t="s">
        <v>175</v>
      </c>
      <c r="U48" s="38">
        <f>(D62-SUM(E62,G62,I62))/D62</f>
        <v>0.81137999055371879</v>
      </c>
      <c r="AG48" s="2"/>
    </row>
    <row r="49" spans="2:33" ht="14.25" customHeight="1">
      <c r="B49" s="234"/>
      <c r="C49" s="168" t="s">
        <v>74</v>
      </c>
      <c r="D49" s="134">
        <f t="shared" ref="D49:E49" si="59">N85</f>
        <v>62075</v>
      </c>
      <c r="E49" s="135">
        <f t="shared" si="59"/>
        <v>2293</v>
      </c>
      <c r="F49" s="129">
        <f t="shared" si="21"/>
        <v>3.6939186467982277E-2</v>
      </c>
      <c r="G49" s="135">
        <f t="shared" si="22"/>
        <v>8570</v>
      </c>
      <c r="H49" s="129">
        <f t="shared" si="23"/>
        <v>0.13805879983890454</v>
      </c>
      <c r="I49" s="135">
        <f t="shared" si="24"/>
        <v>4463</v>
      </c>
      <c r="J49" s="129">
        <f t="shared" si="25"/>
        <v>7.1896898912605714E-2</v>
      </c>
      <c r="K49" s="98"/>
      <c r="L49" s="82"/>
      <c r="M49" s="153" t="s">
        <v>74</v>
      </c>
      <c r="N49" s="41">
        <v>72518</v>
      </c>
      <c r="O49" s="41">
        <v>2788</v>
      </c>
      <c r="P49" s="41">
        <v>9131</v>
      </c>
      <c r="Q49" s="41">
        <v>4855</v>
      </c>
      <c r="S49" s="112"/>
      <c r="T49" s="112" t="s">
        <v>212</v>
      </c>
      <c r="U49" s="38">
        <f>(D63-SUM(E63,G63,I63))/D63</f>
        <v>0.77222467934542238</v>
      </c>
      <c r="AG49" s="2"/>
    </row>
    <row r="50" spans="2:33" ht="14.25" customHeight="1">
      <c r="B50" s="232" t="s">
        <v>95</v>
      </c>
      <c r="C50" s="132" t="s">
        <v>175</v>
      </c>
      <c r="D50" s="134">
        <f t="shared" ref="D50:E50" si="60">N86</f>
        <v>54289</v>
      </c>
      <c r="E50" s="135">
        <f t="shared" si="60"/>
        <v>1808</v>
      </c>
      <c r="F50" s="129">
        <f t="shared" si="21"/>
        <v>3.3303247435023671E-2</v>
      </c>
      <c r="G50" s="135">
        <f t="shared" si="22"/>
        <v>7214</v>
      </c>
      <c r="H50" s="129">
        <f t="shared" si="23"/>
        <v>0.13288143086076368</v>
      </c>
      <c r="I50" s="135">
        <f t="shared" si="24"/>
        <v>3877</v>
      </c>
      <c r="J50" s="129">
        <f t="shared" si="25"/>
        <v>7.1414098620346658E-2</v>
      </c>
      <c r="K50" s="98"/>
      <c r="L50" s="82" t="s">
        <v>86</v>
      </c>
      <c r="M50" s="82" t="s">
        <v>175</v>
      </c>
      <c r="N50" s="41">
        <v>80526</v>
      </c>
      <c r="O50" s="41">
        <v>4621</v>
      </c>
      <c r="P50" s="41">
        <v>15498</v>
      </c>
      <c r="Q50" s="41">
        <v>6254</v>
      </c>
      <c r="S50" s="112"/>
      <c r="T50" s="119" t="s">
        <v>74</v>
      </c>
      <c r="U50" s="38">
        <f>(D65-SUM(E65,G65,I65))/D65</f>
        <v>0.81277391906092211</v>
      </c>
      <c r="AG50" s="2"/>
    </row>
    <row r="51" spans="2:33" ht="14.25" customHeight="1">
      <c r="B51" s="233"/>
      <c r="C51" s="202" t="s">
        <v>212</v>
      </c>
      <c r="D51" s="176">
        <f t="shared" ref="D51:E51" si="61">N87</f>
        <v>3544</v>
      </c>
      <c r="E51" s="177">
        <f t="shared" si="61"/>
        <v>162</v>
      </c>
      <c r="F51" s="178">
        <f t="shared" si="21"/>
        <v>4.5711060948081264E-2</v>
      </c>
      <c r="G51" s="177">
        <f t="shared" si="22"/>
        <v>502</v>
      </c>
      <c r="H51" s="178">
        <f t="shared" si="23"/>
        <v>0.14164785553047404</v>
      </c>
      <c r="I51" s="177">
        <f t="shared" si="24"/>
        <v>274</v>
      </c>
      <c r="J51" s="178">
        <f t="shared" si="25"/>
        <v>7.7313769751693004E-2</v>
      </c>
      <c r="K51" s="98"/>
      <c r="L51" s="82"/>
      <c r="M51" s="82" t="s">
        <v>212</v>
      </c>
      <c r="N51" s="41">
        <v>8544</v>
      </c>
      <c r="O51" s="41">
        <v>456</v>
      </c>
      <c r="P51" s="41">
        <v>1550</v>
      </c>
      <c r="Q51" s="41">
        <v>664</v>
      </c>
      <c r="S51" s="112" t="s">
        <v>99</v>
      </c>
      <c r="T51" s="112" t="s">
        <v>175</v>
      </c>
      <c r="U51" s="38">
        <f>(D66-SUM(E66,G66,I66))/D66</f>
        <v>0.82758388810436423</v>
      </c>
      <c r="AG51" s="2"/>
    </row>
    <row r="52" spans="2:33" ht="14.25" customHeight="1">
      <c r="B52" s="233"/>
      <c r="C52" s="136" t="s">
        <v>273</v>
      </c>
      <c r="D52" s="137">
        <f t="shared" ref="D52:E52" si="62">N88</f>
        <v>663</v>
      </c>
      <c r="E52" s="138">
        <f t="shared" si="62"/>
        <v>0</v>
      </c>
      <c r="F52" s="130">
        <f t="shared" si="21"/>
        <v>0</v>
      </c>
      <c r="G52" s="138">
        <f t="shared" si="22"/>
        <v>0</v>
      </c>
      <c r="H52" s="130">
        <f t="shared" si="23"/>
        <v>0</v>
      </c>
      <c r="I52" s="138">
        <f t="shared" si="24"/>
        <v>1</v>
      </c>
      <c r="J52" s="130">
        <f t="shared" si="25"/>
        <v>1.5082956259426848E-3</v>
      </c>
      <c r="K52" s="98"/>
      <c r="L52" s="82"/>
      <c r="M52" s="82" t="s">
        <v>273</v>
      </c>
      <c r="N52" s="41">
        <v>315</v>
      </c>
      <c r="O52" s="41">
        <v>0</v>
      </c>
      <c r="P52" s="41">
        <v>2</v>
      </c>
      <c r="Q52" s="41">
        <v>3</v>
      </c>
      <c r="S52" s="112"/>
      <c r="T52" s="112" t="s">
        <v>212</v>
      </c>
      <c r="U52" s="38">
        <f>(D67-SUM(E67,G67,I67))/D67</f>
        <v>0.79488574537540801</v>
      </c>
      <c r="AG52" s="2"/>
    </row>
    <row r="53" spans="2:33" ht="14.25" customHeight="1">
      <c r="B53" s="234"/>
      <c r="C53" s="168" t="s">
        <v>74</v>
      </c>
      <c r="D53" s="134">
        <f t="shared" ref="D53:E53" si="63">N89</f>
        <v>58496</v>
      </c>
      <c r="E53" s="135">
        <f t="shared" si="63"/>
        <v>1970</v>
      </c>
      <c r="F53" s="129">
        <f t="shared" si="21"/>
        <v>3.3677516411378554E-2</v>
      </c>
      <c r="G53" s="135">
        <f t="shared" si="22"/>
        <v>7716</v>
      </c>
      <c r="H53" s="129">
        <f t="shared" si="23"/>
        <v>0.13190645514223195</v>
      </c>
      <c r="I53" s="135">
        <f t="shared" si="24"/>
        <v>4152</v>
      </c>
      <c r="J53" s="129">
        <f t="shared" si="25"/>
        <v>7.0979212253829319E-2</v>
      </c>
      <c r="K53" s="98"/>
      <c r="L53" s="82"/>
      <c r="M53" s="153" t="s">
        <v>74</v>
      </c>
      <c r="N53" s="41">
        <v>89385</v>
      </c>
      <c r="O53" s="41">
        <v>5077</v>
      </c>
      <c r="P53" s="41">
        <v>17050</v>
      </c>
      <c r="Q53" s="41">
        <v>6921</v>
      </c>
      <c r="S53" s="112"/>
      <c r="T53" s="119" t="s">
        <v>74</v>
      </c>
      <c r="U53" s="38">
        <f>(D69-SUM(E69,G69,I69))/D69</f>
        <v>0.82938241765052212</v>
      </c>
      <c r="AG53" s="2"/>
    </row>
    <row r="54" spans="2:33" ht="14.25" customHeight="1">
      <c r="B54" s="232" t="s">
        <v>96</v>
      </c>
      <c r="C54" s="132" t="s">
        <v>175</v>
      </c>
      <c r="D54" s="134">
        <f t="shared" ref="D54:E54" si="64">N90</f>
        <v>45300</v>
      </c>
      <c r="E54" s="135">
        <f t="shared" si="64"/>
        <v>1352</v>
      </c>
      <c r="F54" s="129">
        <f t="shared" si="21"/>
        <v>2.9845474613686536E-2</v>
      </c>
      <c r="G54" s="135">
        <f t="shared" si="22"/>
        <v>5606</v>
      </c>
      <c r="H54" s="129">
        <f t="shared" si="23"/>
        <v>0.12375275938189846</v>
      </c>
      <c r="I54" s="135">
        <f t="shared" si="24"/>
        <v>2983</v>
      </c>
      <c r="J54" s="129">
        <f t="shared" si="25"/>
        <v>6.5849889624724059E-2</v>
      </c>
      <c r="K54" s="98"/>
      <c r="L54" s="82" t="s">
        <v>87</v>
      </c>
      <c r="M54" s="82" t="s">
        <v>175</v>
      </c>
      <c r="N54" s="41">
        <v>91811</v>
      </c>
      <c r="O54" s="41">
        <v>5287</v>
      </c>
      <c r="P54" s="41">
        <v>17714</v>
      </c>
      <c r="Q54" s="41">
        <v>7302</v>
      </c>
      <c r="S54" s="112" t="s">
        <v>100</v>
      </c>
      <c r="T54" s="112" t="s">
        <v>175</v>
      </c>
      <c r="U54" s="38">
        <f>(D70-SUM(E70,G70,I70))/D70</f>
        <v>0.84180447470817121</v>
      </c>
      <c r="AG54" s="2"/>
    </row>
    <row r="55" spans="2:33" ht="14.25" customHeight="1">
      <c r="B55" s="233"/>
      <c r="C55" s="202" t="s">
        <v>212</v>
      </c>
      <c r="D55" s="176">
        <f t="shared" ref="D55:E55" si="65">N91</f>
        <v>2874</v>
      </c>
      <c r="E55" s="177">
        <f t="shared" si="65"/>
        <v>108</v>
      </c>
      <c r="F55" s="178">
        <f t="shared" si="21"/>
        <v>3.7578288100208766E-2</v>
      </c>
      <c r="G55" s="177">
        <f t="shared" si="22"/>
        <v>417</v>
      </c>
      <c r="H55" s="178">
        <f t="shared" si="23"/>
        <v>0.14509394572025053</v>
      </c>
      <c r="I55" s="177">
        <f t="shared" si="24"/>
        <v>214</v>
      </c>
      <c r="J55" s="178">
        <f t="shared" si="25"/>
        <v>7.4460681976339593E-2</v>
      </c>
      <c r="K55" s="98"/>
      <c r="L55" s="82"/>
      <c r="M55" s="82" t="s">
        <v>212</v>
      </c>
      <c r="N55" s="41">
        <v>8428</v>
      </c>
      <c r="O55" s="41">
        <v>472</v>
      </c>
      <c r="P55" s="41">
        <v>1588</v>
      </c>
      <c r="Q55" s="41">
        <v>675</v>
      </c>
      <c r="S55" s="112"/>
      <c r="T55" s="112" t="s">
        <v>212</v>
      </c>
      <c r="U55" s="38">
        <f>(D71-SUM(E71,G71,I71))/D71</f>
        <v>0.80814717477003939</v>
      </c>
      <c r="AG55" s="2"/>
    </row>
    <row r="56" spans="2:33" ht="14.25" customHeight="1">
      <c r="B56" s="233"/>
      <c r="C56" s="136" t="s">
        <v>273</v>
      </c>
      <c r="D56" s="137">
        <f t="shared" ref="D56:E56" si="66">N92</f>
        <v>700</v>
      </c>
      <c r="E56" s="138">
        <f t="shared" si="66"/>
        <v>0</v>
      </c>
      <c r="F56" s="130">
        <f t="shared" si="21"/>
        <v>0</v>
      </c>
      <c r="G56" s="138">
        <f t="shared" si="22"/>
        <v>1</v>
      </c>
      <c r="H56" s="130">
        <f t="shared" si="23"/>
        <v>1.4285714285714286E-3</v>
      </c>
      <c r="I56" s="138">
        <f t="shared" si="24"/>
        <v>3</v>
      </c>
      <c r="J56" s="130">
        <f t="shared" si="25"/>
        <v>4.2857142857142859E-3</v>
      </c>
      <c r="K56" s="98"/>
      <c r="L56" s="82"/>
      <c r="M56" s="82" t="s">
        <v>273</v>
      </c>
      <c r="N56" s="41">
        <v>456</v>
      </c>
      <c r="O56" s="41">
        <v>1</v>
      </c>
      <c r="P56" s="41">
        <v>2</v>
      </c>
      <c r="Q56" s="41">
        <v>3</v>
      </c>
      <c r="S56" s="112"/>
      <c r="T56" s="119" t="s">
        <v>74</v>
      </c>
      <c r="U56" s="38">
        <f>(D73-SUM(E73,G73,I73))/D73</f>
        <v>0.84439664763034938</v>
      </c>
      <c r="AG56" s="2"/>
    </row>
    <row r="57" spans="2:33" ht="14.25" customHeight="1">
      <c r="B57" s="234"/>
      <c r="C57" s="168" t="s">
        <v>74</v>
      </c>
      <c r="D57" s="134">
        <f t="shared" ref="D57:E57" si="67">N93</f>
        <v>48874</v>
      </c>
      <c r="E57" s="135">
        <f t="shared" si="67"/>
        <v>1460</v>
      </c>
      <c r="F57" s="129">
        <f t="shared" si="21"/>
        <v>2.9872733968981463E-2</v>
      </c>
      <c r="G57" s="135">
        <f t="shared" si="22"/>
        <v>6024</v>
      </c>
      <c r="H57" s="129">
        <f t="shared" si="23"/>
        <v>0.12325571878708516</v>
      </c>
      <c r="I57" s="135">
        <f t="shared" si="24"/>
        <v>3200</v>
      </c>
      <c r="J57" s="129">
        <f t="shared" si="25"/>
        <v>6.5474485411466221E-2</v>
      </c>
      <c r="K57" s="98"/>
      <c r="L57" s="82"/>
      <c r="M57" s="153" t="s">
        <v>74</v>
      </c>
      <c r="N57" s="41">
        <v>100695</v>
      </c>
      <c r="O57" s="41">
        <v>5760</v>
      </c>
      <c r="P57" s="41">
        <v>19304</v>
      </c>
      <c r="Q57" s="41">
        <v>7980</v>
      </c>
      <c r="S57" s="112" t="s">
        <v>101</v>
      </c>
      <c r="T57" s="112" t="s">
        <v>175</v>
      </c>
      <c r="U57" s="38">
        <f>(D74-SUM(E74,G74,I74))/D74</f>
        <v>0.86147894658532953</v>
      </c>
      <c r="AG57" s="2"/>
    </row>
    <row r="58" spans="2:33" ht="14.25" customHeight="1">
      <c r="B58" s="232" t="s">
        <v>97</v>
      </c>
      <c r="C58" s="132" t="s">
        <v>175</v>
      </c>
      <c r="D58" s="134">
        <f t="shared" ref="D58:E58" si="68">N94</f>
        <v>39529</v>
      </c>
      <c r="E58" s="135">
        <f t="shared" si="68"/>
        <v>1037</v>
      </c>
      <c r="F58" s="129">
        <f t="shared" si="21"/>
        <v>2.6233904222216602E-2</v>
      </c>
      <c r="G58" s="135">
        <f t="shared" si="22"/>
        <v>4507</v>
      </c>
      <c r="H58" s="129">
        <f t="shared" si="23"/>
        <v>0.11401755673050165</v>
      </c>
      <c r="I58" s="135">
        <f t="shared" si="24"/>
        <v>2538</v>
      </c>
      <c r="J58" s="129">
        <f t="shared" si="25"/>
        <v>6.4206025955627508E-2</v>
      </c>
      <c r="K58" s="98"/>
      <c r="L58" s="82" t="s">
        <v>88</v>
      </c>
      <c r="M58" s="82" t="s">
        <v>175</v>
      </c>
      <c r="N58" s="41">
        <v>87174</v>
      </c>
      <c r="O58" s="41">
        <v>4849</v>
      </c>
      <c r="P58" s="41">
        <v>16327</v>
      </c>
      <c r="Q58" s="41">
        <v>6971</v>
      </c>
      <c r="S58" s="112"/>
      <c r="T58" s="112" t="s">
        <v>212</v>
      </c>
      <c r="U58" s="38">
        <f>(D75-SUM(E75,G75,I75))/D75</f>
        <v>0.83469055374592838</v>
      </c>
      <c r="AG58" s="2"/>
    </row>
    <row r="59" spans="2:33" ht="14.25" customHeight="1">
      <c r="B59" s="233"/>
      <c r="C59" s="202" t="s">
        <v>212</v>
      </c>
      <c r="D59" s="176">
        <f t="shared" ref="D59:E59" si="69">N95</f>
        <v>2370</v>
      </c>
      <c r="E59" s="177">
        <f t="shared" si="69"/>
        <v>94</v>
      </c>
      <c r="F59" s="178">
        <f t="shared" si="21"/>
        <v>3.9662447257383965E-2</v>
      </c>
      <c r="G59" s="177">
        <f t="shared" si="22"/>
        <v>280</v>
      </c>
      <c r="H59" s="178">
        <f t="shared" si="23"/>
        <v>0.11814345991561181</v>
      </c>
      <c r="I59" s="177">
        <f t="shared" si="24"/>
        <v>220</v>
      </c>
      <c r="J59" s="178">
        <f t="shared" si="25"/>
        <v>9.2827004219409287E-2</v>
      </c>
      <c r="K59" s="98"/>
      <c r="L59" s="82"/>
      <c r="M59" s="82" t="s">
        <v>212</v>
      </c>
      <c r="N59" s="41">
        <v>7384</v>
      </c>
      <c r="O59" s="41">
        <v>408</v>
      </c>
      <c r="P59" s="41">
        <v>1328</v>
      </c>
      <c r="Q59" s="41">
        <v>687</v>
      </c>
      <c r="S59" s="112"/>
      <c r="T59" s="119" t="s">
        <v>74</v>
      </c>
      <c r="U59" s="38">
        <f>(D77-SUM(E77,G77,I77))/D77</f>
        <v>0.86402574445904912</v>
      </c>
      <c r="AG59" s="2"/>
    </row>
    <row r="60" spans="2:33" ht="14.25" customHeight="1">
      <c r="B60" s="233"/>
      <c r="C60" s="136" t="s">
        <v>273</v>
      </c>
      <c r="D60" s="137">
        <f t="shared" ref="D60:E60" si="70">N96</f>
        <v>686</v>
      </c>
      <c r="E60" s="138">
        <f t="shared" si="70"/>
        <v>0</v>
      </c>
      <c r="F60" s="130">
        <f t="shared" si="21"/>
        <v>0</v>
      </c>
      <c r="G60" s="138">
        <f t="shared" si="22"/>
        <v>2</v>
      </c>
      <c r="H60" s="130">
        <f t="shared" si="23"/>
        <v>2.9154518950437317E-3</v>
      </c>
      <c r="I60" s="138">
        <f t="shared" si="24"/>
        <v>1</v>
      </c>
      <c r="J60" s="130">
        <f t="shared" si="25"/>
        <v>1.4577259475218659E-3</v>
      </c>
      <c r="K60" s="98"/>
      <c r="L60" s="82"/>
      <c r="M60" s="82" t="s">
        <v>273</v>
      </c>
      <c r="N60" s="41">
        <v>577</v>
      </c>
      <c r="O60" s="41">
        <v>0</v>
      </c>
      <c r="P60" s="41">
        <v>1</v>
      </c>
      <c r="Q60" s="41">
        <v>0</v>
      </c>
      <c r="S60" s="112" t="s">
        <v>102</v>
      </c>
      <c r="T60" s="112" t="s">
        <v>175</v>
      </c>
      <c r="U60" s="38">
        <f>(D78-SUM(E78,G78,I78))/D78</f>
        <v>0.86746563271060984</v>
      </c>
      <c r="AG60" s="2"/>
    </row>
    <row r="61" spans="2:33" ht="14.25" customHeight="1">
      <c r="B61" s="234"/>
      <c r="C61" s="168" t="s">
        <v>74</v>
      </c>
      <c r="D61" s="134">
        <f t="shared" ref="D61:E61" si="71">N97</f>
        <v>42585</v>
      </c>
      <c r="E61" s="135">
        <f t="shared" si="71"/>
        <v>1131</v>
      </c>
      <c r="F61" s="129">
        <f t="shared" si="21"/>
        <v>2.6558647411060232E-2</v>
      </c>
      <c r="G61" s="135">
        <f t="shared" si="22"/>
        <v>4789</v>
      </c>
      <c r="H61" s="129">
        <f t="shared" si="23"/>
        <v>0.11245743806504638</v>
      </c>
      <c r="I61" s="135">
        <f t="shared" si="24"/>
        <v>2759</v>
      </c>
      <c r="J61" s="129">
        <f t="shared" si="25"/>
        <v>6.4788070916989557E-2</v>
      </c>
      <c r="K61" s="98"/>
      <c r="L61" s="82"/>
      <c r="M61" s="153" t="s">
        <v>74</v>
      </c>
      <c r="N61" s="41">
        <v>95135</v>
      </c>
      <c r="O61" s="41">
        <v>5257</v>
      </c>
      <c r="P61" s="41">
        <v>17656</v>
      </c>
      <c r="Q61" s="41">
        <v>7658</v>
      </c>
      <c r="S61" s="112"/>
      <c r="T61" s="112" t="s">
        <v>212</v>
      </c>
      <c r="U61" s="38">
        <f>(D79-SUM(E79,G79,I79))/D79</f>
        <v>0.86418604651162789</v>
      </c>
      <c r="AG61" s="2"/>
    </row>
    <row r="62" spans="2:33" ht="14.25" customHeight="1">
      <c r="B62" s="232" t="s">
        <v>98</v>
      </c>
      <c r="C62" s="132" t="s">
        <v>175</v>
      </c>
      <c r="D62" s="134">
        <f t="shared" ref="D62:E62" si="72">N98</f>
        <v>35993</v>
      </c>
      <c r="E62" s="135">
        <f t="shared" si="72"/>
        <v>846</v>
      </c>
      <c r="F62" s="129">
        <f t="shared" si="21"/>
        <v>2.3504570333120329E-2</v>
      </c>
      <c r="G62" s="135">
        <f t="shared" si="22"/>
        <v>3774</v>
      </c>
      <c r="H62" s="129">
        <f t="shared" si="23"/>
        <v>0.10485372155696941</v>
      </c>
      <c r="I62" s="135">
        <f t="shared" si="24"/>
        <v>2169</v>
      </c>
      <c r="J62" s="129">
        <f t="shared" si="25"/>
        <v>6.0261717556191481E-2</v>
      </c>
      <c r="K62" s="98"/>
      <c r="L62" s="82" t="s">
        <v>89</v>
      </c>
      <c r="M62" s="82" t="s">
        <v>175</v>
      </c>
      <c r="N62" s="41">
        <v>92041</v>
      </c>
      <c r="O62" s="41">
        <v>4846</v>
      </c>
      <c r="P62" s="41">
        <v>16572</v>
      </c>
      <c r="Q62" s="41">
        <v>7439</v>
      </c>
      <c r="S62" s="112"/>
      <c r="T62" s="119" t="s">
        <v>74</v>
      </c>
      <c r="U62" s="38">
        <f>(D81-SUM(E81,G81,I81))/D81</f>
        <v>0.87173333333333336</v>
      </c>
      <c r="AG62" s="2"/>
    </row>
    <row r="63" spans="2:33" ht="14.25" customHeight="1">
      <c r="B63" s="233"/>
      <c r="C63" s="133" t="s">
        <v>212</v>
      </c>
      <c r="D63" s="176">
        <f t="shared" ref="D63:E63" si="73">N99</f>
        <v>2261</v>
      </c>
      <c r="E63" s="177">
        <f t="shared" si="73"/>
        <v>72</v>
      </c>
      <c r="F63" s="178">
        <f t="shared" si="21"/>
        <v>3.1844316674038038E-2</v>
      </c>
      <c r="G63" s="177">
        <f t="shared" si="22"/>
        <v>268</v>
      </c>
      <c r="H63" s="178">
        <f t="shared" si="23"/>
        <v>0.11853162317558602</v>
      </c>
      <c r="I63" s="177">
        <f t="shared" si="24"/>
        <v>175</v>
      </c>
      <c r="J63" s="178">
        <f t="shared" si="25"/>
        <v>7.7399380804953566E-2</v>
      </c>
      <c r="K63" s="98"/>
      <c r="L63" s="82"/>
      <c r="M63" s="82" t="s">
        <v>212</v>
      </c>
      <c r="N63" s="41">
        <v>7449</v>
      </c>
      <c r="O63" s="41">
        <v>424</v>
      </c>
      <c r="P63" s="41">
        <v>1323</v>
      </c>
      <c r="Q63" s="41">
        <v>659</v>
      </c>
      <c r="S63" s="112" t="s">
        <v>103</v>
      </c>
      <c r="T63" s="112" t="s">
        <v>175</v>
      </c>
      <c r="U63" s="38">
        <f>(D82-SUM(E82,G82,I82))/D82</f>
        <v>0.87837940750894827</v>
      </c>
    </row>
    <row r="64" spans="2:33" ht="14.25" customHeight="1">
      <c r="B64" s="233"/>
      <c r="C64" s="136" t="s">
        <v>273</v>
      </c>
      <c r="D64" s="137">
        <f t="shared" ref="D64:E64" si="74">N100</f>
        <v>763</v>
      </c>
      <c r="E64" s="138">
        <f t="shared" si="74"/>
        <v>0</v>
      </c>
      <c r="F64" s="130">
        <f t="shared" si="21"/>
        <v>0</v>
      </c>
      <c r="G64" s="138">
        <f t="shared" si="22"/>
        <v>1</v>
      </c>
      <c r="H64" s="130">
        <f t="shared" si="23"/>
        <v>1.3106159895150721E-3</v>
      </c>
      <c r="I64" s="138">
        <f t="shared" si="24"/>
        <v>0</v>
      </c>
      <c r="J64" s="130">
        <f t="shared" si="25"/>
        <v>0</v>
      </c>
      <c r="K64" s="98"/>
      <c r="L64" s="82"/>
      <c r="M64" s="82" t="s">
        <v>273</v>
      </c>
      <c r="N64" s="41">
        <v>782</v>
      </c>
      <c r="O64" s="41">
        <v>0</v>
      </c>
      <c r="P64" s="41">
        <v>6</v>
      </c>
      <c r="Q64" s="41">
        <v>3</v>
      </c>
      <c r="S64" s="112"/>
      <c r="T64" s="112" t="s">
        <v>212</v>
      </c>
      <c r="U64" s="38">
        <f>(D83-SUM(E83,G83,I83))/D83</f>
        <v>0.84771573604060912</v>
      </c>
    </row>
    <row r="65" spans="2:21" ht="14.25" customHeight="1">
      <c r="B65" s="234"/>
      <c r="C65" s="168" t="s">
        <v>74</v>
      </c>
      <c r="D65" s="134">
        <f t="shared" ref="D65:E65" si="75">N101</f>
        <v>39017</v>
      </c>
      <c r="E65" s="135">
        <f t="shared" si="75"/>
        <v>918</v>
      </c>
      <c r="F65" s="129">
        <f t="shared" si="21"/>
        <v>2.3528205653945717E-2</v>
      </c>
      <c r="G65" s="135">
        <f t="shared" si="22"/>
        <v>4043</v>
      </c>
      <c r="H65" s="129">
        <f t="shared" si="23"/>
        <v>0.10362149832124458</v>
      </c>
      <c r="I65" s="135">
        <f t="shared" si="24"/>
        <v>2344</v>
      </c>
      <c r="J65" s="129">
        <f t="shared" si="25"/>
        <v>6.0076376963887533E-2</v>
      </c>
      <c r="K65" s="98"/>
      <c r="L65" s="82"/>
      <c r="M65" s="153" t="s">
        <v>74</v>
      </c>
      <c r="N65" s="41">
        <v>100272</v>
      </c>
      <c r="O65" s="41">
        <v>5270</v>
      </c>
      <c r="P65" s="41">
        <v>17901</v>
      </c>
      <c r="Q65" s="41">
        <v>8101</v>
      </c>
      <c r="S65" s="112"/>
      <c r="T65" s="119" t="s">
        <v>74</v>
      </c>
      <c r="U65" s="38">
        <f>(D85-SUM(E85,G85,I85))/D85</f>
        <v>0.88135943747414858</v>
      </c>
    </row>
    <row r="66" spans="2:21" ht="14.25" customHeight="1">
      <c r="B66" s="232" t="s">
        <v>99</v>
      </c>
      <c r="C66" s="132" t="s">
        <v>175</v>
      </c>
      <c r="D66" s="134">
        <f t="shared" ref="D66:E66" si="76">N102</f>
        <v>29742</v>
      </c>
      <c r="E66" s="135">
        <f t="shared" si="76"/>
        <v>583</v>
      </c>
      <c r="F66" s="129">
        <f t="shared" si="21"/>
        <v>1.9601909757245645E-2</v>
      </c>
      <c r="G66" s="135">
        <f t="shared" si="22"/>
        <v>2945</v>
      </c>
      <c r="H66" s="129">
        <f t="shared" si="23"/>
        <v>9.9018223387801765E-2</v>
      </c>
      <c r="I66" s="135">
        <f t="shared" si="24"/>
        <v>1600</v>
      </c>
      <c r="J66" s="129">
        <f t="shared" si="25"/>
        <v>5.3795978750588391E-2</v>
      </c>
      <c r="K66" s="98"/>
      <c r="L66" s="82" t="s">
        <v>90</v>
      </c>
      <c r="M66" s="82" t="s">
        <v>175</v>
      </c>
      <c r="N66" s="41">
        <v>80313</v>
      </c>
      <c r="O66" s="41">
        <v>4139</v>
      </c>
      <c r="P66" s="41">
        <v>14081</v>
      </c>
      <c r="Q66" s="41">
        <v>6464</v>
      </c>
      <c r="S66" s="112" t="s">
        <v>104</v>
      </c>
      <c r="T66" s="112" t="s">
        <v>175</v>
      </c>
      <c r="U66" s="38">
        <f>(D86-SUM(E86,G86,I86))/D86</f>
        <v>0.89322498346404611</v>
      </c>
    </row>
    <row r="67" spans="2:21" ht="14.25" customHeight="1">
      <c r="B67" s="233"/>
      <c r="C67" s="133" t="s">
        <v>212</v>
      </c>
      <c r="D67" s="176">
        <f t="shared" ref="D67:E67" si="77">N103</f>
        <v>1838</v>
      </c>
      <c r="E67" s="177">
        <f t="shared" si="77"/>
        <v>42</v>
      </c>
      <c r="F67" s="178">
        <f t="shared" si="21"/>
        <v>2.2850924918389554E-2</v>
      </c>
      <c r="G67" s="177">
        <f t="shared" si="22"/>
        <v>205</v>
      </c>
      <c r="H67" s="178">
        <f t="shared" si="23"/>
        <v>0.11153427638737759</v>
      </c>
      <c r="I67" s="177">
        <f t="shared" si="24"/>
        <v>130</v>
      </c>
      <c r="J67" s="178">
        <f t="shared" si="25"/>
        <v>7.0729053318824814E-2</v>
      </c>
      <c r="K67" s="98"/>
      <c r="L67" s="82"/>
      <c r="M67" s="82" t="s">
        <v>212</v>
      </c>
      <c r="N67" s="41">
        <v>6341</v>
      </c>
      <c r="O67" s="41">
        <v>366</v>
      </c>
      <c r="P67" s="41">
        <v>1092</v>
      </c>
      <c r="Q67" s="41">
        <v>543</v>
      </c>
      <c r="S67" s="112"/>
      <c r="T67" s="112" t="s">
        <v>212</v>
      </c>
      <c r="U67" s="38">
        <f>(D87-SUM(E87,G87,I87))/D87</f>
        <v>0.9008403361344538</v>
      </c>
    </row>
    <row r="68" spans="2:21" ht="14.25" customHeight="1">
      <c r="B68" s="233"/>
      <c r="C68" s="136" t="s">
        <v>273</v>
      </c>
      <c r="D68" s="137">
        <f t="shared" ref="D68:E68" si="78">N104</f>
        <v>691</v>
      </c>
      <c r="E68" s="138">
        <f t="shared" si="78"/>
        <v>0</v>
      </c>
      <c r="F68" s="130">
        <f t="shared" si="21"/>
        <v>0</v>
      </c>
      <c r="G68" s="138">
        <f t="shared" si="22"/>
        <v>1</v>
      </c>
      <c r="H68" s="130">
        <f t="shared" si="23"/>
        <v>1.4471780028943559E-3</v>
      </c>
      <c r="I68" s="138">
        <f t="shared" si="24"/>
        <v>0</v>
      </c>
      <c r="J68" s="130">
        <f t="shared" si="25"/>
        <v>0</v>
      </c>
      <c r="K68" s="98"/>
      <c r="L68" s="82"/>
      <c r="M68" s="82" t="s">
        <v>273</v>
      </c>
      <c r="N68" s="41">
        <v>849</v>
      </c>
      <c r="O68" s="41">
        <v>0</v>
      </c>
      <c r="P68" s="41">
        <v>4</v>
      </c>
      <c r="Q68" s="41">
        <v>2</v>
      </c>
      <c r="S68" s="112"/>
      <c r="T68" s="119" t="s">
        <v>74</v>
      </c>
      <c r="U68" s="38">
        <f>(D89-SUM(E89,G89,I89))/D89</f>
        <v>0.89843816676623711</v>
      </c>
    </row>
    <row r="69" spans="2:21" ht="14.25" customHeight="1">
      <c r="B69" s="234"/>
      <c r="C69" s="168" t="s">
        <v>74</v>
      </c>
      <c r="D69" s="134">
        <f t="shared" ref="D69:E69" si="79">N105</f>
        <v>32271</v>
      </c>
      <c r="E69" s="135">
        <f t="shared" si="79"/>
        <v>625</v>
      </c>
      <c r="F69" s="129">
        <f t="shared" si="21"/>
        <v>1.9367233739270552E-2</v>
      </c>
      <c r="G69" s="135">
        <f t="shared" si="22"/>
        <v>3151</v>
      </c>
      <c r="H69" s="129">
        <f t="shared" si="23"/>
        <v>9.7641845619906423E-2</v>
      </c>
      <c r="I69" s="135">
        <f t="shared" si="24"/>
        <v>1730</v>
      </c>
      <c r="J69" s="129">
        <f t="shared" si="25"/>
        <v>5.3608502990300892E-2</v>
      </c>
      <c r="K69" s="98"/>
      <c r="L69" s="82"/>
      <c r="M69" s="153" t="s">
        <v>74</v>
      </c>
      <c r="N69" s="41">
        <v>87503</v>
      </c>
      <c r="O69" s="41">
        <v>4505</v>
      </c>
      <c r="P69" s="41">
        <v>15177</v>
      </c>
      <c r="Q69" s="41">
        <v>7009</v>
      </c>
      <c r="S69" s="112" t="s">
        <v>71</v>
      </c>
      <c r="T69" s="112" t="s">
        <v>175</v>
      </c>
      <c r="U69" s="38">
        <f>(D90-SUM(E90,G90,I90))/D90</f>
        <v>0.92149258227276154</v>
      </c>
    </row>
    <row r="70" spans="2:21" ht="14.25" customHeight="1">
      <c r="B70" s="232" t="s">
        <v>100</v>
      </c>
      <c r="C70" s="132" t="s">
        <v>175</v>
      </c>
      <c r="D70" s="134">
        <f t="shared" ref="D70:E70" si="80">N106</f>
        <v>24672</v>
      </c>
      <c r="E70" s="135">
        <f t="shared" si="80"/>
        <v>426</v>
      </c>
      <c r="F70" s="129">
        <f t="shared" si="21"/>
        <v>1.7266536964980546E-2</v>
      </c>
      <c r="G70" s="135">
        <f t="shared" si="22"/>
        <v>2280</v>
      </c>
      <c r="H70" s="129">
        <f t="shared" si="23"/>
        <v>9.2412451361867709E-2</v>
      </c>
      <c r="I70" s="135">
        <f t="shared" si="24"/>
        <v>1197</v>
      </c>
      <c r="J70" s="129">
        <f t="shared" si="25"/>
        <v>4.8516536964980546E-2</v>
      </c>
      <c r="K70" s="98"/>
      <c r="L70" s="82" t="s">
        <v>91</v>
      </c>
      <c r="M70" s="82" t="s">
        <v>175</v>
      </c>
      <c r="N70" s="41">
        <v>67971</v>
      </c>
      <c r="O70" s="41">
        <v>3165</v>
      </c>
      <c r="P70" s="41">
        <v>11174</v>
      </c>
      <c r="Q70" s="41">
        <v>5462</v>
      </c>
      <c r="S70" s="112"/>
      <c r="T70" s="112" t="s">
        <v>212</v>
      </c>
      <c r="U70" s="38">
        <f>(D91-SUM(E91,G91,I91))/D91</f>
        <v>0.91991017964071853</v>
      </c>
    </row>
    <row r="71" spans="2:21" ht="14.25" customHeight="1">
      <c r="B71" s="233"/>
      <c r="C71" s="133" t="s">
        <v>212</v>
      </c>
      <c r="D71" s="176">
        <f t="shared" ref="D71:E71" si="81">N107</f>
        <v>1522</v>
      </c>
      <c r="E71" s="177">
        <f t="shared" si="81"/>
        <v>38</v>
      </c>
      <c r="F71" s="178">
        <f t="shared" si="21"/>
        <v>2.4967148488830485E-2</v>
      </c>
      <c r="G71" s="177">
        <f t="shared" si="22"/>
        <v>167</v>
      </c>
      <c r="H71" s="178">
        <f t="shared" si="23"/>
        <v>0.10972404730617609</v>
      </c>
      <c r="I71" s="177">
        <f t="shared" si="24"/>
        <v>87</v>
      </c>
      <c r="J71" s="178">
        <f t="shared" si="25"/>
        <v>5.7161629434954009E-2</v>
      </c>
      <c r="K71" s="98"/>
      <c r="L71" s="82"/>
      <c r="M71" s="82" t="s">
        <v>212</v>
      </c>
      <c r="N71" s="41">
        <v>5065</v>
      </c>
      <c r="O71" s="41">
        <v>273</v>
      </c>
      <c r="P71" s="41">
        <v>834</v>
      </c>
      <c r="Q71" s="41">
        <v>454</v>
      </c>
      <c r="S71" s="112"/>
      <c r="T71" s="119" t="s">
        <v>74</v>
      </c>
      <c r="U71" s="38">
        <f>(D93-SUM(E93,G93,I93))/D93</f>
        <v>0.9271047910160144</v>
      </c>
    </row>
    <row r="72" spans="2:21" ht="14.25" customHeight="1">
      <c r="B72" s="233"/>
      <c r="C72" s="136" t="s">
        <v>273</v>
      </c>
      <c r="D72" s="137">
        <f t="shared" ref="D72:E72" si="82">N108</f>
        <v>772</v>
      </c>
      <c r="E72" s="138">
        <f t="shared" si="82"/>
        <v>0</v>
      </c>
      <c r="F72" s="130">
        <f t="shared" si="21"/>
        <v>0</v>
      </c>
      <c r="G72" s="138">
        <f t="shared" si="22"/>
        <v>1</v>
      </c>
      <c r="H72" s="130">
        <f t="shared" si="23"/>
        <v>1.2953367875647669E-3</v>
      </c>
      <c r="I72" s="138">
        <f t="shared" si="24"/>
        <v>0</v>
      </c>
      <c r="J72" s="130">
        <f t="shared" si="25"/>
        <v>0</v>
      </c>
      <c r="K72" s="110"/>
      <c r="L72" s="82"/>
      <c r="M72" s="82" t="s">
        <v>273</v>
      </c>
      <c r="N72" s="41">
        <v>747</v>
      </c>
      <c r="O72" s="41">
        <v>0</v>
      </c>
      <c r="P72" s="41">
        <v>0</v>
      </c>
      <c r="Q72" s="41">
        <v>2</v>
      </c>
      <c r="S72" s="112" t="s">
        <v>181</v>
      </c>
      <c r="T72" s="112" t="s">
        <v>175</v>
      </c>
      <c r="U72" s="38">
        <f>(D94-SUM(E94,G94,I94))/D94</f>
        <v>0.73944394150092863</v>
      </c>
    </row>
    <row r="73" spans="2:21" ht="14.25" customHeight="1">
      <c r="B73" s="234"/>
      <c r="C73" s="168" t="s">
        <v>74</v>
      </c>
      <c r="D73" s="134">
        <f t="shared" ref="D73:E73" si="83">N109</f>
        <v>26966</v>
      </c>
      <c r="E73" s="135">
        <f t="shared" si="83"/>
        <v>464</v>
      </c>
      <c r="F73" s="129">
        <f t="shared" si="21"/>
        <v>1.7206853074241638E-2</v>
      </c>
      <c r="G73" s="135">
        <f t="shared" si="22"/>
        <v>2448</v>
      </c>
      <c r="H73" s="129">
        <f t="shared" si="23"/>
        <v>9.0780983460654163E-2</v>
      </c>
      <c r="I73" s="135">
        <f t="shared" si="24"/>
        <v>1284</v>
      </c>
      <c r="J73" s="129">
        <f t="shared" si="25"/>
        <v>4.7615515834754873E-2</v>
      </c>
      <c r="K73" s="110"/>
      <c r="L73" s="82"/>
      <c r="M73" s="153" t="s">
        <v>74</v>
      </c>
      <c r="N73" s="41">
        <v>73783</v>
      </c>
      <c r="O73" s="41">
        <v>3438</v>
      </c>
      <c r="P73" s="41">
        <v>12008</v>
      </c>
      <c r="Q73" s="41">
        <v>5918</v>
      </c>
      <c r="S73" s="112"/>
      <c r="T73" s="112" t="s">
        <v>212</v>
      </c>
      <c r="U73" s="38">
        <f>(D95-SUM(E95,G95,I95))/D95</f>
        <v>0.71944725555394917</v>
      </c>
    </row>
    <row r="74" spans="2:21" ht="14.25" customHeight="1">
      <c r="B74" s="250" t="s">
        <v>101</v>
      </c>
      <c r="C74" s="132" t="s">
        <v>175</v>
      </c>
      <c r="D74" s="134">
        <f t="shared" ref="D74:E74" si="84">N110</f>
        <v>20163</v>
      </c>
      <c r="E74" s="135">
        <f t="shared" si="84"/>
        <v>287</v>
      </c>
      <c r="F74" s="129">
        <f t="shared" si="21"/>
        <v>1.4233992957397213E-2</v>
      </c>
      <c r="G74" s="135">
        <f t="shared" si="22"/>
        <v>1659</v>
      </c>
      <c r="H74" s="129">
        <f t="shared" si="23"/>
        <v>8.2279422704954613E-2</v>
      </c>
      <c r="I74" s="135">
        <f t="shared" si="24"/>
        <v>847</v>
      </c>
      <c r="J74" s="129">
        <f t="shared" si="25"/>
        <v>4.2007637752318604E-2</v>
      </c>
      <c r="K74" s="110"/>
      <c r="L74" s="82" t="s">
        <v>92</v>
      </c>
      <c r="M74" s="82" t="s">
        <v>175</v>
      </c>
      <c r="N74" s="41">
        <v>58976</v>
      </c>
      <c r="O74" s="41">
        <v>2555</v>
      </c>
      <c r="P74" s="41">
        <v>9413</v>
      </c>
      <c r="Q74" s="41">
        <v>4622</v>
      </c>
      <c r="S74" s="112"/>
      <c r="T74" s="119" t="s">
        <v>74</v>
      </c>
      <c r="U74" s="38">
        <f>(D97-SUM(E97,G97,I97))/D97</f>
        <v>0.74133704740139206</v>
      </c>
    </row>
    <row r="75" spans="2:21" ht="14.25" customHeight="1">
      <c r="B75" s="250"/>
      <c r="C75" s="133" t="s">
        <v>212</v>
      </c>
      <c r="D75" s="176">
        <f t="shared" ref="D75:E75" si="85">N111</f>
        <v>1228</v>
      </c>
      <c r="E75" s="177">
        <f t="shared" si="85"/>
        <v>24</v>
      </c>
      <c r="F75" s="178">
        <f t="shared" si="21"/>
        <v>1.9543973941368076E-2</v>
      </c>
      <c r="G75" s="177">
        <f t="shared" si="22"/>
        <v>110</v>
      </c>
      <c r="H75" s="178">
        <f t="shared" si="23"/>
        <v>8.9576547231270356E-2</v>
      </c>
      <c r="I75" s="177">
        <f t="shared" si="24"/>
        <v>69</v>
      </c>
      <c r="J75" s="178">
        <f t="shared" si="25"/>
        <v>5.6188925081433222E-2</v>
      </c>
      <c r="L75" s="82"/>
      <c r="M75" s="82" t="s">
        <v>212</v>
      </c>
      <c r="N75" s="41">
        <v>4416</v>
      </c>
      <c r="O75" s="41">
        <v>183</v>
      </c>
      <c r="P75" s="41">
        <v>761</v>
      </c>
      <c r="Q75" s="41">
        <v>381</v>
      </c>
    </row>
    <row r="76" spans="2:21" ht="14.25" customHeight="1">
      <c r="B76" s="250"/>
      <c r="C76" s="136" t="s">
        <v>273</v>
      </c>
      <c r="D76" s="137">
        <f t="shared" ref="D76:E76" si="86">N112</f>
        <v>672</v>
      </c>
      <c r="E76" s="138">
        <f t="shared" si="86"/>
        <v>1</v>
      </c>
      <c r="F76" s="130">
        <f t="shared" si="21"/>
        <v>1.488095238095238E-3</v>
      </c>
      <c r="G76" s="138">
        <f t="shared" si="22"/>
        <v>3</v>
      </c>
      <c r="H76" s="130">
        <f t="shared" si="23"/>
        <v>4.464285714285714E-3</v>
      </c>
      <c r="I76" s="138">
        <f t="shared" si="24"/>
        <v>0</v>
      </c>
      <c r="J76" s="130">
        <f t="shared" si="25"/>
        <v>0</v>
      </c>
      <c r="L76" s="82"/>
      <c r="M76" s="82" t="s">
        <v>273</v>
      </c>
      <c r="N76" s="41">
        <v>702</v>
      </c>
      <c r="O76" s="41">
        <v>0</v>
      </c>
      <c r="P76" s="41">
        <v>1</v>
      </c>
      <c r="Q76" s="41">
        <v>3</v>
      </c>
    </row>
    <row r="77" spans="2:21" ht="14.25" customHeight="1">
      <c r="B77" s="250"/>
      <c r="C77" s="213" t="s">
        <v>74</v>
      </c>
      <c r="D77" s="41">
        <f t="shared" ref="D77:E77" si="87">N113</f>
        <v>22063</v>
      </c>
      <c r="E77" s="37">
        <f t="shared" si="87"/>
        <v>312</v>
      </c>
      <c r="F77" s="92">
        <f t="shared" si="21"/>
        <v>1.4141322576258894E-2</v>
      </c>
      <c r="G77" s="37">
        <f t="shared" si="22"/>
        <v>1772</v>
      </c>
      <c r="H77" s="92">
        <f t="shared" si="23"/>
        <v>8.0315460272855008E-2</v>
      </c>
      <c r="I77" s="37">
        <f t="shared" si="24"/>
        <v>916</v>
      </c>
      <c r="J77" s="92">
        <f t="shared" si="25"/>
        <v>4.1517472691837011E-2</v>
      </c>
      <c r="L77" s="82"/>
      <c r="M77" s="153" t="s">
        <v>74</v>
      </c>
      <c r="N77" s="41">
        <v>64094</v>
      </c>
      <c r="O77" s="41">
        <v>2738</v>
      </c>
      <c r="P77" s="41">
        <v>10175</v>
      </c>
      <c r="Q77" s="41">
        <v>5006</v>
      </c>
    </row>
    <row r="78" spans="2:21" ht="14.25" customHeight="1">
      <c r="B78" s="250" t="s">
        <v>102</v>
      </c>
      <c r="C78" s="132" t="s">
        <v>175</v>
      </c>
      <c r="D78" s="134">
        <f t="shared" ref="D78:E78" si="88">N114</f>
        <v>17022</v>
      </c>
      <c r="E78" s="135">
        <f t="shared" si="88"/>
        <v>216</v>
      </c>
      <c r="F78" s="129">
        <f t="shared" si="21"/>
        <v>1.2689460697920339E-2</v>
      </c>
      <c r="G78" s="135">
        <f t="shared" si="22"/>
        <v>1340</v>
      </c>
      <c r="H78" s="129">
        <f t="shared" si="23"/>
        <v>7.8721654329690985E-2</v>
      </c>
      <c r="I78" s="135">
        <f t="shared" si="24"/>
        <v>700</v>
      </c>
      <c r="J78" s="129">
        <f t="shared" si="25"/>
        <v>4.1123252261778875E-2</v>
      </c>
      <c r="L78" s="82" t="s">
        <v>93</v>
      </c>
      <c r="M78" s="82" t="s">
        <v>175</v>
      </c>
      <c r="N78" s="41">
        <v>63500</v>
      </c>
      <c r="O78" s="41">
        <v>2575</v>
      </c>
      <c r="P78" s="41">
        <v>9400</v>
      </c>
      <c r="Q78" s="41">
        <v>4808</v>
      </c>
    </row>
    <row r="79" spans="2:21" ht="14.25" customHeight="1">
      <c r="B79" s="250"/>
      <c r="C79" s="133" t="s">
        <v>212</v>
      </c>
      <c r="D79" s="176">
        <f t="shared" ref="D79:E79" si="89">N115</f>
        <v>1075</v>
      </c>
      <c r="E79" s="177">
        <f t="shared" si="89"/>
        <v>16</v>
      </c>
      <c r="F79" s="178">
        <f t="shared" ref="F79:F89" si="90">IFERROR(E79/D79,"-")</f>
        <v>1.4883720930232559E-2</v>
      </c>
      <c r="G79" s="177">
        <f t="shared" ref="G79:G89" si="91">P115</f>
        <v>74</v>
      </c>
      <c r="H79" s="178">
        <f t="shared" ref="H79:H89" si="92">IFERROR(G79/D79,"-")</f>
        <v>6.8837209302325578E-2</v>
      </c>
      <c r="I79" s="177">
        <f t="shared" ref="I79:I89" si="93">Q115</f>
        <v>56</v>
      </c>
      <c r="J79" s="178">
        <f t="shared" ref="J79:J89" si="94">IFERROR(I79/D79,"-")</f>
        <v>5.2093023255813956E-2</v>
      </c>
      <c r="L79" s="82"/>
      <c r="M79" s="82" t="s">
        <v>212</v>
      </c>
      <c r="N79" s="41">
        <v>4604</v>
      </c>
      <c r="O79" s="41">
        <v>224</v>
      </c>
      <c r="P79" s="41">
        <v>765</v>
      </c>
      <c r="Q79" s="41">
        <v>396</v>
      </c>
    </row>
    <row r="80" spans="2:21" ht="14.25" customHeight="1">
      <c r="B80" s="250"/>
      <c r="C80" s="136" t="s">
        <v>273</v>
      </c>
      <c r="D80" s="137">
        <f t="shared" ref="D80:E80" si="95">N116</f>
        <v>653</v>
      </c>
      <c r="E80" s="138">
        <f t="shared" si="95"/>
        <v>0</v>
      </c>
      <c r="F80" s="130">
        <f t="shared" si="90"/>
        <v>0</v>
      </c>
      <c r="G80" s="138">
        <f t="shared" si="91"/>
        <v>1</v>
      </c>
      <c r="H80" s="130">
        <f t="shared" si="92"/>
        <v>1.5313935681470138E-3</v>
      </c>
      <c r="I80" s="138">
        <f t="shared" si="93"/>
        <v>2</v>
      </c>
      <c r="J80" s="130">
        <f t="shared" si="94"/>
        <v>3.0627871362940277E-3</v>
      </c>
      <c r="L80" s="82"/>
      <c r="M80" s="82" t="s">
        <v>273</v>
      </c>
      <c r="N80" s="41">
        <v>668</v>
      </c>
      <c r="O80" s="41">
        <v>0</v>
      </c>
      <c r="P80" s="41">
        <v>5</v>
      </c>
      <c r="Q80" s="41">
        <v>2</v>
      </c>
    </row>
    <row r="81" spans="2:17" ht="14.25" customHeight="1">
      <c r="B81" s="250"/>
      <c r="C81" s="168" t="s">
        <v>74</v>
      </c>
      <c r="D81" s="134">
        <f t="shared" ref="D81:E81" si="96">N117</f>
        <v>18750</v>
      </c>
      <c r="E81" s="135">
        <f t="shared" si="96"/>
        <v>232</v>
      </c>
      <c r="F81" s="129">
        <f t="shared" si="90"/>
        <v>1.2373333333333333E-2</v>
      </c>
      <c r="G81" s="135">
        <f t="shared" si="91"/>
        <v>1415</v>
      </c>
      <c r="H81" s="129">
        <f t="shared" si="92"/>
        <v>7.5466666666666668E-2</v>
      </c>
      <c r="I81" s="135">
        <f t="shared" si="93"/>
        <v>758</v>
      </c>
      <c r="J81" s="129">
        <f t="shared" si="94"/>
        <v>4.0426666666666666E-2</v>
      </c>
      <c r="L81" s="82"/>
      <c r="M81" s="153" t="s">
        <v>74</v>
      </c>
      <c r="N81" s="41">
        <v>68772</v>
      </c>
      <c r="O81" s="41">
        <v>2799</v>
      </c>
      <c r="P81" s="41">
        <v>10170</v>
      </c>
      <c r="Q81" s="41">
        <v>5206</v>
      </c>
    </row>
    <row r="82" spans="2:17" ht="14.25" customHeight="1">
      <c r="B82" s="232" t="s">
        <v>103</v>
      </c>
      <c r="C82" s="132" t="s">
        <v>175</v>
      </c>
      <c r="D82" s="134">
        <f t="shared" ref="D82:E82" si="97">N118</f>
        <v>13131</v>
      </c>
      <c r="E82" s="135">
        <f t="shared" si="97"/>
        <v>157</v>
      </c>
      <c r="F82" s="129">
        <f t="shared" si="90"/>
        <v>1.1956438961236769E-2</v>
      </c>
      <c r="G82" s="135">
        <f t="shared" si="91"/>
        <v>1003</v>
      </c>
      <c r="H82" s="129">
        <f t="shared" si="92"/>
        <v>7.6384129160003048E-2</v>
      </c>
      <c r="I82" s="135">
        <f t="shared" si="93"/>
        <v>437</v>
      </c>
      <c r="J82" s="129">
        <f t="shared" si="94"/>
        <v>3.3280024369811895E-2</v>
      </c>
      <c r="L82" s="82" t="s">
        <v>94</v>
      </c>
      <c r="M82" s="82" t="s">
        <v>175</v>
      </c>
      <c r="N82" s="41">
        <v>57466</v>
      </c>
      <c r="O82" s="41">
        <v>2120</v>
      </c>
      <c r="P82" s="41">
        <v>7974</v>
      </c>
      <c r="Q82" s="41">
        <v>4159</v>
      </c>
    </row>
    <row r="83" spans="2:17" ht="14.25" customHeight="1">
      <c r="B83" s="233"/>
      <c r="C83" s="133" t="s">
        <v>212</v>
      </c>
      <c r="D83" s="176">
        <f t="shared" ref="D83:E83" si="98">N119</f>
        <v>788</v>
      </c>
      <c r="E83" s="177">
        <f t="shared" si="98"/>
        <v>7</v>
      </c>
      <c r="F83" s="178">
        <f t="shared" si="90"/>
        <v>8.8832487309644676E-3</v>
      </c>
      <c r="G83" s="177">
        <f t="shared" si="91"/>
        <v>76</v>
      </c>
      <c r="H83" s="178">
        <f t="shared" si="92"/>
        <v>9.6446700507614211E-2</v>
      </c>
      <c r="I83" s="177">
        <f t="shared" si="93"/>
        <v>37</v>
      </c>
      <c r="J83" s="178">
        <f t="shared" si="94"/>
        <v>4.6954314720812185E-2</v>
      </c>
      <c r="L83" s="82"/>
      <c r="M83" s="82" t="s">
        <v>212</v>
      </c>
      <c r="N83" s="41">
        <v>3911</v>
      </c>
      <c r="O83" s="41">
        <v>172</v>
      </c>
      <c r="P83" s="41">
        <v>596</v>
      </c>
      <c r="Q83" s="41">
        <v>302</v>
      </c>
    </row>
    <row r="84" spans="2:17" ht="14.25" customHeight="1">
      <c r="B84" s="233"/>
      <c r="C84" s="136" t="s">
        <v>273</v>
      </c>
      <c r="D84" s="137">
        <f t="shared" ref="D84:E84" si="99">N120</f>
        <v>587</v>
      </c>
      <c r="E84" s="138">
        <f t="shared" si="99"/>
        <v>0</v>
      </c>
      <c r="F84" s="130">
        <f t="shared" si="90"/>
        <v>0</v>
      </c>
      <c r="G84" s="138">
        <f t="shared" si="91"/>
        <v>2</v>
      </c>
      <c r="H84" s="130">
        <f t="shared" si="92"/>
        <v>3.4071550255536627E-3</v>
      </c>
      <c r="I84" s="138">
        <f t="shared" si="93"/>
        <v>2</v>
      </c>
      <c r="J84" s="130">
        <f t="shared" si="94"/>
        <v>3.4071550255536627E-3</v>
      </c>
      <c r="L84" s="82"/>
      <c r="M84" s="82" t="s">
        <v>273</v>
      </c>
      <c r="N84" s="41">
        <v>698</v>
      </c>
      <c r="O84" s="41">
        <v>1</v>
      </c>
      <c r="P84" s="41">
        <v>0</v>
      </c>
      <c r="Q84" s="41">
        <v>2</v>
      </c>
    </row>
    <row r="85" spans="2:17" ht="14.25" customHeight="1">
      <c r="B85" s="234"/>
      <c r="C85" s="168" t="s">
        <v>74</v>
      </c>
      <c r="D85" s="134">
        <f t="shared" ref="D85:E85" si="100">N121</f>
        <v>14506</v>
      </c>
      <c r="E85" s="135">
        <f t="shared" si="100"/>
        <v>164</v>
      </c>
      <c r="F85" s="129">
        <f t="shared" si="90"/>
        <v>1.1305666620708673E-2</v>
      </c>
      <c r="G85" s="135">
        <f t="shared" si="91"/>
        <v>1081</v>
      </c>
      <c r="H85" s="129">
        <f t="shared" si="92"/>
        <v>7.4520887908451669E-2</v>
      </c>
      <c r="I85" s="135">
        <f t="shared" si="93"/>
        <v>476</v>
      </c>
      <c r="J85" s="129">
        <f t="shared" si="94"/>
        <v>3.2814007996691028E-2</v>
      </c>
      <c r="L85" s="82"/>
      <c r="M85" s="153" t="s">
        <v>74</v>
      </c>
      <c r="N85" s="41">
        <v>62075</v>
      </c>
      <c r="O85" s="41">
        <v>2293</v>
      </c>
      <c r="P85" s="41">
        <v>8570</v>
      </c>
      <c r="Q85" s="41">
        <v>4463</v>
      </c>
    </row>
    <row r="86" spans="2:17" ht="14.25" customHeight="1">
      <c r="B86" s="232" t="s">
        <v>104</v>
      </c>
      <c r="C86" s="132" t="s">
        <v>175</v>
      </c>
      <c r="D86" s="134">
        <f t="shared" ref="D86:E86" si="101">N122</f>
        <v>10583</v>
      </c>
      <c r="E86" s="135">
        <f t="shared" si="101"/>
        <v>103</v>
      </c>
      <c r="F86" s="129">
        <f t="shared" si="90"/>
        <v>9.7325900028347352E-3</v>
      </c>
      <c r="G86" s="135">
        <f t="shared" si="91"/>
        <v>695</v>
      </c>
      <c r="H86" s="129">
        <f t="shared" si="92"/>
        <v>6.5671359727865447E-2</v>
      </c>
      <c r="I86" s="135">
        <f t="shared" si="93"/>
        <v>332</v>
      </c>
      <c r="J86" s="129">
        <f t="shared" si="94"/>
        <v>3.1371066805253707E-2</v>
      </c>
      <c r="L86" s="82" t="s">
        <v>95</v>
      </c>
      <c r="M86" s="82" t="s">
        <v>175</v>
      </c>
      <c r="N86" s="41">
        <v>54289</v>
      </c>
      <c r="O86" s="41">
        <v>1808</v>
      </c>
      <c r="P86" s="41">
        <v>7214</v>
      </c>
      <c r="Q86" s="41">
        <v>3877</v>
      </c>
    </row>
    <row r="87" spans="2:17" ht="14.25" customHeight="1">
      <c r="B87" s="233"/>
      <c r="C87" s="133" t="s">
        <v>212</v>
      </c>
      <c r="D87" s="176">
        <f t="shared" ref="D87:E87" si="102">N123</f>
        <v>595</v>
      </c>
      <c r="E87" s="177">
        <f t="shared" si="102"/>
        <v>2</v>
      </c>
      <c r="F87" s="178">
        <f t="shared" si="90"/>
        <v>3.3613445378151263E-3</v>
      </c>
      <c r="G87" s="177">
        <f t="shared" si="91"/>
        <v>40</v>
      </c>
      <c r="H87" s="178">
        <f t="shared" si="92"/>
        <v>6.7226890756302518E-2</v>
      </c>
      <c r="I87" s="177">
        <f t="shared" si="93"/>
        <v>17</v>
      </c>
      <c r="J87" s="178">
        <f t="shared" si="94"/>
        <v>2.8571428571428571E-2</v>
      </c>
      <c r="L87" s="82"/>
      <c r="M87" s="82" t="s">
        <v>212</v>
      </c>
      <c r="N87" s="41">
        <v>3544</v>
      </c>
      <c r="O87" s="41">
        <v>162</v>
      </c>
      <c r="P87" s="41">
        <v>502</v>
      </c>
      <c r="Q87" s="41">
        <v>274</v>
      </c>
    </row>
    <row r="88" spans="2:17" ht="14.25" customHeight="1">
      <c r="B88" s="233"/>
      <c r="C88" s="136" t="s">
        <v>273</v>
      </c>
      <c r="D88" s="137">
        <f t="shared" ref="D88:E88" si="103">N124</f>
        <v>539</v>
      </c>
      <c r="E88" s="138">
        <f t="shared" si="103"/>
        <v>0</v>
      </c>
      <c r="F88" s="130">
        <f t="shared" si="90"/>
        <v>0</v>
      </c>
      <c r="G88" s="138">
        <f t="shared" si="91"/>
        <v>0</v>
      </c>
      <c r="H88" s="130">
        <f t="shared" si="92"/>
        <v>0</v>
      </c>
      <c r="I88" s="138">
        <f t="shared" si="93"/>
        <v>1</v>
      </c>
      <c r="J88" s="130">
        <f t="shared" si="94"/>
        <v>1.8552875695732839E-3</v>
      </c>
      <c r="L88" s="82"/>
      <c r="M88" s="82" t="s">
        <v>273</v>
      </c>
      <c r="N88" s="41">
        <v>663</v>
      </c>
      <c r="O88" s="41">
        <v>0</v>
      </c>
      <c r="P88" s="41">
        <v>0</v>
      </c>
      <c r="Q88" s="41">
        <v>1</v>
      </c>
    </row>
    <row r="89" spans="2:17" ht="14.25" customHeight="1">
      <c r="B89" s="234"/>
      <c r="C89" s="168" t="s">
        <v>74</v>
      </c>
      <c r="D89" s="134">
        <f t="shared" ref="D89:E89" si="104">N125</f>
        <v>11717</v>
      </c>
      <c r="E89" s="135">
        <f t="shared" si="104"/>
        <v>105</v>
      </c>
      <c r="F89" s="129">
        <f t="shared" si="90"/>
        <v>8.9613382265084918E-3</v>
      </c>
      <c r="G89" s="135">
        <f t="shared" si="91"/>
        <v>735</v>
      </c>
      <c r="H89" s="129">
        <f t="shared" si="92"/>
        <v>6.2729367585559442E-2</v>
      </c>
      <c r="I89" s="135">
        <f t="shared" si="93"/>
        <v>350</v>
      </c>
      <c r="J89" s="129">
        <f t="shared" si="94"/>
        <v>2.9871127421694971E-2</v>
      </c>
      <c r="L89" s="82"/>
      <c r="M89" s="153" t="s">
        <v>74</v>
      </c>
      <c r="N89" s="41">
        <v>58496</v>
      </c>
      <c r="O89" s="41">
        <v>1970</v>
      </c>
      <c r="P89" s="41">
        <v>7716</v>
      </c>
      <c r="Q89" s="41">
        <v>4152</v>
      </c>
    </row>
    <row r="90" spans="2:17" ht="14.25" customHeight="1">
      <c r="B90" s="232" t="s">
        <v>71</v>
      </c>
      <c r="C90" s="132" t="s">
        <v>175</v>
      </c>
      <c r="D90" s="134">
        <f>SUMIF($M$126:$M$213,"自己負担割合1割",$N$126:$N$213)</f>
        <v>26558</v>
      </c>
      <c r="E90" s="135">
        <f>SUMIF($M$126:$M$213,"自己負担割合1割",$O$126:$O$213)</f>
        <v>148</v>
      </c>
      <c r="F90" s="129">
        <f>IFERROR(E90/D90,"-")</f>
        <v>5.5727087883123728E-3</v>
      </c>
      <c r="G90" s="135">
        <f>SUMIF($M$126:$M$213,"自己負担割合1割",$P$126:$P$213)</f>
        <v>1405</v>
      </c>
      <c r="H90" s="129">
        <f>IFERROR(G90/D90,"-")</f>
        <v>5.2903080051208674E-2</v>
      </c>
      <c r="I90" s="135">
        <f>SUMIF($M$126:$M$213,"自己負担割合1割",$Q$126:$Q$213)</f>
        <v>532</v>
      </c>
      <c r="J90" s="129">
        <f>IFERROR(I90/D90,"-")</f>
        <v>2.0031628887717447E-2</v>
      </c>
      <c r="L90" s="82" t="s">
        <v>96</v>
      </c>
      <c r="M90" s="82" t="s">
        <v>175</v>
      </c>
      <c r="N90" s="41">
        <v>45300</v>
      </c>
      <c r="O90" s="41">
        <v>1352</v>
      </c>
      <c r="P90" s="41">
        <v>5606</v>
      </c>
      <c r="Q90" s="41">
        <v>2983</v>
      </c>
    </row>
    <row r="91" spans="2:17" ht="14.25" customHeight="1">
      <c r="B91" s="233"/>
      <c r="C91" s="133" t="s">
        <v>212</v>
      </c>
      <c r="D91" s="174">
        <f>SUMIF($M$126:$M$213,"自己負担割合3割",$N$126:$N$213)</f>
        <v>1336</v>
      </c>
      <c r="E91" s="175">
        <f>SUMIF($M$126:$M$213,"自己負担割合3割",$O$126:$O$213)</f>
        <v>9</v>
      </c>
      <c r="F91" s="131">
        <f>IFERROR(E91/D91,"-")</f>
        <v>6.7365269461077846E-3</v>
      </c>
      <c r="G91" s="175">
        <f>SUMIF($M$126:$M$213,"自己負担割合3割",$P$126:$P$213)</f>
        <v>68</v>
      </c>
      <c r="H91" s="131">
        <f t="shared" si="17"/>
        <v>5.089820359281437E-2</v>
      </c>
      <c r="I91" s="175">
        <f>SUMIF($M$126:$M$213,"自己負担割合3割",$Q$126:$Q$213)</f>
        <v>30</v>
      </c>
      <c r="J91" s="131">
        <f t="shared" si="19"/>
        <v>2.2455089820359281E-2</v>
      </c>
      <c r="L91" s="82"/>
      <c r="M91" s="82" t="s">
        <v>212</v>
      </c>
      <c r="N91" s="41">
        <v>2874</v>
      </c>
      <c r="O91" s="41">
        <v>108</v>
      </c>
      <c r="P91" s="41">
        <v>417</v>
      </c>
      <c r="Q91" s="41">
        <v>214</v>
      </c>
    </row>
    <row r="92" spans="2:17" ht="14.25" customHeight="1">
      <c r="B92" s="233"/>
      <c r="C92" s="136" t="s">
        <v>273</v>
      </c>
      <c r="D92" s="137">
        <f>SUMIF($M$126:$M$213,"不明",$N$126:$N$213)</f>
        <v>2204</v>
      </c>
      <c r="E92" s="138">
        <f>SUMIF($M$126:$M$213,"不明",$O$126:$O$213)</f>
        <v>0</v>
      </c>
      <c r="F92" s="130">
        <f>IFERROR(E92/D92,"-")</f>
        <v>0</v>
      </c>
      <c r="G92" s="138">
        <f>SUMIF($M$126:$M$213,"不明",$P$126:$P$213)</f>
        <v>1</v>
      </c>
      <c r="H92" s="130">
        <f>IFERROR(G92/D92,"-")</f>
        <v>4.5372050816696913E-4</v>
      </c>
      <c r="I92" s="138">
        <f>SUMIF($M$126:$M$213,"不明",$Q$126:$Q$213)</f>
        <v>1</v>
      </c>
      <c r="J92" s="130">
        <f t="shared" ref="J92" si="105">IFERROR(I92/D92,"-")</f>
        <v>4.5372050816696913E-4</v>
      </c>
      <c r="L92" s="82"/>
      <c r="M92" s="82" t="s">
        <v>273</v>
      </c>
      <c r="N92" s="41">
        <v>700</v>
      </c>
      <c r="O92" s="41">
        <v>0</v>
      </c>
      <c r="P92" s="41">
        <v>1</v>
      </c>
      <c r="Q92" s="41">
        <v>3</v>
      </c>
    </row>
    <row r="93" spans="2:17" ht="14.25" customHeight="1" thickBot="1">
      <c r="B93" s="258"/>
      <c r="C93" s="183" t="s">
        <v>74</v>
      </c>
      <c r="D93" s="140">
        <f>SUMIF($M$126:$M$213,"合計",$N$126:$N$213)</f>
        <v>30098</v>
      </c>
      <c r="E93" s="141">
        <f>SUMIF($M$126:$M$213,"合計",$O$126:$O$213)</f>
        <v>157</v>
      </c>
      <c r="F93" s="142">
        <f>IFERROR(E93/D93,"-")</f>
        <v>5.2162934414246792E-3</v>
      </c>
      <c r="G93" s="141">
        <f>SUMIF($M$126:$M$213,"合計",$P$126:$P$213)</f>
        <v>1474</v>
      </c>
      <c r="H93" s="142">
        <f>IFERROR(G93/D93,"-")</f>
        <v>4.8973353711210046E-2</v>
      </c>
      <c r="I93" s="141">
        <f>SUMIF($M$126:$M$213,"合計",$Q$126:$Q$213)</f>
        <v>563</v>
      </c>
      <c r="J93" s="142">
        <f>IFERROR(I93/D93,"-")</f>
        <v>1.8705561831350921E-2</v>
      </c>
      <c r="L93" s="82"/>
      <c r="M93" s="153" t="s">
        <v>74</v>
      </c>
      <c r="N93" s="41">
        <v>48874</v>
      </c>
      <c r="O93" s="41">
        <v>1460</v>
      </c>
      <c r="P93" s="41">
        <v>6024</v>
      </c>
      <c r="Q93" s="41">
        <v>3200</v>
      </c>
    </row>
    <row r="94" spans="2:17" ht="14.25" customHeight="1" thickTop="1">
      <c r="B94" s="259" t="s">
        <v>181</v>
      </c>
      <c r="C94" s="182" t="s">
        <v>175</v>
      </c>
      <c r="D94" s="139">
        <f>地区別_健診受診率!BB39</f>
        <v>1071470</v>
      </c>
      <c r="E94" s="73">
        <f>地区別_健診受診率!BC39</f>
        <v>43866</v>
      </c>
      <c r="F94" s="71">
        <f>地区別_健診受診率!BD39</f>
        <v>4.0940016986009874E-2</v>
      </c>
      <c r="G94" s="73">
        <f>地区別_健診受診率!BE39</f>
        <v>159776</v>
      </c>
      <c r="H94" s="71">
        <f>地区別_健診受診率!BF39</f>
        <v>0.14911850075130428</v>
      </c>
      <c r="I94" s="73">
        <f>地区別_健診受診率!BG39</f>
        <v>75536</v>
      </c>
      <c r="J94" s="71">
        <f>地区別_健診受診率!BH39</f>
        <v>7.049754076175721E-2</v>
      </c>
      <c r="L94" s="82" t="s">
        <v>97</v>
      </c>
      <c r="M94" s="82" t="s">
        <v>175</v>
      </c>
      <c r="N94" s="41">
        <v>39529</v>
      </c>
      <c r="O94" s="41">
        <v>1037</v>
      </c>
      <c r="P94" s="41">
        <v>4507</v>
      </c>
      <c r="Q94" s="41">
        <v>2538</v>
      </c>
    </row>
    <row r="95" spans="2:17" ht="14.25" customHeight="1">
      <c r="B95" s="233"/>
      <c r="C95" s="133" t="s">
        <v>212</v>
      </c>
      <c r="D95" s="179">
        <f>地区別_健診受診率!BB40</f>
        <v>83004</v>
      </c>
      <c r="E95" s="69">
        <f>地区別_健診受診率!BC40</f>
        <v>3819</v>
      </c>
      <c r="F95" s="67">
        <f>地区別_健診受診率!BD40</f>
        <v>4.6009830851525227E-2</v>
      </c>
      <c r="G95" s="69">
        <f>地区別_健診受診率!BE40</f>
        <v>12902</v>
      </c>
      <c r="H95" s="67">
        <f>地区別_健診受診率!BF40</f>
        <v>0.15543829213049973</v>
      </c>
      <c r="I95" s="69">
        <f>地区別_健診受診率!BG40</f>
        <v>6566</v>
      </c>
      <c r="J95" s="67">
        <f>地区別_健診受診率!BH40</f>
        <v>7.9104621464025832E-2</v>
      </c>
      <c r="L95" s="82"/>
      <c r="M95" s="82" t="s">
        <v>212</v>
      </c>
      <c r="N95" s="41">
        <v>2370</v>
      </c>
      <c r="O95" s="41">
        <v>94</v>
      </c>
      <c r="P95" s="41">
        <v>280</v>
      </c>
      <c r="Q95" s="41">
        <v>220</v>
      </c>
    </row>
    <row r="96" spans="2:17" ht="14.25" customHeight="1">
      <c r="B96" s="233"/>
      <c r="C96" s="136" t="s">
        <v>273</v>
      </c>
      <c r="D96" s="171">
        <f>地区別_健診受診率!BB41</f>
        <v>15133</v>
      </c>
      <c r="E96" s="65">
        <f>地区別_健診受診率!BC41</f>
        <v>3</v>
      </c>
      <c r="F96" s="170">
        <f>地区別_健診受診率!BD41</f>
        <v>1.982422520319831E-4</v>
      </c>
      <c r="G96" s="65">
        <f>地区別_健診受診率!BE41</f>
        <v>35</v>
      </c>
      <c r="H96" s="170">
        <f>地区別_健診受診率!BF41</f>
        <v>2.3128262737064694E-3</v>
      </c>
      <c r="I96" s="65">
        <f>地区別_健診受診率!BG41</f>
        <v>31</v>
      </c>
      <c r="J96" s="170">
        <f>地区別_健診受診率!BH41</f>
        <v>2.0485032709971584E-3</v>
      </c>
      <c r="L96" s="82"/>
      <c r="M96" s="82" t="s">
        <v>273</v>
      </c>
      <c r="N96" s="41">
        <v>686</v>
      </c>
      <c r="O96" s="41">
        <v>0</v>
      </c>
      <c r="P96" s="41">
        <v>2</v>
      </c>
      <c r="Q96" s="41">
        <v>1</v>
      </c>
    </row>
    <row r="97" spans="2:17" ht="14.25" customHeight="1">
      <c r="B97" s="234"/>
      <c r="C97" s="168" t="s">
        <v>74</v>
      </c>
      <c r="D97" s="40">
        <f>地区別_健診受診率!BB42</f>
        <v>1169607</v>
      </c>
      <c r="E97" s="62">
        <f>地区別_健診受診率!BC42</f>
        <v>47688</v>
      </c>
      <c r="F97" s="60">
        <f>地区別_健診受診率!BD42</f>
        <v>4.0772669794212929E-2</v>
      </c>
      <c r="G97" s="62">
        <f>地区別_健診受診率!BE42</f>
        <v>172713</v>
      </c>
      <c r="H97" s="60">
        <f>地区別_健診受診率!BF42</f>
        <v>0.14766754986931507</v>
      </c>
      <c r="I97" s="62">
        <f>地区別_健診受診率!BG42</f>
        <v>82133</v>
      </c>
      <c r="J97" s="60">
        <f>地区別_健診受診率!BH42</f>
        <v>7.0222732935079898E-2</v>
      </c>
      <c r="L97" s="82"/>
      <c r="M97" s="153" t="s">
        <v>74</v>
      </c>
      <c r="N97" s="41">
        <v>42585</v>
      </c>
      <c r="O97" s="41">
        <v>1131</v>
      </c>
      <c r="P97" s="41">
        <v>4789</v>
      </c>
      <c r="Q97" s="41">
        <v>2759</v>
      </c>
    </row>
    <row r="98" spans="2:17" ht="14.25" customHeight="1">
      <c r="B98" s="7" t="s">
        <v>204</v>
      </c>
      <c r="C98" s="7"/>
      <c r="L98" s="82" t="s">
        <v>98</v>
      </c>
      <c r="M98" s="82" t="s">
        <v>175</v>
      </c>
      <c r="N98" s="41">
        <v>35993</v>
      </c>
      <c r="O98" s="41">
        <v>846</v>
      </c>
      <c r="P98" s="41">
        <v>3774</v>
      </c>
      <c r="Q98" s="41">
        <v>2169</v>
      </c>
    </row>
    <row r="99" spans="2:17" ht="14.25" customHeight="1">
      <c r="B99" s="7" t="s">
        <v>266</v>
      </c>
      <c r="C99" s="8"/>
      <c r="L99" s="82"/>
      <c r="M99" s="82" t="s">
        <v>212</v>
      </c>
      <c r="N99" s="41">
        <v>2261</v>
      </c>
      <c r="O99" s="41">
        <v>72</v>
      </c>
      <c r="P99" s="41">
        <v>268</v>
      </c>
      <c r="Q99" s="41">
        <v>175</v>
      </c>
    </row>
    <row r="100" spans="2:17" ht="14.25" customHeight="1">
      <c r="B100" s="8" t="s">
        <v>216</v>
      </c>
      <c r="C100" s="8"/>
      <c r="L100" s="82"/>
      <c r="M100" s="82" t="s">
        <v>273</v>
      </c>
      <c r="N100" s="41">
        <v>763</v>
      </c>
      <c r="O100" s="41">
        <v>0</v>
      </c>
      <c r="P100" s="41">
        <v>1</v>
      </c>
      <c r="Q100" s="41">
        <v>0</v>
      </c>
    </row>
    <row r="101" spans="2:17" ht="14.25" customHeight="1">
      <c r="B101" s="8" t="s">
        <v>203</v>
      </c>
      <c r="L101" s="82"/>
      <c r="M101" s="153" t="s">
        <v>74</v>
      </c>
      <c r="N101" s="41">
        <v>39017</v>
      </c>
      <c r="O101" s="41">
        <v>918</v>
      </c>
      <c r="P101" s="41">
        <v>4043</v>
      </c>
      <c r="Q101" s="41">
        <v>2344</v>
      </c>
    </row>
    <row r="102" spans="2:17">
      <c r="L102" s="82" t="s">
        <v>99</v>
      </c>
      <c r="M102" s="82" t="s">
        <v>175</v>
      </c>
      <c r="N102" s="41">
        <v>29742</v>
      </c>
      <c r="O102" s="41">
        <v>583</v>
      </c>
      <c r="P102" s="41">
        <v>2945</v>
      </c>
      <c r="Q102" s="41">
        <v>1600</v>
      </c>
    </row>
    <row r="103" spans="2:17">
      <c r="L103" s="82"/>
      <c r="M103" s="82" t="s">
        <v>212</v>
      </c>
      <c r="N103" s="41">
        <v>1838</v>
      </c>
      <c r="O103" s="41">
        <v>42</v>
      </c>
      <c r="P103" s="41">
        <v>205</v>
      </c>
      <c r="Q103" s="41">
        <v>130</v>
      </c>
    </row>
    <row r="104" spans="2:17">
      <c r="L104" s="82"/>
      <c r="M104" s="82" t="s">
        <v>273</v>
      </c>
      <c r="N104" s="41">
        <v>691</v>
      </c>
      <c r="O104" s="41">
        <v>0</v>
      </c>
      <c r="P104" s="41">
        <v>1</v>
      </c>
      <c r="Q104" s="41">
        <v>0</v>
      </c>
    </row>
    <row r="105" spans="2:17">
      <c r="L105" s="82"/>
      <c r="M105" s="153" t="s">
        <v>74</v>
      </c>
      <c r="N105" s="41">
        <v>32271</v>
      </c>
      <c r="O105" s="41">
        <v>625</v>
      </c>
      <c r="P105" s="41">
        <v>3151</v>
      </c>
      <c r="Q105" s="41">
        <v>1730</v>
      </c>
    </row>
    <row r="106" spans="2:17">
      <c r="L106" s="82" t="s">
        <v>100</v>
      </c>
      <c r="M106" s="82" t="s">
        <v>175</v>
      </c>
      <c r="N106" s="41">
        <v>24672</v>
      </c>
      <c r="O106" s="41">
        <v>426</v>
      </c>
      <c r="P106" s="41">
        <v>2280</v>
      </c>
      <c r="Q106" s="41">
        <v>1197</v>
      </c>
    </row>
    <row r="107" spans="2:17">
      <c r="L107" s="82"/>
      <c r="M107" s="82" t="s">
        <v>212</v>
      </c>
      <c r="N107" s="41">
        <v>1522</v>
      </c>
      <c r="O107" s="41">
        <v>38</v>
      </c>
      <c r="P107" s="41">
        <v>167</v>
      </c>
      <c r="Q107" s="41">
        <v>87</v>
      </c>
    </row>
    <row r="108" spans="2:17">
      <c r="L108" s="82"/>
      <c r="M108" s="82" t="s">
        <v>273</v>
      </c>
      <c r="N108" s="41">
        <v>772</v>
      </c>
      <c r="O108" s="41">
        <v>0</v>
      </c>
      <c r="P108" s="41">
        <v>1</v>
      </c>
      <c r="Q108" s="41">
        <v>0</v>
      </c>
    </row>
    <row r="109" spans="2:17">
      <c r="L109" s="82"/>
      <c r="M109" s="153" t="s">
        <v>74</v>
      </c>
      <c r="N109" s="41">
        <v>26966</v>
      </c>
      <c r="O109" s="41">
        <v>464</v>
      </c>
      <c r="P109" s="41">
        <v>2448</v>
      </c>
      <c r="Q109" s="41">
        <v>1284</v>
      </c>
    </row>
    <row r="110" spans="2:17">
      <c r="L110" s="82" t="s">
        <v>101</v>
      </c>
      <c r="M110" s="82" t="s">
        <v>175</v>
      </c>
      <c r="N110" s="41">
        <v>20163</v>
      </c>
      <c r="O110" s="41">
        <v>287</v>
      </c>
      <c r="P110" s="41">
        <v>1659</v>
      </c>
      <c r="Q110" s="41">
        <v>847</v>
      </c>
    </row>
    <row r="111" spans="2:17">
      <c r="L111" s="82"/>
      <c r="M111" s="82" t="s">
        <v>212</v>
      </c>
      <c r="N111" s="41">
        <v>1228</v>
      </c>
      <c r="O111" s="41">
        <v>24</v>
      </c>
      <c r="P111" s="41">
        <v>110</v>
      </c>
      <c r="Q111" s="41">
        <v>69</v>
      </c>
    </row>
    <row r="112" spans="2:17">
      <c r="L112" s="82"/>
      <c r="M112" s="82" t="s">
        <v>273</v>
      </c>
      <c r="N112" s="41">
        <v>672</v>
      </c>
      <c r="O112" s="41">
        <v>1</v>
      </c>
      <c r="P112" s="41">
        <v>3</v>
      </c>
      <c r="Q112" s="41">
        <v>0</v>
      </c>
    </row>
    <row r="113" spans="12:17">
      <c r="L113" s="82"/>
      <c r="M113" s="153" t="s">
        <v>74</v>
      </c>
      <c r="N113" s="41">
        <v>22063</v>
      </c>
      <c r="O113" s="41">
        <v>312</v>
      </c>
      <c r="P113" s="41">
        <v>1772</v>
      </c>
      <c r="Q113" s="41">
        <v>916</v>
      </c>
    </row>
    <row r="114" spans="12:17">
      <c r="L114" s="82" t="s">
        <v>102</v>
      </c>
      <c r="M114" s="82" t="s">
        <v>175</v>
      </c>
      <c r="N114" s="41">
        <v>17022</v>
      </c>
      <c r="O114" s="41">
        <v>216</v>
      </c>
      <c r="P114" s="41">
        <v>1340</v>
      </c>
      <c r="Q114" s="41">
        <v>700</v>
      </c>
    </row>
    <row r="115" spans="12:17">
      <c r="L115" s="82"/>
      <c r="M115" s="82" t="s">
        <v>212</v>
      </c>
      <c r="N115" s="41">
        <v>1075</v>
      </c>
      <c r="O115" s="41">
        <v>16</v>
      </c>
      <c r="P115" s="41">
        <v>74</v>
      </c>
      <c r="Q115" s="41">
        <v>56</v>
      </c>
    </row>
    <row r="116" spans="12:17">
      <c r="L116" s="82"/>
      <c r="M116" s="82" t="s">
        <v>273</v>
      </c>
      <c r="N116" s="41">
        <v>653</v>
      </c>
      <c r="O116" s="41">
        <v>0</v>
      </c>
      <c r="P116" s="41">
        <v>1</v>
      </c>
      <c r="Q116" s="41">
        <v>2</v>
      </c>
    </row>
    <row r="117" spans="12:17">
      <c r="L117" s="82"/>
      <c r="M117" s="153" t="s">
        <v>74</v>
      </c>
      <c r="N117" s="41">
        <v>18750</v>
      </c>
      <c r="O117" s="41">
        <v>232</v>
      </c>
      <c r="P117" s="41">
        <v>1415</v>
      </c>
      <c r="Q117" s="41">
        <v>758</v>
      </c>
    </row>
    <row r="118" spans="12:17">
      <c r="L118" s="82" t="s">
        <v>103</v>
      </c>
      <c r="M118" s="82" t="s">
        <v>175</v>
      </c>
      <c r="N118" s="41">
        <v>13131</v>
      </c>
      <c r="O118" s="41">
        <v>157</v>
      </c>
      <c r="P118" s="41">
        <v>1003</v>
      </c>
      <c r="Q118" s="41">
        <v>437</v>
      </c>
    </row>
    <row r="119" spans="12:17">
      <c r="L119" s="82"/>
      <c r="M119" s="82" t="s">
        <v>212</v>
      </c>
      <c r="N119" s="41">
        <v>788</v>
      </c>
      <c r="O119" s="41">
        <v>7</v>
      </c>
      <c r="P119" s="41">
        <v>76</v>
      </c>
      <c r="Q119" s="41">
        <v>37</v>
      </c>
    </row>
    <row r="120" spans="12:17">
      <c r="L120" s="82"/>
      <c r="M120" s="82" t="s">
        <v>273</v>
      </c>
      <c r="N120" s="41">
        <v>587</v>
      </c>
      <c r="O120" s="41">
        <v>0</v>
      </c>
      <c r="P120" s="41">
        <v>2</v>
      </c>
      <c r="Q120" s="41">
        <v>2</v>
      </c>
    </row>
    <row r="121" spans="12:17">
      <c r="L121" s="82"/>
      <c r="M121" s="153" t="s">
        <v>74</v>
      </c>
      <c r="N121" s="41">
        <v>14506</v>
      </c>
      <c r="O121" s="41">
        <v>164</v>
      </c>
      <c r="P121" s="41">
        <v>1081</v>
      </c>
      <c r="Q121" s="41">
        <v>476</v>
      </c>
    </row>
    <row r="122" spans="12:17">
      <c r="L122" s="82" t="s">
        <v>104</v>
      </c>
      <c r="M122" s="82" t="s">
        <v>175</v>
      </c>
      <c r="N122" s="41">
        <v>10583</v>
      </c>
      <c r="O122" s="41">
        <v>103</v>
      </c>
      <c r="P122" s="41">
        <v>695</v>
      </c>
      <c r="Q122" s="41">
        <v>332</v>
      </c>
    </row>
    <row r="123" spans="12:17">
      <c r="L123" s="82"/>
      <c r="M123" s="82" t="s">
        <v>212</v>
      </c>
      <c r="N123" s="41">
        <v>595</v>
      </c>
      <c r="O123" s="41">
        <v>2</v>
      </c>
      <c r="P123" s="41">
        <v>40</v>
      </c>
      <c r="Q123" s="41">
        <v>17</v>
      </c>
    </row>
    <row r="124" spans="12:17">
      <c r="L124" s="82"/>
      <c r="M124" s="82" t="s">
        <v>273</v>
      </c>
      <c r="N124" s="41">
        <v>539</v>
      </c>
      <c r="O124" s="41">
        <v>0</v>
      </c>
      <c r="P124" s="41">
        <v>0</v>
      </c>
      <c r="Q124" s="41">
        <v>1</v>
      </c>
    </row>
    <row r="125" spans="12:17">
      <c r="L125" s="82"/>
      <c r="M125" s="153" t="s">
        <v>74</v>
      </c>
      <c r="N125" s="41">
        <v>11717</v>
      </c>
      <c r="O125" s="41">
        <v>105</v>
      </c>
      <c r="P125" s="41">
        <v>735</v>
      </c>
      <c r="Q125" s="41">
        <v>350</v>
      </c>
    </row>
    <row r="126" spans="12:17">
      <c r="L126" s="82" t="s">
        <v>231</v>
      </c>
      <c r="M126" s="82" t="s">
        <v>175</v>
      </c>
      <c r="N126" s="41">
        <v>7960</v>
      </c>
      <c r="O126" s="41">
        <v>72</v>
      </c>
      <c r="P126" s="41">
        <v>505</v>
      </c>
      <c r="Q126" s="41">
        <v>205</v>
      </c>
    </row>
    <row r="127" spans="12:17">
      <c r="L127" s="82"/>
      <c r="M127" s="82" t="s">
        <v>212</v>
      </c>
      <c r="N127" s="41">
        <v>434</v>
      </c>
      <c r="O127" s="41">
        <v>3</v>
      </c>
      <c r="P127" s="41">
        <v>32</v>
      </c>
      <c r="Q127" s="41">
        <v>12</v>
      </c>
    </row>
    <row r="128" spans="12:17">
      <c r="L128" s="82"/>
      <c r="M128" s="82" t="s">
        <v>273</v>
      </c>
      <c r="N128" s="41">
        <v>487</v>
      </c>
      <c r="O128" s="41">
        <v>0</v>
      </c>
      <c r="P128" s="41">
        <v>0</v>
      </c>
      <c r="Q128" s="41">
        <v>1</v>
      </c>
    </row>
    <row r="129" spans="12:17">
      <c r="L129" s="82"/>
      <c r="M129" s="153" t="s">
        <v>74</v>
      </c>
      <c r="N129" s="41">
        <v>8881</v>
      </c>
      <c r="O129" s="41">
        <v>75</v>
      </c>
      <c r="P129" s="41">
        <v>537</v>
      </c>
      <c r="Q129" s="41">
        <v>218</v>
      </c>
    </row>
    <row r="130" spans="12:17">
      <c r="L130" s="82" t="s">
        <v>232</v>
      </c>
      <c r="M130" s="82" t="s">
        <v>175</v>
      </c>
      <c r="N130" s="41">
        <v>5653</v>
      </c>
      <c r="O130" s="41">
        <v>34</v>
      </c>
      <c r="P130" s="41">
        <v>309</v>
      </c>
      <c r="Q130" s="41">
        <v>152</v>
      </c>
    </row>
    <row r="131" spans="12:17">
      <c r="L131" s="82"/>
      <c r="M131" s="82" t="s">
        <v>212</v>
      </c>
      <c r="N131" s="41">
        <v>312</v>
      </c>
      <c r="O131" s="41">
        <v>2</v>
      </c>
      <c r="P131" s="41">
        <v>19</v>
      </c>
      <c r="Q131" s="41">
        <v>9</v>
      </c>
    </row>
    <row r="132" spans="12:17">
      <c r="L132" s="82"/>
      <c r="M132" s="82" t="s">
        <v>273</v>
      </c>
      <c r="N132" s="41">
        <v>392</v>
      </c>
      <c r="O132" s="41">
        <v>0</v>
      </c>
      <c r="P132" s="41">
        <v>0</v>
      </c>
      <c r="Q132" s="41">
        <v>0</v>
      </c>
    </row>
    <row r="133" spans="12:17">
      <c r="L133" s="82"/>
      <c r="M133" s="153" t="s">
        <v>74</v>
      </c>
      <c r="N133" s="41">
        <v>6357</v>
      </c>
      <c r="O133" s="41">
        <v>36</v>
      </c>
      <c r="P133" s="41">
        <v>328</v>
      </c>
      <c r="Q133" s="41">
        <v>161</v>
      </c>
    </row>
    <row r="134" spans="12:17">
      <c r="L134" s="82" t="s">
        <v>233</v>
      </c>
      <c r="M134" s="82" t="s">
        <v>175</v>
      </c>
      <c r="N134" s="41">
        <v>4231</v>
      </c>
      <c r="O134" s="41">
        <v>20</v>
      </c>
      <c r="P134" s="41">
        <v>226</v>
      </c>
      <c r="Q134" s="41">
        <v>73</v>
      </c>
    </row>
    <row r="135" spans="12:17">
      <c r="L135" s="82"/>
      <c r="M135" s="82" t="s">
        <v>212</v>
      </c>
      <c r="N135" s="41">
        <v>208</v>
      </c>
      <c r="O135" s="41">
        <v>2</v>
      </c>
      <c r="P135" s="41">
        <v>6</v>
      </c>
      <c r="Q135" s="41">
        <v>3</v>
      </c>
    </row>
    <row r="136" spans="12:17">
      <c r="L136" s="82"/>
      <c r="M136" s="82" t="s">
        <v>273</v>
      </c>
      <c r="N136" s="41">
        <v>312</v>
      </c>
      <c r="O136" s="41">
        <v>0</v>
      </c>
      <c r="P136" s="41">
        <v>1</v>
      </c>
      <c r="Q136" s="41">
        <v>0</v>
      </c>
    </row>
    <row r="137" spans="12:17">
      <c r="L137" s="82"/>
      <c r="M137" s="153" t="s">
        <v>74</v>
      </c>
      <c r="N137" s="41">
        <v>4751</v>
      </c>
      <c r="O137" s="41">
        <v>22</v>
      </c>
      <c r="P137" s="41">
        <v>233</v>
      </c>
      <c r="Q137" s="41">
        <v>76</v>
      </c>
    </row>
    <row r="138" spans="12:17">
      <c r="L138" s="82" t="s">
        <v>234</v>
      </c>
      <c r="M138" s="82" t="s">
        <v>175</v>
      </c>
      <c r="N138" s="41">
        <v>2967</v>
      </c>
      <c r="O138" s="41">
        <v>10</v>
      </c>
      <c r="P138" s="41">
        <v>142</v>
      </c>
      <c r="Q138" s="41">
        <v>45</v>
      </c>
    </row>
    <row r="139" spans="12:17">
      <c r="L139" s="82"/>
      <c r="M139" s="82" t="s">
        <v>212</v>
      </c>
      <c r="N139" s="41">
        <v>132</v>
      </c>
      <c r="O139" s="41">
        <v>0</v>
      </c>
      <c r="P139" s="41">
        <v>1</v>
      </c>
      <c r="Q139" s="41">
        <v>3</v>
      </c>
    </row>
    <row r="140" spans="12:17">
      <c r="L140" s="82"/>
      <c r="M140" s="82" t="s">
        <v>273</v>
      </c>
      <c r="N140" s="41">
        <v>239</v>
      </c>
      <c r="O140" s="41">
        <v>0</v>
      </c>
      <c r="P140" s="41">
        <v>0</v>
      </c>
      <c r="Q140" s="41">
        <v>0</v>
      </c>
    </row>
    <row r="141" spans="12:17">
      <c r="L141" s="82"/>
      <c r="M141" s="153" t="s">
        <v>74</v>
      </c>
      <c r="N141" s="41">
        <v>3338</v>
      </c>
      <c r="O141" s="41">
        <v>10</v>
      </c>
      <c r="P141" s="41">
        <v>143</v>
      </c>
      <c r="Q141" s="41">
        <v>48</v>
      </c>
    </row>
    <row r="142" spans="12:17">
      <c r="L142" s="82" t="s">
        <v>235</v>
      </c>
      <c r="M142" s="82" t="s">
        <v>175</v>
      </c>
      <c r="N142" s="41">
        <v>2112</v>
      </c>
      <c r="O142" s="41">
        <v>5</v>
      </c>
      <c r="P142" s="41">
        <v>79</v>
      </c>
      <c r="Q142" s="41">
        <v>31</v>
      </c>
    </row>
    <row r="143" spans="12:17">
      <c r="L143" s="82"/>
      <c r="M143" s="82" t="s">
        <v>212</v>
      </c>
      <c r="N143" s="41">
        <v>83</v>
      </c>
      <c r="O143" s="41">
        <v>2</v>
      </c>
      <c r="P143" s="41">
        <v>3</v>
      </c>
      <c r="Q143" s="41">
        <v>0</v>
      </c>
    </row>
    <row r="144" spans="12:17">
      <c r="L144" s="82"/>
      <c r="M144" s="82" t="s">
        <v>273</v>
      </c>
      <c r="N144" s="41">
        <v>204</v>
      </c>
      <c r="O144" s="41">
        <v>0</v>
      </c>
      <c r="P144" s="41">
        <v>0</v>
      </c>
      <c r="Q144" s="41">
        <v>0</v>
      </c>
    </row>
    <row r="145" spans="12:17">
      <c r="L145" s="82"/>
      <c r="M145" s="153" t="s">
        <v>74</v>
      </c>
      <c r="N145" s="41">
        <v>2399</v>
      </c>
      <c r="O145" s="41">
        <v>7</v>
      </c>
      <c r="P145" s="41">
        <v>82</v>
      </c>
      <c r="Q145" s="41">
        <v>31</v>
      </c>
    </row>
    <row r="146" spans="12:17">
      <c r="L146" s="82" t="s">
        <v>236</v>
      </c>
      <c r="M146" s="82" t="s">
        <v>175</v>
      </c>
      <c r="N146" s="41">
        <v>1454</v>
      </c>
      <c r="O146" s="41">
        <v>5</v>
      </c>
      <c r="P146" s="41">
        <v>71</v>
      </c>
      <c r="Q146" s="41">
        <v>13</v>
      </c>
    </row>
    <row r="147" spans="12:17">
      <c r="L147" s="82"/>
      <c r="M147" s="82" t="s">
        <v>212</v>
      </c>
      <c r="N147" s="41">
        <v>73</v>
      </c>
      <c r="O147" s="41">
        <v>0</v>
      </c>
      <c r="P147" s="41">
        <v>2</v>
      </c>
      <c r="Q147" s="41">
        <v>2</v>
      </c>
    </row>
    <row r="148" spans="12:17">
      <c r="L148" s="82"/>
      <c r="M148" s="82" t="s">
        <v>273</v>
      </c>
      <c r="N148" s="41">
        <v>151</v>
      </c>
      <c r="O148" s="41">
        <v>0</v>
      </c>
      <c r="P148" s="41">
        <v>0</v>
      </c>
      <c r="Q148" s="41">
        <v>0</v>
      </c>
    </row>
    <row r="149" spans="12:17">
      <c r="L149" s="82"/>
      <c r="M149" s="153" t="s">
        <v>74</v>
      </c>
      <c r="N149" s="41">
        <v>1678</v>
      </c>
      <c r="O149" s="41">
        <v>5</v>
      </c>
      <c r="P149" s="41">
        <v>73</v>
      </c>
      <c r="Q149" s="41">
        <v>15</v>
      </c>
    </row>
    <row r="150" spans="12:17">
      <c r="L150" s="82" t="s">
        <v>237</v>
      </c>
      <c r="M150" s="82" t="s">
        <v>175</v>
      </c>
      <c r="N150" s="41">
        <v>904</v>
      </c>
      <c r="O150" s="41">
        <v>2</v>
      </c>
      <c r="P150" s="41">
        <v>31</v>
      </c>
      <c r="Q150" s="41">
        <v>5</v>
      </c>
    </row>
    <row r="151" spans="12:17">
      <c r="L151" s="82"/>
      <c r="M151" s="82" t="s">
        <v>212</v>
      </c>
      <c r="N151" s="41">
        <v>36</v>
      </c>
      <c r="O151" s="41">
        <v>0</v>
      </c>
      <c r="P151" s="41">
        <v>2</v>
      </c>
      <c r="Q151" s="41">
        <v>0</v>
      </c>
    </row>
    <row r="152" spans="12:17">
      <c r="L152" s="82"/>
      <c r="M152" s="82" t="s">
        <v>273</v>
      </c>
      <c r="N152" s="41">
        <v>114</v>
      </c>
      <c r="O152" s="41">
        <v>0</v>
      </c>
      <c r="P152" s="41">
        <v>0</v>
      </c>
      <c r="Q152" s="41">
        <v>0</v>
      </c>
    </row>
    <row r="153" spans="12:17">
      <c r="L153" s="82"/>
      <c r="M153" s="153" t="s">
        <v>74</v>
      </c>
      <c r="N153" s="41">
        <v>1054</v>
      </c>
      <c r="O153" s="41">
        <v>2</v>
      </c>
      <c r="P153" s="41">
        <v>33</v>
      </c>
      <c r="Q153" s="41">
        <v>5</v>
      </c>
    </row>
    <row r="154" spans="12:17">
      <c r="L154" s="82" t="s">
        <v>238</v>
      </c>
      <c r="M154" s="82" t="s">
        <v>175</v>
      </c>
      <c r="N154" s="41">
        <v>492</v>
      </c>
      <c r="O154" s="41">
        <v>0</v>
      </c>
      <c r="P154" s="41">
        <v>16</v>
      </c>
      <c r="Q154" s="41">
        <v>3</v>
      </c>
    </row>
    <row r="155" spans="12:17">
      <c r="L155" s="82"/>
      <c r="M155" s="82" t="s">
        <v>212</v>
      </c>
      <c r="N155" s="41">
        <v>25</v>
      </c>
      <c r="O155" s="41">
        <v>0</v>
      </c>
      <c r="P155" s="41">
        <v>2</v>
      </c>
      <c r="Q155" s="41">
        <v>1</v>
      </c>
    </row>
    <row r="156" spans="12:17">
      <c r="L156" s="82"/>
      <c r="M156" s="82" t="s">
        <v>273</v>
      </c>
      <c r="N156" s="41">
        <v>87</v>
      </c>
      <c r="O156" s="41">
        <v>0</v>
      </c>
      <c r="P156" s="41">
        <v>0</v>
      </c>
      <c r="Q156" s="41">
        <v>0</v>
      </c>
    </row>
    <row r="157" spans="12:17">
      <c r="L157" s="82"/>
      <c r="M157" s="153" t="s">
        <v>74</v>
      </c>
      <c r="N157" s="41">
        <v>604</v>
      </c>
      <c r="O157" s="41">
        <v>0</v>
      </c>
      <c r="P157" s="41">
        <v>18</v>
      </c>
      <c r="Q157" s="41">
        <v>4</v>
      </c>
    </row>
    <row r="158" spans="12:17">
      <c r="L158" s="82" t="s">
        <v>239</v>
      </c>
      <c r="M158" s="82" t="s">
        <v>175</v>
      </c>
      <c r="N158" s="41">
        <v>340</v>
      </c>
      <c r="O158" s="41">
        <v>0</v>
      </c>
      <c r="P158" s="41">
        <v>12</v>
      </c>
      <c r="Q158" s="41">
        <v>3</v>
      </c>
    </row>
    <row r="159" spans="12:17">
      <c r="L159" s="82"/>
      <c r="M159" s="82" t="s">
        <v>212</v>
      </c>
      <c r="N159" s="41">
        <v>11</v>
      </c>
      <c r="O159" s="41">
        <v>0</v>
      </c>
      <c r="P159" s="41">
        <v>1</v>
      </c>
      <c r="Q159" s="41">
        <v>0</v>
      </c>
    </row>
    <row r="160" spans="12:17">
      <c r="L160" s="82"/>
      <c r="M160" s="82" t="s">
        <v>273</v>
      </c>
      <c r="N160" s="41">
        <v>70</v>
      </c>
      <c r="O160" s="41">
        <v>0</v>
      </c>
      <c r="P160" s="41">
        <v>0</v>
      </c>
      <c r="Q160" s="41">
        <v>0</v>
      </c>
    </row>
    <row r="161" spans="12:17">
      <c r="L161" s="82"/>
      <c r="M161" s="153" t="s">
        <v>74</v>
      </c>
      <c r="N161" s="41">
        <v>421</v>
      </c>
      <c r="O161" s="41">
        <v>0</v>
      </c>
      <c r="P161" s="41">
        <v>13</v>
      </c>
      <c r="Q161" s="41">
        <v>3</v>
      </c>
    </row>
    <row r="162" spans="12:17">
      <c r="L162" s="82" t="s">
        <v>240</v>
      </c>
      <c r="M162" s="82" t="s">
        <v>175</v>
      </c>
      <c r="N162" s="41">
        <v>195</v>
      </c>
      <c r="O162" s="41">
        <v>0</v>
      </c>
      <c r="P162" s="41">
        <v>8</v>
      </c>
      <c r="Q162" s="41">
        <v>2</v>
      </c>
    </row>
    <row r="163" spans="12:17">
      <c r="L163" s="82"/>
      <c r="M163" s="82" t="s">
        <v>212</v>
      </c>
      <c r="N163" s="41">
        <v>12</v>
      </c>
      <c r="O163" s="41">
        <v>0</v>
      </c>
      <c r="P163" s="41">
        <v>0</v>
      </c>
      <c r="Q163" s="41">
        <v>0</v>
      </c>
    </row>
    <row r="164" spans="12:17">
      <c r="L164" s="82"/>
      <c r="M164" s="82" t="s">
        <v>273</v>
      </c>
      <c r="N164" s="41">
        <v>51</v>
      </c>
      <c r="O164" s="41">
        <v>0</v>
      </c>
      <c r="P164" s="41">
        <v>0</v>
      </c>
      <c r="Q164" s="41">
        <v>0</v>
      </c>
    </row>
    <row r="165" spans="12:17">
      <c r="L165" s="82"/>
      <c r="M165" s="153" t="s">
        <v>74</v>
      </c>
      <c r="N165" s="41">
        <v>258</v>
      </c>
      <c r="O165" s="41">
        <v>0</v>
      </c>
      <c r="P165" s="41">
        <v>8</v>
      </c>
      <c r="Q165" s="41">
        <v>2</v>
      </c>
    </row>
    <row r="166" spans="12:17">
      <c r="L166" s="82" t="s">
        <v>241</v>
      </c>
      <c r="M166" s="82" t="s">
        <v>175</v>
      </c>
      <c r="N166" s="41">
        <v>113</v>
      </c>
      <c r="O166" s="41">
        <v>0</v>
      </c>
      <c r="P166" s="41">
        <v>3</v>
      </c>
      <c r="Q166" s="41">
        <v>0</v>
      </c>
    </row>
    <row r="167" spans="12:17">
      <c r="L167" s="82"/>
      <c r="M167" s="82" t="s">
        <v>212</v>
      </c>
      <c r="N167" s="41">
        <v>4</v>
      </c>
      <c r="O167" s="41">
        <v>0</v>
      </c>
      <c r="P167" s="41">
        <v>0</v>
      </c>
      <c r="Q167" s="41">
        <v>0</v>
      </c>
    </row>
    <row r="168" spans="12:17">
      <c r="L168" s="82"/>
      <c r="M168" s="82" t="s">
        <v>273</v>
      </c>
      <c r="N168" s="41">
        <v>37</v>
      </c>
      <c r="O168" s="41">
        <v>0</v>
      </c>
      <c r="P168" s="41">
        <v>0</v>
      </c>
      <c r="Q168" s="41">
        <v>0</v>
      </c>
    </row>
    <row r="169" spans="12:17">
      <c r="L169" s="82"/>
      <c r="M169" s="153" t="s">
        <v>74</v>
      </c>
      <c r="N169" s="41">
        <v>154</v>
      </c>
      <c r="O169" s="41">
        <v>0</v>
      </c>
      <c r="P169" s="41">
        <v>3</v>
      </c>
      <c r="Q169" s="41">
        <v>0</v>
      </c>
    </row>
    <row r="170" spans="12:17">
      <c r="L170" s="82" t="s">
        <v>242</v>
      </c>
      <c r="M170" s="82" t="s">
        <v>175</v>
      </c>
      <c r="N170" s="41">
        <v>59</v>
      </c>
      <c r="O170" s="41">
        <v>0</v>
      </c>
      <c r="P170" s="41">
        <v>3</v>
      </c>
      <c r="Q170" s="41">
        <v>0</v>
      </c>
    </row>
    <row r="171" spans="12:17">
      <c r="L171" s="82"/>
      <c r="M171" s="82" t="s">
        <v>212</v>
      </c>
      <c r="N171" s="41">
        <v>1</v>
      </c>
      <c r="O171" s="41">
        <v>0</v>
      </c>
      <c r="P171" s="41">
        <v>0</v>
      </c>
      <c r="Q171" s="41">
        <v>0</v>
      </c>
    </row>
    <row r="172" spans="12:17">
      <c r="L172" s="82"/>
      <c r="M172" s="82" t="s">
        <v>273</v>
      </c>
      <c r="N172" s="41">
        <v>19</v>
      </c>
      <c r="O172" s="41">
        <v>0</v>
      </c>
      <c r="P172" s="41">
        <v>0</v>
      </c>
      <c r="Q172" s="41">
        <v>0</v>
      </c>
    </row>
    <row r="173" spans="12:17">
      <c r="L173" s="82"/>
      <c r="M173" s="153" t="s">
        <v>74</v>
      </c>
      <c r="N173" s="41">
        <v>79</v>
      </c>
      <c r="O173" s="41">
        <v>0</v>
      </c>
      <c r="P173" s="41">
        <v>3</v>
      </c>
      <c r="Q173" s="41">
        <v>0</v>
      </c>
    </row>
    <row r="174" spans="12:17">
      <c r="L174" s="82" t="s">
        <v>243</v>
      </c>
      <c r="M174" s="82" t="s">
        <v>175</v>
      </c>
      <c r="N174" s="41">
        <v>46</v>
      </c>
      <c r="O174" s="41">
        <v>0</v>
      </c>
      <c r="P174" s="41">
        <v>0</v>
      </c>
      <c r="Q174" s="41">
        <v>0</v>
      </c>
    </row>
    <row r="175" spans="12:17">
      <c r="L175" s="82"/>
      <c r="M175" s="82" t="s">
        <v>212</v>
      </c>
      <c r="N175" s="41">
        <v>2</v>
      </c>
      <c r="O175" s="41">
        <v>0</v>
      </c>
      <c r="P175" s="41">
        <v>0</v>
      </c>
      <c r="Q175" s="41">
        <v>0</v>
      </c>
    </row>
    <row r="176" spans="12:17">
      <c r="L176" s="82"/>
      <c r="M176" s="82" t="s">
        <v>273</v>
      </c>
      <c r="N176" s="41">
        <v>14</v>
      </c>
      <c r="O176" s="41">
        <v>0</v>
      </c>
      <c r="P176" s="41">
        <v>0</v>
      </c>
      <c r="Q176" s="41">
        <v>0</v>
      </c>
    </row>
    <row r="177" spans="12:17">
      <c r="L177" s="82"/>
      <c r="M177" s="153" t="s">
        <v>74</v>
      </c>
      <c r="N177" s="41">
        <v>62</v>
      </c>
      <c r="O177" s="41">
        <v>0</v>
      </c>
      <c r="P177" s="41">
        <v>0</v>
      </c>
      <c r="Q177" s="41">
        <v>0</v>
      </c>
    </row>
    <row r="178" spans="12:17">
      <c r="L178" s="82" t="s">
        <v>244</v>
      </c>
      <c r="M178" s="82" t="s">
        <v>175</v>
      </c>
      <c r="N178" s="41">
        <v>17</v>
      </c>
      <c r="O178" s="41">
        <v>0</v>
      </c>
      <c r="P178" s="41">
        <v>0</v>
      </c>
      <c r="Q178" s="41">
        <v>0</v>
      </c>
    </row>
    <row r="179" spans="12:17">
      <c r="L179" s="82"/>
      <c r="M179" s="82" t="s">
        <v>212</v>
      </c>
      <c r="N179" s="41">
        <v>2</v>
      </c>
      <c r="O179" s="41">
        <v>0</v>
      </c>
      <c r="P179" s="41">
        <v>0</v>
      </c>
      <c r="Q179" s="41">
        <v>0</v>
      </c>
    </row>
    <row r="180" spans="12:17">
      <c r="L180" s="82"/>
      <c r="M180" s="82" t="s">
        <v>273</v>
      </c>
      <c r="N180" s="41">
        <v>12</v>
      </c>
      <c r="O180" s="41">
        <v>0</v>
      </c>
      <c r="P180" s="41">
        <v>0</v>
      </c>
      <c r="Q180" s="41">
        <v>0</v>
      </c>
    </row>
    <row r="181" spans="12:17">
      <c r="L181" s="82"/>
      <c r="M181" s="153" t="s">
        <v>74</v>
      </c>
      <c r="N181" s="41">
        <v>31</v>
      </c>
      <c r="O181" s="41">
        <v>0</v>
      </c>
      <c r="P181" s="41">
        <v>0</v>
      </c>
      <c r="Q181" s="41">
        <v>0</v>
      </c>
    </row>
    <row r="182" spans="12:17">
      <c r="L182" s="82" t="s">
        <v>245</v>
      </c>
      <c r="M182" s="82" t="s">
        <v>175</v>
      </c>
      <c r="N182" s="41">
        <v>6</v>
      </c>
      <c r="O182" s="41">
        <v>0</v>
      </c>
      <c r="P182" s="41">
        <v>0</v>
      </c>
      <c r="Q182" s="41">
        <v>0</v>
      </c>
    </row>
    <row r="183" spans="12:17">
      <c r="L183" s="82"/>
      <c r="M183" s="82" t="s">
        <v>212</v>
      </c>
      <c r="N183" s="41">
        <v>1</v>
      </c>
      <c r="O183" s="41">
        <v>0</v>
      </c>
      <c r="P183" s="41">
        <v>0</v>
      </c>
      <c r="Q183" s="41">
        <v>0</v>
      </c>
    </row>
    <row r="184" spans="12:17">
      <c r="L184" s="82"/>
      <c r="M184" s="82" t="s">
        <v>273</v>
      </c>
      <c r="N184" s="41">
        <v>7</v>
      </c>
      <c r="O184" s="41">
        <v>0</v>
      </c>
      <c r="P184" s="41">
        <v>0</v>
      </c>
      <c r="Q184" s="41">
        <v>0</v>
      </c>
    </row>
    <row r="185" spans="12:17">
      <c r="L185" s="82"/>
      <c r="M185" s="153" t="s">
        <v>74</v>
      </c>
      <c r="N185" s="41">
        <v>14</v>
      </c>
      <c r="O185" s="41">
        <v>0</v>
      </c>
      <c r="P185" s="41">
        <v>0</v>
      </c>
      <c r="Q185" s="41">
        <v>0</v>
      </c>
    </row>
    <row r="186" spans="12:17">
      <c r="L186" s="82" t="s">
        <v>246</v>
      </c>
      <c r="M186" s="82" t="s">
        <v>175</v>
      </c>
      <c r="N186" s="41">
        <v>3</v>
      </c>
      <c r="O186" s="41">
        <v>0</v>
      </c>
      <c r="P186" s="41">
        <v>0</v>
      </c>
      <c r="Q186" s="41">
        <v>0</v>
      </c>
    </row>
    <row r="187" spans="12:17">
      <c r="L187" s="82"/>
      <c r="M187" s="82" t="s">
        <v>212</v>
      </c>
      <c r="N187" s="41">
        <v>0</v>
      </c>
      <c r="O187" s="41">
        <v>0</v>
      </c>
      <c r="P187" s="41">
        <v>0</v>
      </c>
      <c r="Q187" s="41">
        <v>0</v>
      </c>
    </row>
    <row r="188" spans="12:17">
      <c r="L188" s="82"/>
      <c r="M188" s="82" t="s">
        <v>273</v>
      </c>
      <c r="N188" s="41">
        <v>5</v>
      </c>
      <c r="O188" s="41">
        <v>0</v>
      </c>
      <c r="P188" s="41">
        <v>0</v>
      </c>
      <c r="Q188" s="41">
        <v>0</v>
      </c>
    </row>
    <row r="189" spans="12:17">
      <c r="L189" s="82"/>
      <c r="M189" s="153" t="s">
        <v>74</v>
      </c>
      <c r="N189" s="41">
        <v>8</v>
      </c>
      <c r="O189" s="41">
        <v>0</v>
      </c>
      <c r="P189" s="41">
        <v>0</v>
      </c>
      <c r="Q189" s="41">
        <v>0</v>
      </c>
    </row>
    <row r="190" spans="12:17">
      <c r="L190" s="82" t="s">
        <v>247</v>
      </c>
      <c r="M190" s="82" t="s">
        <v>175</v>
      </c>
      <c r="N190" s="41">
        <v>3</v>
      </c>
      <c r="O190" s="41">
        <v>0</v>
      </c>
      <c r="P190" s="41">
        <v>0</v>
      </c>
      <c r="Q190" s="41">
        <v>0</v>
      </c>
    </row>
    <row r="191" spans="12:17">
      <c r="L191" s="82"/>
      <c r="M191" s="82" t="s">
        <v>212</v>
      </c>
      <c r="N191" s="41">
        <v>0</v>
      </c>
      <c r="O191" s="41">
        <v>0</v>
      </c>
      <c r="P191" s="41">
        <v>0</v>
      </c>
      <c r="Q191" s="41">
        <v>0</v>
      </c>
    </row>
    <row r="192" spans="12:17">
      <c r="L192" s="82"/>
      <c r="M192" s="82" t="s">
        <v>273</v>
      </c>
      <c r="N192" s="41">
        <v>1</v>
      </c>
      <c r="O192" s="41">
        <v>0</v>
      </c>
      <c r="P192" s="41">
        <v>0</v>
      </c>
      <c r="Q192" s="41">
        <v>0</v>
      </c>
    </row>
    <row r="193" spans="12:17">
      <c r="L193" s="82"/>
      <c r="M193" s="153" t="s">
        <v>74</v>
      </c>
      <c r="N193" s="41">
        <v>4</v>
      </c>
      <c r="O193" s="41">
        <v>0</v>
      </c>
      <c r="P193" s="41">
        <v>0</v>
      </c>
      <c r="Q193" s="41">
        <v>0</v>
      </c>
    </row>
    <row r="194" spans="12:17">
      <c r="L194" s="82" t="s">
        <v>248</v>
      </c>
      <c r="M194" s="82" t="s">
        <v>175</v>
      </c>
      <c r="N194" s="41">
        <v>3</v>
      </c>
      <c r="O194" s="41">
        <v>0</v>
      </c>
      <c r="P194" s="41">
        <v>0</v>
      </c>
      <c r="Q194" s="41">
        <v>0</v>
      </c>
    </row>
    <row r="195" spans="12:17">
      <c r="L195" s="82"/>
      <c r="M195" s="82" t="s">
        <v>212</v>
      </c>
      <c r="N195" s="41">
        <v>0</v>
      </c>
      <c r="O195" s="41">
        <v>0</v>
      </c>
      <c r="P195" s="41">
        <v>0</v>
      </c>
      <c r="Q195" s="41">
        <v>0</v>
      </c>
    </row>
    <row r="196" spans="12:17">
      <c r="L196" s="82"/>
      <c r="M196" s="82" t="s">
        <v>273</v>
      </c>
      <c r="N196" s="41">
        <v>1</v>
      </c>
      <c r="O196" s="41">
        <v>0</v>
      </c>
      <c r="P196" s="41">
        <v>0</v>
      </c>
      <c r="Q196" s="41">
        <v>0</v>
      </c>
    </row>
    <row r="197" spans="12:17">
      <c r="L197" s="82"/>
      <c r="M197" s="153" t="s">
        <v>74</v>
      </c>
      <c r="N197" s="41">
        <v>4</v>
      </c>
      <c r="O197" s="41">
        <v>0</v>
      </c>
      <c r="P197" s="41">
        <v>0</v>
      </c>
      <c r="Q197" s="41">
        <v>0</v>
      </c>
    </row>
    <row r="198" spans="12:17">
      <c r="L198" s="82" t="s">
        <v>249</v>
      </c>
      <c r="M198" s="82" t="s">
        <v>175</v>
      </c>
      <c r="N198" s="41">
        <v>0</v>
      </c>
      <c r="O198" s="41">
        <v>0</v>
      </c>
      <c r="P198" s="41">
        <v>0</v>
      </c>
      <c r="Q198" s="41">
        <v>0</v>
      </c>
    </row>
    <row r="199" spans="12:17">
      <c r="L199" s="82"/>
      <c r="M199" s="82" t="s">
        <v>212</v>
      </c>
      <c r="N199" s="41">
        <v>0</v>
      </c>
      <c r="O199" s="41">
        <v>0</v>
      </c>
      <c r="P199" s="41">
        <v>0</v>
      </c>
      <c r="Q199" s="41">
        <v>0</v>
      </c>
    </row>
    <row r="200" spans="12:17">
      <c r="L200" s="82"/>
      <c r="M200" s="82" t="s">
        <v>273</v>
      </c>
      <c r="N200" s="41">
        <v>0</v>
      </c>
      <c r="O200" s="41">
        <v>0</v>
      </c>
      <c r="P200" s="41">
        <v>0</v>
      </c>
      <c r="Q200" s="41">
        <v>0</v>
      </c>
    </row>
    <row r="201" spans="12:17">
      <c r="L201" s="82"/>
      <c r="M201" s="153" t="s">
        <v>74</v>
      </c>
      <c r="N201" s="41">
        <v>0</v>
      </c>
      <c r="O201" s="41">
        <v>0</v>
      </c>
      <c r="P201" s="41">
        <v>0</v>
      </c>
      <c r="Q201" s="41">
        <v>0</v>
      </c>
    </row>
    <row r="202" spans="12:17">
      <c r="L202" s="82" t="s">
        <v>251</v>
      </c>
      <c r="M202" s="82" t="s">
        <v>175</v>
      </c>
      <c r="N202" s="41">
        <v>0</v>
      </c>
      <c r="O202" s="41">
        <v>0</v>
      </c>
      <c r="P202" s="41">
        <v>0</v>
      </c>
      <c r="Q202" s="41">
        <v>0</v>
      </c>
    </row>
    <row r="203" spans="12:17">
      <c r="L203" s="82"/>
      <c r="M203" s="82" t="s">
        <v>212</v>
      </c>
      <c r="N203" s="41">
        <v>0</v>
      </c>
      <c r="O203" s="41">
        <v>0</v>
      </c>
      <c r="P203" s="41">
        <v>0</v>
      </c>
      <c r="Q203" s="41">
        <v>0</v>
      </c>
    </row>
    <row r="204" spans="12:17">
      <c r="L204" s="82"/>
      <c r="M204" s="82" t="s">
        <v>273</v>
      </c>
      <c r="N204" s="41">
        <v>0</v>
      </c>
      <c r="O204" s="41">
        <v>0</v>
      </c>
      <c r="P204" s="41">
        <v>0</v>
      </c>
      <c r="Q204" s="41">
        <v>0</v>
      </c>
    </row>
    <row r="205" spans="12:17">
      <c r="L205" s="82"/>
      <c r="M205" s="154" t="s">
        <v>74</v>
      </c>
      <c r="N205" s="41">
        <v>0</v>
      </c>
      <c r="O205" s="41">
        <v>0</v>
      </c>
      <c r="P205" s="41">
        <v>0</v>
      </c>
      <c r="Q205" s="41">
        <v>0</v>
      </c>
    </row>
    <row r="206" spans="12:17">
      <c r="L206" s="82" t="s">
        <v>276</v>
      </c>
      <c r="M206" s="82" t="s">
        <v>175</v>
      </c>
      <c r="N206" s="41">
        <v>0</v>
      </c>
      <c r="O206" s="41">
        <v>0</v>
      </c>
      <c r="P206" s="41">
        <v>0</v>
      </c>
      <c r="Q206" s="41">
        <v>0</v>
      </c>
    </row>
    <row r="207" spans="12:17">
      <c r="L207" s="82"/>
      <c r="M207" s="82" t="s">
        <v>212</v>
      </c>
      <c r="N207" s="41">
        <v>0</v>
      </c>
      <c r="O207" s="41">
        <v>0</v>
      </c>
      <c r="P207" s="41">
        <v>0</v>
      </c>
      <c r="Q207" s="41">
        <v>0</v>
      </c>
    </row>
    <row r="208" spans="12:17">
      <c r="L208" s="82"/>
      <c r="M208" s="82" t="s">
        <v>273</v>
      </c>
      <c r="N208" s="41">
        <v>0</v>
      </c>
      <c r="O208" s="41">
        <v>0</v>
      </c>
      <c r="P208" s="41">
        <v>0</v>
      </c>
      <c r="Q208" s="41">
        <v>0</v>
      </c>
    </row>
    <row r="209" spans="12:17">
      <c r="L209" s="82"/>
      <c r="M209" s="191" t="s">
        <v>74</v>
      </c>
      <c r="N209" s="41">
        <v>0</v>
      </c>
      <c r="O209" s="41">
        <v>0</v>
      </c>
      <c r="P209" s="41">
        <v>0</v>
      </c>
      <c r="Q209" s="41">
        <v>0</v>
      </c>
    </row>
    <row r="210" spans="12:17">
      <c r="L210" s="82" t="s">
        <v>277</v>
      </c>
      <c r="M210" s="82" t="s">
        <v>175</v>
      </c>
      <c r="N210" s="41">
        <v>0</v>
      </c>
      <c r="O210" s="41">
        <v>0</v>
      </c>
      <c r="P210" s="41">
        <v>0</v>
      </c>
      <c r="Q210" s="41">
        <v>0</v>
      </c>
    </row>
    <row r="211" spans="12:17">
      <c r="L211" s="82"/>
      <c r="M211" s="82" t="s">
        <v>212</v>
      </c>
      <c r="N211" s="41">
        <v>0</v>
      </c>
      <c r="O211" s="41">
        <v>0</v>
      </c>
      <c r="P211" s="41">
        <v>0</v>
      </c>
      <c r="Q211" s="41">
        <v>0</v>
      </c>
    </row>
    <row r="212" spans="12:17">
      <c r="L212" s="82"/>
      <c r="M212" s="82" t="s">
        <v>273</v>
      </c>
      <c r="N212" s="41">
        <v>1</v>
      </c>
      <c r="O212" s="41">
        <v>0</v>
      </c>
      <c r="P212" s="41">
        <v>0</v>
      </c>
      <c r="Q212" s="41">
        <v>0</v>
      </c>
    </row>
    <row r="213" spans="12:17">
      <c r="L213" s="82"/>
      <c r="M213" s="191" t="s">
        <v>74</v>
      </c>
      <c r="N213" s="41">
        <v>1</v>
      </c>
      <c r="O213" s="41">
        <v>0</v>
      </c>
      <c r="P213" s="41">
        <v>0</v>
      </c>
      <c r="Q213" s="41">
        <v>0</v>
      </c>
    </row>
  </sheetData>
  <mergeCells count="78">
    <mergeCell ref="B86:B89"/>
    <mergeCell ref="B90:B93"/>
    <mergeCell ref="B94:B97"/>
    <mergeCell ref="B66:B69"/>
    <mergeCell ref="B70:B73"/>
    <mergeCell ref="B74:B77"/>
    <mergeCell ref="B78:B81"/>
    <mergeCell ref="B82:B85"/>
    <mergeCell ref="B46:B49"/>
    <mergeCell ref="B50:B53"/>
    <mergeCell ref="B54:B57"/>
    <mergeCell ref="B58:B61"/>
    <mergeCell ref="B62:B65"/>
    <mergeCell ref="B26:B29"/>
    <mergeCell ref="B30:B33"/>
    <mergeCell ref="B34:B37"/>
    <mergeCell ref="B38:B41"/>
    <mergeCell ref="B42:B45"/>
    <mergeCell ref="B6:B9"/>
    <mergeCell ref="B10:B13"/>
    <mergeCell ref="B14:B17"/>
    <mergeCell ref="B18:B21"/>
    <mergeCell ref="B22:B25"/>
    <mergeCell ref="B3:B5"/>
    <mergeCell ref="L3:L5"/>
    <mergeCell ref="AD3:AD5"/>
    <mergeCell ref="I3:J4"/>
    <mergeCell ref="G3:H4"/>
    <mergeCell ref="E3:F4"/>
    <mergeCell ref="C3:C5"/>
    <mergeCell ref="D3:D5"/>
    <mergeCell ref="P3:P4"/>
    <mergeCell ref="O3:O4"/>
    <mergeCell ref="M3:M5"/>
    <mergeCell ref="N3:N5"/>
    <mergeCell ref="W3:W5"/>
    <mergeCell ref="AC9:AC11"/>
    <mergeCell ref="AC6:AC8"/>
    <mergeCell ref="Q3:Q4"/>
    <mergeCell ref="X3:AA3"/>
    <mergeCell ref="X4:X5"/>
    <mergeCell ref="Z4:Z5"/>
    <mergeCell ref="AA4:AA5"/>
    <mergeCell ref="AC3:AC5"/>
    <mergeCell ref="Y4:Y5"/>
    <mergeCell ref="S3:S5"/>
    <mergeCell ref="AC24:AC26"/>
    <mergeCell ref="AM24:AM26"/>
    <mergeCell ref="AE3:AE5"/>
    <mergeCell ref="AJ3:AK4"/>
    <mergeCell ref="AH3:AI4"/>
    <mergeCell ref="AF3:AG4"/>
    <mergeCell ref="AM21:AM23"/>
    <mergeCell ref="AM18:AM20"/>
    <mergeCell ref="AM15:AM17"/>
    <mergeCell ref="AM12:AM14"/>
    <mergeCell ref="AM9:AM11"/>
    <mergeCell ref="AM6:AM8"/>
    <mergeCell ref="AC21:AC23"/>
    <mergeCell ref="AC18:AC20"/>
    <mergeCell ref="AC15:AC17"/>
    <mergeCell ref="AC12:AC14"/>
    <mergeCell ref="AX3:AY3"/>
    <mergeCell ref="AV3:AW3"/>
    <mergeCell ref="AT3:AU3"/>
    <mergeCell ref="AR3:AS3"/>
    <mergeCell ref="T3:U5"/>
    <mergeCell ref="AO3:AO5"/>
    <mergeCell ref="AQ3:AQ5"/>
    <mergeCell ref="AN3:AN5"/>
    <mergeCell ref="AM3:AM5"/>
    <mergeCell ref="AI31:AJ31"/>
    <mergeCell ref="AA31:AB31"/>
    <mergeCell ref="AC31:AD31"/>
    <mergeCell ref="AE31:AF31"/>
    <mergeCell ref="W31:X31"/>
    <mergeCell ref="Y31:Z31"/>
    <mergeCell ref="AG31:AH31"/>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rowBreaks count="1" manualBreakCount="1">
    <brk id="77" max="9" man="1"/>
  </rowBreaks>
  <ignoredErrors>
    <ignoredError sqref="F9 F13 F10:F11 H10:H11 F14 H14 H91 AG6 AI8:AI9 AI7 AI11 AI10 AI15 AI13 AI17:AI18 AI16 AI20:AI21 AI19 AI23:AI24 AI22 AI26 AI25 AG7:AG26 H13 H9 AI12 AI14 AI6" formula="1"/>
    <ignoredError sqref="X6:AA6 AR6:AY6 X7:AA7 AR7:AY7 X8:AA8 AR8:AY8 X9:AA9 AR9:AY9 X10:AA10 AR10:AY10 X11:AA11 AR11:AY11 X12:AA12 AR12:AY12 X13:AA28"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H308"/>
  <sheetViews>
    <sheetView showGridLines="0" zoomScaleNormal="100" zoomScaleSheetLayoutView="100" workbookViewId="0"/>
  </sheetViews>
  <sheetFormatPr defaultColWidth="9" defaultRowHeight="13.5"/>
  <cols>
    <col min="1" max="1" width="4.625" style="3" customWidth="1"/>
    <col min="2" max="2" width="3.125" style="3" customWidth="1"/>
    <col min="3" max="4" width="16.625" style="3" customWidth="1"/>
    <col min="5" max="60" width="10.625" style="3" customWidth="1"/>
    <col min="61" max="61" width="9" style="3"/>
    <col min="62" max="63" width="16.875" style="3" customWidth="1"/>
    <col min="64" max="65" width="11.125" style="3" customWidth="1"/>
    <col min="66" max="66" width="14.125" style="3" bestFit="1" customWidth="1"/>
    <col min="67" max="78" width="11.125" style="3" customWidth="1"/>
    <col min="79" max="79" width="9" style="3"/>
    <col min="80" max="80" width="14.125" style="3" bestFit="1" customWidth="1"/>
    <col min="81" max="93" width="11.125" style="3" customWidth="1"/>
    <col min="94" max="111" width="10.625" style="3" customWidth="1"/>
    <col min="112" max="16384" width="9" style="3"/>
  </cols>
  <sheetData>
    <row r="1" spans="1:111" ht="16.5" customHeight="1">
      <c r="A1" s="3" t="s">
        <v>142</v>
      </c>
    </row>
    <row r="2" spans="1:111" ht="16.5" customHeight="1">
      <c r="A2" s="3" t="s">
        <v>230</v>
      </c>
      <c r="D2" s="6"/>
      <c r="E2" s="6" t="s">
        <v>202</v>
      </c>
      <c r="L2" s="6"/>
      <c r="S2" s="6"/>
      <c r="Z2" s="6"/>
      <c r="AG2" s="6"/>
      <c r="AN2" s="6"/>
      <c r="AU2" s="6"/>
    </row>
    <row r="3" spans="1:111" ht="16.5" customHeight="1">
      <c r="B3" s="280"/>
      <c r="C3" s="283" t="s">
        <v>166</v>
      </c>
      <c r="D3" s="284" t="s">
        <v>229</v>
      </c>
      <c r="E3" s="287" t="s">
        <v>65</v>
      </c>
      <c r="F3" s="288"/>
      <c r="G3" s="288"/>
      <c r="H3" s="288"/>
      <c r="I3" s="288"/>
      <c r="J3" s="288"/>
      <c r="K3" s="289"/>
      <c r="L3" s="287" t="s">
        <v>66</v>
      </c>
      <c r="M3" s="288"/>
      <c r="N3" s="288"/>
      <c r="O3" s="288"/>
      <c r="P3" s="288"/>
      <c r="Q3" s="288"/>
      <c r="R3" s="289"/>
      <c r="S3" s="287" t="s">
        <v>67</v>
      </c>
      <c r="T3" s="288"/>
      <c r="U3" s="288"/>
      <c r="V3" s="288"/>
      <c r="W3" s="288"/>
      <c r="X3" s="288"/>
      <c r="Y3" s="289"/>
      <c r="Z3" s="287" t="s">
        <v>68</v>
      </c>
      <c r="AA3" s="288"/>
      <c r="AB3" s="288"/>
      <c r="AC3" s="288"/>
      <c r="AD3" s="288"/>
      <c r="AE3" s="288"/>
      <c r="AF3" s="289"/>
      <c r="AG3" s="287" t="s">
        <v>69</v>
      </c>
      <c r="AH3" s="288"/>
      <c r="AI3" s="288"/>
      <c r="AJ3" s="288"/>
      <c r="AK3" s="288"/>
      <c r="AL3" s="288"/>
      <c r="AM3" s="289"/>
      <c r="AN3" s="287" t="s">
        <v>70</v>
      </c>
      <c r="AO3" s="288"/>
      <c r="AP3" s="288"/>
      <c r="AQ3" s="288"/>
      <c r="AR3" s="288"/>
      <c r="AS3" s="288"/>
      <c r="AT3" s="289"/>
      <c r="AU3" s="287" t="s">
        <v>71</v>
      </c>
      <c r="AV3" s="288"/>
      <c r="AW3" s="288"/>
      <c r="AX3" s="288"/>
      <c r="AY3" s="288"/>
      <c r="AZ3" s="288"/>
      <c r="BA3" s="289"/>
      <c r="BB3" s="287" t="s">
        <v>64</v>
      </c>
      <c r="BC3" s="288"/>
      <c r="BD3" s="288"/>
      <c r="BE3" s="288"/>
      <c r="BF3" s="288"/>
      <c r="BG3" s="288"/>
      <c r="BH3" s="289"/>
      <c r="BJ3" s="2" t="s">
        <v>259</v>
      </c>
      <c r="BK3" s="2"/>
      <c r="BL3" s="4"/>
      <c r="BM3" s="4"/>
      <c r="BN3" s="4" t="s">
        <v>147</v>
      </c>
      <c r="BO3" s="4"/>
      <c r="BP3" s="4"/>
      <c r="BQ3" s="4"/>
      <c r="BR3" s="4"/>
      <c r="BS3" s="4"/>
      <c r="BT3" s="4"/>
      <c r="BU3" s="4"/>
      <c r="BV3" s="4"/>
      <c r="BW3" s="4"/>
      <c r="BX3" s="4"/>
      <c r="BY3" s="4"/>
      <c r="BZ3" s="4"/>
      <c r="CB3" s="4" t="s">
        <v>259</v>
      </c>
      <c r="CC3" s="4"/>
      <c r="CD3" s="4"/>
      <c r="CE3" s="4"/>
      <c r="CF3" s="4"/>
      <c r="CG3" s="4"/>
      <c r="CH3" s="4"/>
      <c r="CI3" s="4"/>
      <c r="CJ3" s="4"/>
      <c r="CK3" s="4"/>
      <c r="CL3" s="4"/>
      <c r="CM3" s="4"/>
      <c r="CN3" s="4"/>
      <c r="CO3" s="4"/>
      <c r="CP3" s="6" t="s">
        <v>261</v>
      </c>
    </row>
    <row r="4" spans="1:111" ht="16.5" customHeight="1">
      <c r="B4" s="281"/>
      <c r="C4" s="283"/>
      <c r="D4" s="285"/>
      <c r="E4" s="290" t="s">
        <v>73</v>
      </c>
      <c r="F4" s="280" t="s">
        <v>137</v>
      </c>
      <c r="G4" s="293"/>
      <c r="H4" s="280" t="s">
        <v>135</v>
      </c>
      <c r="I4" s="293"/>
      <c r="J4" s="280" t="s">
        <v>136</v>
      </c>
      <c r="K4" s="293"/>
      <c r="L4" s="290" t="s">
        <v>73</v>
      </c>
      <c r="M4" s="280" t="s">
        <v>137</v>
      </c>
      <c r="N4" s="293"/>
      <c r="O4" s="280" t="s">
        <v>135</v>
      </c>
      <c r="P4" s="293"/>
      <c r="Q4" s="280" t="s">
        <v>136</v>
      </c>
      <c r="R4" s="293"/>
      <c r="S4" s="290" t="s">
        <v>73</v>
      </c>
      <c r="T4" s="280" t="s">
        <v>137</v>
      </c>
      <c r="U4" s="293"/>
      <c r="V4" s="280" t="s">
        <v>135</v>
      </c>
      <c r="W4" s="293"/>
      <c r="X4" s="280" t="s">
        <v>136</v>
      </c>
      <c r="Y4" s="293"/>
      <c r="Z4" s="290" t="s">
        <v>73</v>
      </c>
      <c r="AA4" s="280" t="s">
        <v>137</v>
      </c>
      <c r="AB4" s="293"/>
      <c r="AC4" s="280" t="s">
        <v>135</v>
      </c>
      <c r="AD4" s="293"/>
      <c r="AE4" s="280" t="s">
        <v>136</v>
      </c>
      <c r="AF4" s="293"/>
      <c r="AG4" s="290" t="s">
        <v>73</v>
      </c>
      <c r="AH4" s="280" t="s">
        <v>137</v>
      </c>
      <c r="AI4" s="293"/>
      <c r="AJ4" s="280" t="s">
        <v>135</v>
      </c>
      <c r="AK4" s="293"/>
      <c r="AL4" s="280" t="s">
        <v>136</v>
      </c>
      <c r="AM4" s="293"/>
      <c r="AN4" s="290" t="s">
        <v>73</v>
      </c>
      <c r="AO4" s="280" t="s">
        <v>137</v>
      </c>
      <c r="AP4" s="293"/>
      <c r="AQ4" s="280" t="s">
        <v>135</v>
      </c>
      <c r="AR4" s="293"/>
      <c r="AS4" s="280" t="s">
        <v>136</v>
      </c>
      <c r="AT4" s="293"/>
      <c r="AU4" s="290" t="s">
        <v>73</v>
      </c>
      <c r="AV4" s="280" t="s">
        <v>137</v>
      </c>
      <c r="AW4" s="293"/>
      <c r="AX4" s="280" t="s">
        <v>135</v>
      </c>
      <c r="AY4" s="293"/>
      <c r="AZ4" s="280" t="s">
        <v>136</v>
      </c>
      <c r="BA4" s="293"/>
      <c r="BB4" s="290" t="s">
        <v>73</v>
      </c>
      <c r="BC4" s="280" t="s">
        <v>137</v>
      </c>
      <c r="BD4" s="293"/>
      <c r="BE4" s="280" t="s">
        <v>135</v>
      </c>
      <c r="BF4" s="293"/>
      <c r="BG4" s="280" t="s">
        <v>136</v>
      </c>
      <c r="BH4" s="293"/>
      <c r="BJ4" s="295"/>
      <c r="BK4" s="273" t="s">
        <v>229</v>
      </c>
      <c r="BL4" s="232" t="s">
        <v>138</v>
      </c>
      <c r="BM4" s="126"/>
      <c r="BN4" s="301"/>
      <c r="BO4" s="222" t="s">
        <v>74</v>
      </c>
      <c r="BP4" s="300"/>
      <c r="BQ4" s="300"/>
      <c r="BR4" s="223"/>
      <c r="BS4" s="222" t="s">
        <v>175</v>
      </c>
      <c r="BT4" s="300"/>
      <c r="BU4" s="300"/>
      <c r="BV4" s="223"/>
      <c r="BW4" s="222" t="s">
        <v>176</v>
      </c>
      <c r="BX4" s="300"/>
      <c r="BY4" s="300"/>
      <c r="BZ4" s="223"/>
      <c r="CB4" s="301"/>
      <c r="CC4" s="222" t="s">
        <v>74</v>
      </c>
      <c r="CD4" s="300"/>
      <c r="CE4" s="300"/>
      <c r="CF4" s="223"/>
      <c r="CG4" s="222" t="s">
        <v>175</v>
      </c>
      <c r="CH4" s="300"/>
      <c r="CI4" s="300"/>
      <c r="CJ4" s="223"/>
      <c r="CK4" s="222" t="s">
        <v>176</v>
      </c>
      <c r="CL4" s="300"/>
      <c r="CM4" s="300"/>
      <c r="CN4" s="300"/>
      <c r="CO4" s="143"/>
      <c r="CP4" s="299" t="s">
        <v>124</v>
      </c>
      <c r="CQ4" s="279"/>
      <c r="CR4" s="279" t="s">
        <v>7</v>
      </c>
      <c r="CS4" s="279"/>
      <c r="CT4" s="279" t="s">
        <v>12</v>
      </c>
      <c r="CU4" s="279"/>
      <c r="CV4" s="279" t="s">
        <v>20</v>
      </c>
      <c r="CW4" s="279"/>
      <c r="CX4" s="279" t="s">
        <v>24</v>
      </c>
      <c r="CY4" s="279"/>
      <c r="CZ4" s="279" t="s">
        <v>34</v>
      </c>
      <c r="DA4" s="279"/>
      <c r="DB4" s="279" t="s">
        <v>43</v>
      </c>
      <c r="DC4" s="279"/>
      <c r="DD4" s="279" t="s">
        <v>56</v>
      </c>
      <c r="DE4" s="279"/>
      <c r="DF4" s="250" t="s">
        <v>213</v>
      </c>
      <c r="DG4" s="250"/>
    </row>
    <row r="5" spans="1:111" ht="16.5" customHeight="1">
      <c r="B5" s="281"/>
      <c r="C5" s="283"/>
      <c r="D5" s="285"/>
      <c r="E5" s="291"/>
      <c r="F5" s="282"/>
      <c r="G5" s="294"/>
      <c r="H5" s="282"/>
      <c r="I5" s="294"/>
      <c r="J5" s="282"/>
      <c r="K5" s="294"/>
      <c r="L5" s="291"/>
      <c r="M5" s="282"/>
      <c r="N5" s="294"/>
      <c r="O5" s="282"/>
      <c r="P5" s="294"/>
      <c r="Q5" s="282"/>
      <c r="R5" s="294"/>
      <c r="S5" s="291"/>
      <c r="T5" s="282"/>
      <c r="U5" s="294"/>
      <c r="V5" s="282"/>
      <c r="W5" s="294"/>
      <c r="X5" s="282"/>
      <c r="Y5" s="294"/>
      <c r="Z5" s="291"/>
      <c r="AA5" s="282"/>
      <c r="AB5" s="294"/>
      <c r="AC5" s="282"/>
      <c r="AD5" s="294"/>
      <c r="AE5" s="282"/>
      <c r="AF5" s="294"/>
      <c r="AG5" s="291"/>
      <c r="AH5" s="282"/>
      <c r="AI5" s="294"/>
      <c r="AJ5" s="282"/>
      <c r="AK5" s="294"/>
      <c r="AL5" s="282"/>
      <c r="AM5" s="294"/>
      <c r="AN5" s="291"/>
      <c r="AO5" s="282"/>
      <c r="AP5" s="294"/>
      <c r="AQ5" s="282"/>
      <c r="AR5" s="294"/>
      <c r="AS5" s="282"/>
      <c r="AT5" s="294"/>
      <c r="AU5" s="291"/>
      <c r="AV5" s="282"/>
      <c r="AW5" s="294"/>
      <c r="AX5" s="282"/>
      <c r="AY5" s="294"/>
      <c r="AZ5" s="282"/>
      <c r="BA5" s="294"/>
      <c r="BB5" s="291"/>
      <c r="BC5" s="282"/>
      <c r="BD5" s="294"/>
      <c r="BE5" s="282"/>
      <c r="BF5" s="294"/>
      <c r="BG5" s="282"/>
      <c r="BH5" s="294"/>
      <c r="BJ5" s="296"/>
      <c r="BK5" s="275"/>
      <c r="BL5" s="233"/>
      <c r="BM5" s="126"/>
      <c r="BN5" s="302"/>
      <c r="BO5" s="232" t="s">
        <v>221</v>
      </c>
      <c r="BP5" s="232" t="s">
        <v>208</v>
      </c>
      <c r="BQ5" s="232" t="s">
        <v>136</v>
      </c>
      <c r="BR5" s="232" t="s">
        <v>138</v>
      </c>
      <c r="BS5" s="232" t="s">
        <v>221</v>
      </c>
      <c r="BT5" s="232" t="s">
        <v>208</v>
      </c>
      <c r="BU5" s="232" t="s">
        <v>136</v>
      </c>
      <c r="BV5" s="232" t="s">
        <v>138</v>
      </c>
      <c r="BW5" s="232" t="s">
        <v>221</v>
      </c>
      <c r="BX5" s="232" t="s">
        <v>208</v>
      </c>
      <c r="BY5" s="232" t="s">
        <v>136</v>
      </c>
      <c r="BZ5" s="232" t="s">
        <v>138</v>
      </c>
      <c r="CB5" s="302"/>
      <c r="CC5" s="232" t="s">
        <v>221</v>
      </c>
      <c r="CD5" s="232" t="s">
        <v>208</v>
      </c>
      <c r="CE5" s="232" t="s">
        <v>136</v>
      </c>
      <c r="CF5" s="232" t="s">
        <v>138</v>
      </c>
      <c r="CG5" s="232" t="s">
        <v>221</v>
      </c>
      <c r="CH5" s="232" t="s">
        <v>208</v>
      </c>
      <c r="CI5" s="232" t="s">
        <v>136</v>
      </c>
      <c r="CJ5" s="232" t="s">
        <v>138</v>
      </c>
      <c r="CK5" s="232" t="s">
        <v>221</v>
      </c>
      <c r="CL5" s="232" t="s">
        <v>208</v>
      </c>
      <c r="CM5" s="232" t="s">
        <v>136</v>
      </c>
      <c r="CN5" s="232" t="s">
        <v>138</v>
      </c>
      <c r="CO5" s="143"/>
      <c r="CP5" s="82" t="s">
        <v>191</v>
      </c>
      <c r="CQ5" s="82" t="s">
        <v>176</v>
      </c>
      <c r="CR5" s="82" t="s">
        <v>175</v>
      </c>
      <c r="CS5" s="82" t="s">
        <v>176</v>
      </c>
      <c r="CT5" s="82" t="s">
        <v>175</v>
      </c>
      <c r="CU5" s="82" t="s">
        <v>176</v>
      </c>
      <c r="CV5" s="82" t="s">
        <v>175</v>
      </c>
      <c r="CW5" s="82" t="s">
        <v>176</v>
      </c>
      <c r="CX5" s="82" t="s">
        <v>175</v>
      </c>
      <c r="CY5" s="82" t="s">
        <v>176</v>
      </c>
      <c r="CZ5" s="82" t="s">
        <v>175</v>
      </c>
      <c r="DA5" s="82" t="s">
        <v>176</v>
      </c>
      <c r="DB5" s="82" t="s">
        <v>175</v>
      </c>
      <c r="DC5" s="82" t="s">
        <v>176</v>
      </c>
      <c r="DD5" s="82" t="s">
        <v>175</v>
      </c>
      <c r="DE5" s="82" t="s">
        <v>176</v>
      </c>
      <c r="DF5" s="82" t="s">
        <v>175</v>
      </c>
      <c r="DG5" s="82" t="s">
        <v>176</v>
      </c>
    </row>
    <row r="6" spans="1:111" ht="27" customHeight="1">
      <c r="B6" s="282"/>
      <c r="C6" s="283"/>
      <c r="D6" s="286"/>
      <c r="E6" s="292"/>
      <c r="F6" s="84" t="s">
        <v>72</v>
      </c>
      <c r="G6" s="124" t="s">
        <v>131</v>
      </c>
      <c r="H6" s="84" t="s">
        <v>72</v>
      </c>
      <c r="I6" s="124" t="s">
        <v>131</v>
      </c>
      <c r="J6" s="84" t="s">
        <v>72</v>
      </c>
      <c r="K6" s="124" t="s">
        <v>131</v>
      </c>
      <c r="L6" s="292"/>
      <c r="M6" s="84" t="s">
        <v>72</v>
      </c>
      <c r="N6" s="124" t="s">
        <v>131</v>
      </c>
      <c r="O6" s="84" t="s">
        <v>72</v>
      </c>
      <c r="P6" s="124" t="s">
        <v>131</v>
      </c>
      <c r="Q6" s="84" t="s">
        <v>72</v>
      </c>
      <c r="R6" s="124" t="s">
        <v>131</v>
      </c>
      <c r="S6" s="292"/>
      <c r="T6" s="84" t="s">
        <v>72</v>
      </c>
      <c r="U6" s="124" t="s">
        <v>131</v>
      </c>
      <c r="V6" s="84" t="s">
        <v>72</v>
      </c>
      <c r="W6" s="124" t="s">
        <v>131</v>
      </c>
      <c r="X6" s="84" t="s">
        <v>72</v>
      </c>
      <c r="Y6" s="124" t="s">
        <v>131</v>
      </c>
      <c r="Z6" s="292"/>
      <c r="AA6" s="84" t="s">
        <v>72</v>
      </c>
      <c r="AB6" s="124" t="s">
        <v>131</v>
      </c>
      <c r="AC6" s="84" t="s">
        <v>72</v>
      </c>
      <c r="AD6" s="124" t="s">
        <v>131</v>
      </c>
      <c r="AE6" s="84" t="s">
        <v>72</v>
      </c>
      <c r="AF6" s="124" t="s">
        <v>131</v>
      </c>
      <c r="AG6" s="292"/>
      <c r="AH6" s="84" t="s">
        <v>72</v>
      </c>
      <c r="AI6" s="124" t="s">
        <v>131</v>
      </c>
      <c r="AJ6" s="84" t="s">
        <v>72</v>
      </c>
      <c r="AK6" s="124" t="s">
        <v>131</v>
      </c>
      <c r="AL6" s="84" t="s">
        <v>72</v>
      </c>
      <c r="AM6" s="124" t="s">
        <v>131</v>
      </c>
      <c r="AN6" s="292"/>
      <c r="AO6" s="84" t="s">
        <v>72</v>
      </c>
      <c r="AP6" s="124" t="s">
        <v>131</v>
      </c>
      <c r="AQ6" s="84" t="s">
        <v>72</v>
      </c>
      <c r="AR6" s="124" t="s">
        <v>131</v>
      </c>
      <c r="AS6" s="84" t="s">
        <v>72</v>
      </c>
      <c r="AT6" s="124" t="s">
        <v>131</v>
      </c>
      <c r="AU6" s="292"/>
      <c r="AV6" s="84" t="s">
        <v>72</v>
      </c>
      <c r="AW6" s="124" t="s">
        <v>131</v>
      </c>
      <c r="AX6" s="84" t="s">
        <v>72</v>
      </c>
      <c r="AY6" s="124" t="s">
        <v>131</v>
      </c>
      <c r="AZ6" s="84" t="s">
        <v>72</v>
      </c>
      <c r="BA6" s="124" t="s">
        <v>131</v>
      </c>
      <c r="BB6" s="292"/>
      <c r="BC6" s="84" t="s">
        <v>72</v>
      </c>
      <c r="BD6" s="93" t="s">
        <v>131</v>
      </c>
      <c r="BE6" s="84" t="s">
        <v>72</v>
      </c>
      <c r="BF6" s="93" t="s">
        <v>131</v>
      </c>
      <c r="BG6" s="84" t="s">
        <v>72</v>
      </c>
      <c r="BH6" s="93" t="s">
        <v>131</v>
      </c>
      <c r="BJ6" s="297"/>
      <c r="BK6" s="274"/>
      <c r="BL6" s="234"/>
      <c r="BM6" s="126"/>
      <c r="BN6" s="303"/>
      <c r="BO6" s="234"/>
      <c r="BP6" s="234"/>
      <c r="BQ6" s="234"/>
      <c r="BR6" s="234"/>
      <c r="BS6" s="234"/>
      <c r="BT6" s="234"/>
      <c r="BU6" s="234"/>
      <c r="BV6" s="234"/>
      <c r="BW6" s="234"/>
      <c r="BX6" s="234"/>
      <c r="BY6" s="234"/>
      <c r="BZ6" s="234"/>
      <c r="CB6" s="303"/>
      <c r="CC6" s="234"/>
      <c r="CD6" s="234"/>
      <c r="CE6" s="234"/>
      <c r="CF6" s="234"/>
      <c r="CG6" s="234"/>
      <c r="CH6" s="234"/>
      <c r="CI6" s="234"/>
      <c r="CJ6" s="234"/>
      <c r="CK6" s="234"/>
      <c r="CL6" s="234"/>
      <c r="CM6" s="234"/>
      <c r="CN6" s="234"/>
      <c r="CO6" s="126"/>
    </row>
    <row r="7" spans="1:111" s="12" customFormat="1" ht="14.25" customHeight="1">
      <c r="B7" s="242">
        <v>1</v>
      </c>
      <c r="C7" s="264" t="s">
        <v>57</v>
      </c>
      <c r="D7" s="144" t="s">
        <v>175</v>
      </c>
      <c r="E7" s="128">
        <v>991</v>
      </c>
      <c r="F7" s="89">
        <v>15</v>
      </c>
      <c r="G7" s="77">
        <f>IFERROR(F7/E7,"-")</f>
        <v>1.5136226034308779E-2</v>
      </c>
      <c r="H7" s="78">
        <v>63</v>
      </c>
      <c r="I7" s="77">
        <f>IFERROR(H7/E7,"-")</f>
        <v>6.357214934409687E-2</v>
      </c>
      <c r="J7" s="78">
        <v>37</v>
      </c>
      <c r="K7" s="77">
        <f>IFERROR(J7/E7,"-")</f>
        <v>3.7336024217961658E-2</v>
      </c>
      <c r="L7" s="128">
        <v>2630</v>
      </c>
      <c r="M7" s="89">
        <v>33</v>
      </c>
      <c r="N7" s="77">
        <f>IFERROR(M7/L7,"-")</f>
        <v>1.2547528517110267E-2</v>
      </c>
      <c r="O7" s="78">
        <v>173</v>
      </c>
      <c r="P7" s="77">
        <f>IFERROR(O7/L7,"-")</f>
        <v>6.5779467680608369E-2</v>
      </c>
      <c r="Q7" s="78">
        <v>149</v>
      </c>
      <c r="R7" s="77">
        <f>IFERROR(Q7/L7,"-")</f>
        <v>5.665399239543726E-2</v>
      </c>
      <c r="S7" s="128">
        <v>106457</v>
      </c>
      <c r="T7" s="89">
        <v>3356</v>
      </c>
      <c r="U7" s="77">
        <f>IFERROR(T7/S7,"-")</f>
        <v>3.1524465277060224E-2</v>
      </c>
      <c r="V7" s="78">
        <v>12400</v>
      </c>
      <c r="W7" s="77">
        <f>IFERROR(V7/S7,"-")</f>
        <v>0.11647895394384587</v>
      </c>
      <c r="X7" s="78">
        <v>9149</v>
      </c>
      <c r="Y7" s="77">
        <f>IFERROR(X7/S7,"-")</f>
        <v>8.5940802389697243E-2</v>
      </c>
      <c r="Z7" s="128">
        <v>89273</v>
      </c>
      <c r="AA7" s="89">
        <v>2314</v>
      </c>
      <c r="AB7" s="77">
        <f>IFERROR(AA7/Z7,"-")</f>
        <v>2.5920491077929497E-2</v>
      </c>
      <c r="AC7" s="78">
        <v>9062</v>
      </c>
      <c r="AD7" s="77">
        <f>IFERROR(AC7/Z7,"-")</f>
        <v>0.1015088548609322</v>
      </c>
      <c r="AE7" s="78">
        <v>7865</v>
      </c>
      <c r="AF7" s="77">
        <f>IFERROR(AE7/Z7,"-")</f>
        <v>8.8100545517681719E-2</v>
      </c>
      <c r="AG7" s="128">
        <v>60771</v>
      </c>
      <c r="AH7" s="89">
        <v>1070</v>
      </c>
      <c r="AI7" s="77">
        <f>IFERROR(AH7/AG7,"-")</f>
        <v>1.7607082325451284E-2</v>
      </c>
      <c r="AJ7" s="78">
        <v>4553</v>
      </c>
      <c r="AK7" s="77">
        <f>IFERROR(AJ7/AG7,"-")</f>
        <v>7.49206035773642E-2</v>
      </c>
      <c r="AL7" s="78">
        <v>4404</v>
      </c>
      <c r="AM7" s="77">
        <f>IFERROR(AL7/AG7,"-")</f>
        <v>7.2468776225502296E-2</v>
      </c>
      <c r="AN7" s="128">
        <v>25894</v>
      </c>
      <c r="AO7" s="89">
        <v>247</v>
      </c>
      <c r="AP7" s="77">
        <f>IFERROR(AO7/AN7,"-")</f>
        <v>9.5388893179887239E-3</v>
      </c>
      <c r="AQ7" s="78">
        <v>1435</v>
      </c>
      <c r="AR7" s="77">
        <f>IFERROR(AQ7/AN7,"-")</f>
        <v>5.5418243608557967E-2</v>
      </c>
      <c r="AS7" s="78">
        <v>1224</v>
      </c>
      <c r="AT7" s="77">
        <f>IFERROR(AS7/AN7,"-")</f>
        <v>4.7269637753919826E-2</v>
      </c>
      <c r="AU7" s="128">
        <v>7926</v>
      </c>
      <c r="AV7" s="89">
        <v>28</v>
      </c>
      <c r="AW7" s="77">
        <f>IFERROR(AV7/AU7,"-")</f>
        <v>3.5326772646984608E-3</v>
      </c>
      <c r="AX7" s="78">
        <v>315</v>
      </c>
      <c r="AY7" s="77">
        <f>IFERROR(AX7/AU7,"-")</f>
        <v>3.9742619227857684E-2</v>
      </c>
      <c r="AZ7" s="78">
        <v>183</v>
      </c>
      <c r="BA7" s="77">
        <f>IFERROR(AZ7/AU7,"-")</f>
        <v>2.3088569265707796E-2</v>
      </c>
      <c r="BB7" s="128">
        <f>SUM(E7,L7,S7,Z7,AG7,AN7,AU7,)</f>
        <v>293942</v>
      </c>
      <c r="BC7" s="79">
        <f>SUM(F7,M7,T7,AA7,AH7,AO7,AV7,)</f>
        <v>7063</v>
      </c>
      <c r="BD7" s="77">
        <f>IFERROR(BC7/BB7,"-")</f>
        <v>2.4028549849970403E-2</v>
      </c>
      <c r="BE7" s="79">
        <f>SUM(H7,O7,V7,AC7,AJ7,AQ7,AX7,)</f>
        <v>28001</v>
      </c>
      <c r="BF7" s="77">
        <f>IFERROR(BE7/BB7,"-")</f>
        <v>9.5260289444856469E-2</v>
      </c>
      <c r="BG7" s="79">
        <f>SUM(J7,Q7,X7,AE7,AL7,AS7,AZ7,)</f>
        <v>23011</v>
      </c>
      <c r="BH7" s="77">
        <f>IFERROR(BG7/BB7,"-")</f>
        <v>7.8284151295153467E-2</v>
      </c>
      <c r="BJ7" s="268" t="s">
        <v>57</v>
      </c>
      <c r="BK7" s="5" t="s">
        <v>175</v>
      </c>
      <c r="BL7" s="33">
        <f>(BB7-SUM(BC7,BE7,BG7))/BB7</f>
        <v>0.80242700941001965</v>
      </c>
      <c r="BM7" s="148">
        <v>1</v>
      </c>
      <c r="BN7" s="152" t="s">
        <v>57</v>
      </c>
      <c r="BO7" s="38">
        <f>INDEX($BD:$BD,(ROW()+($BM7)*3))</f>
        <v>2.3562189674226033E-2</v>
      </c>
      <c r="BP7" s="38">
        <f>INDEX($BF:$BF,(ROW()+($BM7)*3))</f>
        <v>9.3383348638846952E-2</v>
      </c>
      <c r="BQ7" s="38">
        <f>INDEX($BH:$BH,(ROW()+($BM7)*3))</f>
        <v>7.7282985975998877E-2</v>
      </c>
      <c r="BR7" s="38">
        <f>INDEX($BL:$BL,(ROW()+($BM7)*2))</f>
        <v>0.80577147571092811</v>
      </c>
      <c r="BS7" s="38">
        <f>INDEX($BD:$BD,(ROW()+($BM7*3)-3))</f>
        <v>2.4028549849970403E-2</v>
      </c>
      <c r="BT7" s="38">
        <f>INDEX($BF:$BF,(ROW()+($BM7*3)-3))</f>
        <v>9.5260289444856469E-2</v>
      </c>
      <c r="BU7" s="38">
        <f>INDEX($BH:$BH,(ROW()+($BM7*3)-3))</f>
        <v>7.8284151295153467E-2</v>
      </c>
      <c r="BV7" s="38">
        <f>INDEX($BL:$BL,(ROW()+($BM7*2)-2))</f>
        <v>0.80242700941001965</v>
      </c>
      <c r="BW7" s="38">
        <f>INDEX($BD:$BD,(ROW()+($BM7*3)-2))</f>
        <v>2.4174980813507291E-2</v>
      </c>
      <c r="BX7" s="38">
        <f>INDEX($BF:$BF,(ROW()+($BM7*3)-2))</f>
        <v>9.5165003837298548E-2</v>
      </c>
      <c r="BY7" s="38">
        <f>INDEX($BH:$BH,(ROW()+($BM7*3)-2))</f>
        <v>8.6674980813507288E-2</v>
      </c>
      <c r="BZ7" s="38">
        <f>INDEX($BL:$BL,(ROW()+($BM7*2)-1))</f>
        <v>0.79398503453568692</v>
      </c>
      <c r="CB7" s="152" t="s">
        <v>57</v>
      </c>
      <c r="CC7" s="38">
        <f>VLOOKUP(CB7,$BN$7:$BZ$81,2,0)</f>
        <v>2.3562189674226033E-2</v>
      </c>
      <c r="CD7" s="38">
        <f>VLOOKUP(CB7,$BN$7:$BZ$81,3,0)</f>
        <v>9.3383348638846952E-2</v>
      </c>
      <c r="CE7" s="38">
        <f>VLOOKUP(CB7,$BN$7:$BZ$81,4,0)</f>
        <v>7.7282985975998877E-2</v>
      </c>
      <c r="CF7" s="38">
        <f>VLOOKUP(CB7,$BN$7:$BZ$81,5,0)</f>
        <v>0.80577147571092811</v>
      </c>
      <c r="CG7" s="38">
        <f>VLOOKUP(CB7,$BN$7:$BZ$81,6,0)</f>
        <v>2.4028549849970403E-2</v>
      </c>
      <c r="CH7" s="38">
        <f>VLOOKUP(CB7,$BN$7:$BZ$81,7,0)</f>
        <v>9.5260289444856469E-2</v>
      </c>
      <c r="CI7" s="38">
        <f>VLOOKUP(CB7,$BN$7:$BZ$81,8,0)</f>
        <v>7.8284151295153467E-2</v>
      </c>
      <c r="CJ7" s="38">
        <f>VLOOKUP(CB7,$BN$7:$BZ$81,9,0)</f>
        <v>0.80242700941001965</v>
      </c>
      <c r="CK7" s="38">
        <f>VLOOKUP(CB7,$BN$7:$BZ$81,10,0)</f>
        <v>2.4174980813507291E-2</v>
      </c>
      <c r="CL7" s="38">
        <f>VLOOKUP(CB7,$BN$7:$BZ$81,11,0)</f>
        <v>9.5165003837298548E-2</v>
      </c>
      <c r="CM7" s="38">
        <f>VLOOKUP(CB7,$BN$7:$BZ$81,12,0)</f>
        <v>8.6674980813507288E-2</v>
      </c>
      <c r="CN7" s="38">
        <f>VLOOKUP(CB7,$BN$7:$BZ$81,13,0)</f>
        <v>0.79398503453568692</v>
      </c>
      <c r="CO7" s="86"/>
    </row>
    <row r="8" spans="1:111" s="12" customFormat="1" ht="14.25" customHeight="1">
      <c r="B8" s="243"/>
      <c r="C8" s="265"/>
      <c r="D8" s="187" t="s">
        <v>212</v>
      </c>
      <c r="E8" s="179">
        <v>19</v>
      </c>
      <c r="F8" s="180">
        <v>1</v>
      </c>
      <c r="G8" s="67">
        <f t="shared" ref="G8:G92" si="0">IFERROR(F8/E8,"-")</f>
        <v>5.2631578947368418E-2</v>
      </c>
      <c r="H8" s="68">
        <v>1</v>
      </c>
      <c r="I8" s="67">
        <f t="shared" ref="I8:I92" si="1">IFERROR(H8/E8,"-")</f>
        <v>5.2631578947368418E-2</v>
      </c>
      <c r="J8" s="68">
        <v>1</v>
      </c>
      <c r="K8" s="67">
        <f t="shared" ref="K8:K92" si="2">IFERROR(J8/E8,"-")</f>
        <v>5.2631578947368418E-2</v>
      </c>
      <c r="L8" s="179">
        <v>50</v>
      </c>
      <c r="M8" s="180">
        <v>0</v>
      </c>
      <c r="N8" s="67">
        <f t="shared" ref="N8:N92" si="3">IFERROR(M8/L8,"-")</f>
        <v>0</v>
      </c>
      <c r="O8" s="68">
        <v>5</v>
      </c>
      <c r="P8" s="67">
        <f t="shared" ref="P8:P92" si="4">IFERROR(O8/L8,"-")</f>
        <v>0.1</v>
      </c>
      <c r="Q8" s="68">
        <v>2</v>
      </c>
      <c r="R8" s="67">
        <f t="shared" ref="R8:R92" si="5">IFERROR(Q8/L8,"-")</f>
        <v>0.04</v>
      </c>
      <c r="S8" s="179">
        <v>9703</v>
      </c>
      <c r="T8" s="180">
        <v>258</v>
      </c>
      <c r="U8" s="67">
        <f t="shared" ref="U8:U92" si="6">IFERROR(T8/S8,"-")</f>
        <v>2.6589714521282077E-2</v>
      </c>
      <c r="V8" s="68">
        <v>1095</v>
      </c>
      <c r="W8" s="67">
        <f t="shared" ref="W8:W92" si="7">IFERROR(V8/S8,"-")</f>
        <v>0.11285169535195301</v>
      </c>
      <c r="X8" s="68">
        <v>880</v>
      </c>
      <c r="Y8" s="67">
        <f t="shared" ref="Y8:Y92" si="8">IFERROR(X8/S8,"-")</f>
        <v>9.0693599917551271E-2</v>
      </c>
      <c r="Z8" s="179">
        <v>5916</v>
      </c>
      <c r="AA8" s="180">
        <v>156</v>
      </c>
      <c r="AB8" s="67">
        <f t="shared" ref="AB8:AB92" si="9">IFERROR(AA8/Z8,"-")</f>
        <v>2.6369168356997971E-2</v>
      </c>
      <c r="AC8" s="68">
        <v>570</v>
      </c>
      <c r="AD8" s="67">
        <f t="shared" ref="AD8:AD92" si="10">IFERROR(AC8/Z8,"-")</f>
        <v>9.6348884381338748E-2</v>
      </c>
      <c r="AE8" s="68">
        <v>556</v>
      </c>
      <c r="AF8" s="67">
        <f t="shared" ref="AF8:AF92" si="11">IFERROR(AE8/Z8,"-")</f>
        <v>9.3982420554428667E-2</v>
      </c>
      <c r="AG8" s="179">
        <v>3341</v>
      </c>
      <c r="AH8" s="180">
        <v>73</v>
      </c>
      <c r="AI8" s="67">
        <f t="shared" ref="AI8:AI92" si="12">IFERROR(AH8/AG8,"-")</f>
        <v>2.1849745585154144E-2</v>
      </c>
      <c r="AJ8" s="68">
        <v>227</v>
      </c>
      <c r="AK8" s="67">
        <f t="shared" ref="AK8:AK92" si="13">IFERROR(AJ8/AG8,"-")</f>
        <v>6.7943729422328639E-2</v>
      </c>
      <c r="AL8" s="68">
        <v>286</v>
      </c>
      <c r="AM8" s="67">
        <f t="shared" ref="AM8:AM92" si="14">IFERROR(AL8/AG8,"-")</f>
        <v>8.5603112840466927E-2</v>
      </c>
      <c r="AN8" s="179">
        <v>1434</v>
      </c>
      <c r="AO8" s="180">
        <v>15</v>
      </c>
      <c r="AP8" s="67">
        <f t="shared" ref="AP8:AP92" si="15">IFERROR(AO8/AN8,"-")</f>
        <v>1.0460251046025104E-2</v>
      </c>
      <c r="AQ8" s="68">
        <v>70</v>
      </c>
      <c r="AR8" s="67">
        <f t="shared" ref="AR8:AR92" si="16">IFERROR(AQ8/AN8,"-")</f>
        <v>4.8814504881450491E-2</v>
      </c>
      <c r="AS8" s="68">
        <v>72</v>
      </c>
      <c r="AT8" s="67">
        <f t="shared" ref="AT8:AT92" si="17">IFERROR(AS8/AN8,"-")</f>
        <v>5.0209205020920501E-2</v>
      </c>
      <c r="AU8" s="179">
        <v>385</v>
      </c>
      <c r="AV8" s="180">
        <v>1</v>
      </c>
      <c r="AW8" s="67">
        <f t="shared" ref="AW8:AW92" si="18">IFERROR(AV8/AU8,"-")</f>
        <v>2.5974025974025974E-3</v>
      </c>
      <c r="AX8" s="68">
        <v>16</v>
      </c>
      <c r="AY8" s="67">
        <f t="shared" ref="AY8:AY92" si="19">IFERROR(AX8/AU8,"-")</f>
        <v>4.1558441558441558E-2</v>
      </c>
      <c r="AZ8" s="68">
        <v>10</v>
      </c>
      <c r="BA8" s="67">
        <f t="shared" ref="BA8:BA92" si="20">IFERROR(AZ8/AU8,"-")</f>
        <v>2.5974025974025976E-2</v>
      </c>
      <c r="BB8" s="179">
        <f t="shared" ref="BB8:BB122" si="21">SUM(E8,L8,S8,Z8,AG8,AN8,AU8,)</f>
        <v>20848</v>
      </c>
      <c r="BC8" s="69">
        <f t="shared" ref="BC8:BC122" si="22">SUM(F8,M8,T8,AA8,AH8,AO8,AV8,)</f>
        <v>504</v>
      </c>
      <c r="BD8" s="67">
        <f t="shared" ref="BD8:BD92" si="23">IFERROR(BC8/BB8,"-")</f>
        <v>2.4174980813507291E-2</v>
      </c>
      <c r="BE8" s="69">
        <f t="shared" ref="BE8:BE122" si="24">SUM(H8,O8,V8,AC8,AJ8,AQ8,AX8,)</f>
        <v>1984</v>
      </c>
      <c r="BF8" s="67">
        <f t="shared" ref="BF8:BF92" si="25">IFERROR(BE8/BB8,"-")</f>
        <v>9.5165003837298548E-2</v>
      </c>
      <c r="BG8" s="69">
        <f t="shared" ref="BG8:BG122" si="26">SUM(J8,Q8,X8,AE8,AL8,AS8,AZ8,)</f>
        <v>1807</v>
      </c>
      <c r="BH8" s="67">
        <f t="shared" ref="BH8:BH92" si="27">IFERROR(BG8/BB8,"-")</f>
        <v>8.6674980813507288E-2</v>
      </c>
      <c r="BJ8" s="269"/>
      <c r="BK8" s="5" t="s">
        <v>176</v>
      </c>
      <c r="BL8" s="33">
        <f>(BB8-SUM(BC8,BE8,BG8))/BB8</f>
        <v>0.79398503453568692</v>
      </c>
      <c r="BM8" s="148">
        <v>2</v>
      </c>
      <c r="BN8" s="152" t="s">
        <v>106</v>
      </c>
      <c r="BO8" s="38">
        <f t="shared" ref="BO8:BO71" si="28">INDEX($BD:$BD,(ROW()+($BM8)*3))</f>
        <v>3.5825008611780916E-2</v>
      </c>
      <c r="BP8" s="38">
        <f t="shared" ref="BP8:BP71" si="29">INDEX($BF:$BF,(ROW()+($BM8)*3))</f>
        <v>9.9293833964863937E-2</v>
      </c>
      <c r="BQ8" s="38">
        <f t="shared" ref="BQ8:BQ71" si="30">INDEX($BH:$BH,(ROW()+($BM8)*3))</f>
        <v>9.1112642094385118E-2</v>
      </c>
      <c r="BR8" s="38">
        <f t="shared" ref="BR8:BR71" si="31">INDEX($BL:$BL,(ROW()+($BM8)*2))</f>
        <v>0.77376851532897006</v>
      </c>
      <c r="BS8" s="38">
        <f t="shared" ref="BS8:BS71" si="32">INDEX($BD:$BD,(ROW()+($BM8*3)-3))</f>
        <v>3.6441079034548039E-2</v>
      </c>
      <c r="BT8" s="38">
        <f t="shared" ref="BT8:BT71" si="33">INDEX($BF:$BF,(ROW()+($BM8*3)-3))</f>
        <v>0.10250828206341694</v>
      </c>
      <c r="BU8" s="38">
        <f t="shared" ref="BU8:BU71" si="34">INDEX($BH:$BH,(ROW()+($BM8*3)-3))</f>
        <v>9.3327023189777564E-2</v>
      </c>
      <c r="BV8" s="38">
        <f t="shared" ref="BV8:BV71" si="35">INDEX($BL:$BL,(ROW()+($BM8*2)-2))</f>
        <v>0.76772361571225745</v>
      </c>
      <c r="BW8" s="38">
        <f t="shared" ref="BW8:BW71" si="36">INDEX($BD:$BD,(ROW()+($BM8*3)-2))</f>
        <v>3.7621359223300968E-2</v>
      </c>
      <c r="BX8" s="38">
        <f t="shared" ref="BX8:BX71" si="37">INDEX($BF:$BF,(ROW()+($BM8*3)-2))</f>
        <v>8.3737864077669907E-2</v>
      </c>
      <c r="BY8" s="38">
        <f t="shared" ref="BY8:BY71" si="38">INDEX($BH:$BH,(ROW()+($BM8*3)-2))</f>
        <v>8.7378640776699032E-2</v>
      </c>
      <c r="BZ8" s="38">
        <f t="shared" ref="BZ8:BZ71" si="39">INDEX($BL:$BL,(ROW()+($BM8*2)-1))</f>
        <v>0.79126213592233008</v>
      </c>
      <c r="CB8" s="152" t="s">
        <v>35</v>
      </c>
      <c r="CC8" s="38">
        <f t="shared" ref="CC8:CC50" si="40">VLOOKUP(CB8,$BN$7:$BZ$81,2,0)</f>
        <v>2.5244932870250376E-2</v>
      </c>
      <c r="CD8" s="38">
        <f t="shared" ref="CD8:CD50" si="41">VLOOKUP(CB8,$BN$7:$BZ$81,3,0)</f>
        <v>0.14523180066697769</v>
      </c>
      <c r="CE8" s="38">
        <f t="shared" ref="CE8:CE50" si="42">VLOOKUP(CB8,$BN$7:$BZ$81,4,0)</f>
        <v>4.7872064693380331E-2</v>
      </c>
      <c r="CF8" s="38">
        <f t="shared" ref="CF8:CF50" si="43">VLOOKUP(CB8,$BN$7:$BZ$81,5,0)</f>
        <v>0.78165120176939162</v>
      </c>
      <c r="CG8" s="38">
        <f t="shared" ref="CG8:CG50" si="44">VLOOKUP(CB8,$BN$7:$BZ$81,6,0)</f>
        <v>2.5356710663327047E-2</v>
      </c>
      <c r="CH8" s="38">
        <f t="shared" ref="CH8:CH50" si="45">VLOOKUP(CB8,$BN$7:$BZ$81,7,0)</f>
        <v>0.14684940759294177</v>
      </c>
      <c r="CI8" s="38">
        <f t="shared" ref="CI8:CI50" si="46">VLOOKUP(CB8,$BN$7:$BZ$81,8,0)</f>
        <v>4.7749040797756076E-2</v>
      </c>
      <c r="CJ8" s="38">
        <f t="shared" ref="CJ8:CJ50" si="47">VLOOKUP(CB8,$BN$7:$BZ$81,9,0)</f>
        <v>0.78004484094597515</v>
      </c>
      <c r="CK8" s="38">
        <f t="shared" ref="CK8:CK50" si="48">VLOOKUP(CB8,$BN$7:$BZ$81,10,0)</f>
        <v>2.9002781088597537E-2</v>
      </c>
      <c r="CL8" s="38">
        <f t="shared" ref="CL8:CL50" si="49">VLOOKUP(CB8,$BN$7:$BZ$81,11,0)</f>
        <v>0.15282744007416235</v>
      </c>
      <c r="CM8" s="38">
        <f t="shared" ref="CM8:CM50" si="50">VLOOKUP(CB8,$BN$7:$BZ$81,12,0)</f>
        <v>5.9065024500066218E-2</v>
      </c>
      <c r="CN8" s="38">
        <f t="shared" ref="CN8:CN50" si="51">VLOOKUP(CB8,$BN$7:$BZ$81,13,0)</f>
        <v>0.75910475433717384</v>
      </c>
      <c r="CO8" s="86"/>
    </row>
    <row r="9" spans="1:111" s="12" customFormat="1" ht="14.25" customHeight="1">
      <c r="B9" s="243"/>
      <c r="C9" s="265"/>
      <c r="D9" s="145" t="s">
        <v>274</v>
      </c>
      <c r="E9" s="171">
        <v>17</v>
      </c>
      <c r="F9" s="193">
        <v>0</v>
      </c>
      <c r="G9" s="173">
        <f t="shared" ref="G9" si="52">IFERROR(F9/E9,"-")</f>
        <v>0</v>
      </c>
      <c r="H9" s="194">
        <v>0</v>
      </c>
      <c r="I9" s="173">
        <f t="shared" ref="I9" si="53">IFERROR(H9/E9,"-")</f>
        <v>0</v>
      </c>
      <c r="J9" s="194">
        <v>0</v>
      </c>
      <c r="K9" s="173">
        <f t="shared" ref="K9" si="54">IFERROR(J9/E9,"-")</f>
        <v>0</v>
      </c>
      <c r="L9" s="171">
        <v>67</v>
      </c>
      <c r="M9" s="193">
        <v>0</v>
      </c>
      <c r="N9" s="173">
        <f t="shared" ref="N9" si="55">IFERROR(M9/L9,"-")</f>
        <v>0</v>
      </c>
      <c r="O9" s="194">
        <v>0</v>
      </c>
      <c r="P9" s="173">
        <f t="shared" ref="P9" si="56">IFERROR(O9/L9,"-")</f>
        <v>0</v>
      </c>
      <c r="Q9" s="194">
        <v>0</v>
      </c>
      <c r="R9" s="173">
        <f t="shared" ref="R9" si="57">IFERROR(Q9/L9,"-")</f>
        <v>0</v>
      </c>
      <c r="S9" s="171">
        <v>969</v>
      </c>
      <c r="T9" s="193">
        <v>1</v>
      </c>
      <c r="U9" s="173">
        <f t="shared" ref="U9" si="58">IFERROR(T9/S9,"-")</f>
        <v>1.0319917440660474E-3</v>
      </c>
      <c r="V9" s="194">
        <v>5</v>
      </c>
      <c r="W9" s="173">
        <f t="shared" ref="W9" si="59">IFERROR(V9/S9,"-")</f>
        <v>5.1599587203302374E-3</v>
      </c>
      <c r="X9" s="194">
        <v>1</v>
      </c>
      <c r="Y9" s="173">
        <f t="shared" ref="Y9" si="60">IFERROR(X9/S9,"-")</f>
        <v>1.0319917440660474E-3</v>
      </c>
      <c r="Z9" s="171">
        <v>1600</v>
      </c>
      <c r="AA9" s="193">
        <v>1</v>
      </c>
      <c r="AB9" s="173">
        <f t="shared" ref="AB9" si="61">IFERROR(AA9/Z9,"-")</f>
        <v>6.2500000000000001E-4</v>
      </c>
      <c r="AC9" s="194">
        <v>2</v>
      </c>
      <c r="AD9" s="173">
        <f t="shared" ref="AD9" si="62">IFERROR(AC9/Z9,"-")</f>
        <v>1.25E-3</v>
      </c>
      <c r="AE9" s="194">
        <v>4</v>
      </c>
      <c r="AF9" s="173">
        <f t="shared" ref="AF9" si="63">IFERROR(AE9/Z9,"-")</f>
        <v>2.5000000000000001E-3</v>
      </c>
      <c r="AG9" s="171">
        <v>1491</v>
      </c>
      <c r="AH9" s="193">
        <v>0</v>
      </c>
      <c r="AI9" s="173">
        <f t="shared" ref="AI9" si="64">IFERROR(AH9/AG9,"-")</f>
        <v>0</v>
      </c>
      <c r="AJ9" s="194">
        <v>2</v>
      </c>
      <c r="AK9" s="173">
        <f t="shared" ref="AK9" si="65">IFERROR(AJ9/AG9,"-")</f>
        <v>1.3413816230717639E-3</v>
      </c>
      <c r="AL9" s="194">
        <v>2</v>
      </c>
      <c r="AM9" s="173">
        <f t="shared" ref="AM9" si="66">IFERROR(AL9/AG9,"-")</f>
        <v>1.3413816230717639E-3</v>
      </c>
      <c r="AN9" s="171">
        <v>1350</v>
      </c>
      <c r="AO9" s="193">
        <v>0</v>
      </c>
      <c r="AP9" s="173">
        <f t="shared" ref="AP9" si="67">IFERROR(AO9/AN9,"-")</f>
        <v>0</v>
      </c>
      <c r="AQ9" s="194">
        <v>4</v>
      </c>
      <c r="AR9" s="173">
        <f t="shared" ref="AR9" si="68">IFERROR(AQ9/AN9,"-")</f>
        <v>2.9629629629629628E-3</v>
      </c>
      <c r="AS9" s="194">
        <v>1</v>
      </c>
      <c r="AT9" s="173">
        <f t="shared" ref="AT9" si="69">IFERROR(AS9/AN9,"-")</f>
        <v>7.407407407407407E-4</v>
      </c>
      <c r="AU9" s="171">
        <v>951</v>
      </c>
      <c r="AV9" s="193">
        <v>0</v>
      </c>
      <c r="AW9" s="173">
        <f t="shared" ref="AW9" si="70">IFERROR(AV9/AU9,"-")</f>
        <v>0</v>
      </c>
      <c r="AX9" s="194">
        <v>0</v>
      </c>
      <c r="AY9" s="173">
        <f t="shared" ref="AY9" si="71">IFERROR(AX9/AU9,"-")</f>
        <v>0</v>
      </c>
      <c r="AZ9" s="194">
        <v>0</v>
      </c>
      <c r="BA9" s="173">
        <f t="shared" ref="BA9" si="72">IFERROR(AZ9/AU9,"-")</f>
        <v>0</v>
      </c>
      <c r="BB9" s="171">
        <f t="shared" ref="BB9" si="73">SUM(E9,L9,S9,Z9,AG9,AN9,AU9,)</f>
        <v>6445</v>
      </c>
      <c r="BC9" s="172">
        <f t="shared" ref="BC9" si="74">SUM(F9,M9,T9,AA9,AH9,AO9,AV9,)</f>
        <v>2</v>
      </c>
      <c r="BD9" s="173">
        <f t="shared" ref="BD9" si="75">IFERROR(BC9/BB9,"-")</f>
        <v>3.103180760279286E-4</v>
      </c>
      <c r="BE9" s="172">
        <f t="shared" ref="BE9" si="76">SUM(H9,O9,V9,AC9,AJ9,AQ9,AX9,)</f>
        <v>13</v>
      </c>
      <c r="BF9" s="173">
        <f t="shared" ref="BF9" si="77">IFERROR(BE9/BB9,"-")</f>
        <v>2.017067494181536E-3</v>
      </c>
      <c r="BG9" s="172">
        <f t="shared" ref="BG9" si="78">SUM(J9,Q9,X9,AE9,AL9,AS9,AZ9,)</f>
        <v>8</v>
      </c>
      <c r="BH9" s="173">
        <f t="shared" ref="BH9" si="79">IFERROR(BG9/BB9,"-")</f>
        <v>1.2412723041117144E-3</v>
      </c>
      <c r="BJ9" s="270"/>
      <c r="BK9" s="125" t="s">
        <v>74</v>
      </c>
      <c r="BL9" s="33">
        <f>(BB10-SUM(BC10,BE10,BG10))/BB10</f>
        <v>0.80577147571092811</v>
      </c>
      <c r="BM9" s="148">
        <v>3</v>
      </c>
      <c r="BN9" s="152" t="s">
        <v>107</v>
      </c>
      <c r="BO9" s="38">
        <f t="shared" si="28"/>
        <v>1.9742143432715551E-2</v>
      </c>
      <c r="BP9" s="38">
        <f t="shared" si="29"/>
        <v>0.12181036798280956</v>
      </c>
      <c r="BQ9" s="38">
        <f t="shared" si="30"/>
        <v>5.1705613752350256E-2</v>
      </c>
      <c r="BR9" s="38">
        <f t="shared" si="31"/>
        <v>0.80674187483212467</v>
      </c>
      <c r="BS9" s="38">
        <f t="shared" si="32"/>
        <v>2.0154119739181981E-2</v>
      </c>
      <c r="BT9" s="38">
        <f t="shared" si="33"/>
        <v>0.12788974510966211</v>
      </c>
      <c r="BU9" s="38">
        <f t="shared" si="34"/>
        <v>5.0088915234143452E-2</v>
      </c>
      <c r="BV9" s="38">
        <f t="shared" si="35"/>
        <v>0.80186721991701249</v>
      </c>
      <c r="BW9" s="38">
        <f t="shared" si="36"/>
        <v>1.9163763066202089E-2</v>
      </c>
      <c r="BX9" s="38">
        <f t="shared" si="37"/>
        <v>7.4912891986062713E-2</v>
      </c>
      <c r="BY9" s="38">
        <f t="shared" si="38"/>
        <v>8.188153310104529E-2</v>
      </c>
      <c r="BZ9" s="38">
        <f t="shared" si="39"/>
        <v>0.8240418118466899</v>
      </c>
      <c r="CB9" s="152" t="s">
        <v>44</v>
      </c>
      <c r="CC9" s="38">
        <f t="shared" si="40"/>
        <v>2.7909853492597319E-2</v>
      </c>
      <c r="CD9" s="38">
        <f t="shared" si="41"/>
        <v>0.1376551084309405</v>
      </c>
      <c r="CE9" s="38">
        <f t="shared" si="42"/>
        <v>5.1683482160114425E-2</v>
      </c>
      <c r="CF9" s="38">
        <f t="shared" si="43"/>
        <v>0.78275155591634771</v>
      </c>
      <c r="CG9" s="38">
        <f t="shared" si="44"/>
        <v>2.8189972306038938E-2</v>
      </c>
      <c r="CH9" s="38">
        <f t="shared" si="45"/>
        <v>0.13694043731657918</v>
      </c>
      <c r="CI9" s="38">
        <f t="shared" si="46"/>
        <v>5.1626503534080104E-2</v>
      </c>
      <c r="CJ9" s="38">
        <f t="shared" si="47"/>
        <v>0.78324308684330179</v>
      </c>
      <c r="CK9" s="38">
        <f t="shared" si="48"/>
        <v>2.6720106880427523E-2</v>
      </c>
      <c r="CL9" s="38">
        <f t="shared" si="49"/>
        <v>0.16566466265865062</v>
      </c>
      <c r="CM9" s="38">
        <f t="shared" si="50"/>
        <v>5.8784235136940546E-2</v>
      </c>
      <c r="CN9" s="38">
        <f t="shared" si="51"/>
        <v>0.74883099532398134</v>
      </c>
      <c r="CO9" s="86"/>
    </row>
    <row r="10" spans="1:111" s="12" customFormat="1" ht="14.25" customHeight="1">
      <c r="B10" s="244"/>
      <c r="C10" s="266"/>
      <c r="D10" s="146" t="s">
        <v>74</v>
      </c>
      <c r="E10" s="39">
        <v>1027</v>
      </c>
      <c r="F10" s="195">
        <v>16</v>
      </c>
      <c r="G10" s="13">
        <f t="shared" si="0"/>
        <v>1.5579357351509251E-2</v>
      </c>
      <c r="H10" s="34">
        <v>64</v>
      </c>
      <c r="I10" s="13">
        <f t="shared" si="1"/>
        <v>6.2317429406037003E-2</v>
      </c>
      <c r="J10" s="34">
        <v>38</v>
      </c>
      <c r="K10" s="13">
        <f t="shared" si="2"/>
        <v>3.7000973709834468E-2</v>
      </c>
      <c r="L10" s="39">
        <v>2747</v>
      </c>
      <c r="M10" s="195">
        <v>33</v>
      </c>
      <c r="N10" s="13">
        <f t="shared" si="3"/>
        <v>1.2013105205678923E-2</v>
      </c>
      <c r="O10" s="34">
        <v>178</v>
      </c>
      <c r="P10" s="13">
        <f t="shared" si="4"/>
        <v>6.479796141244995E-2</v>
      </c>
      <c r="Q10" s="34">
        <v>151</v>
      </c>
      <c r="R10" s="13">
        <f t="shared" si="5"/>
        <v>5.4969057153258102E-2</v>
      </c>
      <c r="S10" s="39">
        <v>117129</v>
      </c>
      <c r="T10" s="195">
        <v>3615</v>
      </c>
      <c r="U10" s="13">
        <f t="shared" si="6"/>
        <v>3.0863407012780779E-2</v>
      </c>
      <c r="V10" s="34">
        <v>13500</v>
      </c>
      <c r="W10" s="13">
        <f t="shared" si="7"/>
        <v>0.11525753656225188</v>
      </c>
      <c r="X10" s="34">
        <v>10030</v>
      </c>
      <c r="Y10" s="13">
        <f t="shared" si="8"/>
        <v>8.5632080868102686E-2</v>
      </c>
      <c r="Z10" s="39">
        <v>96789</v>
      </c>
      <c r="AA10" s="195">
        <v>2471</v>
      </c>
      <c r="AB10" s="13">
        <f t="shared" si="9"/>
        <v>2.5529760613292832E-2</v>
      </c>
      <c r="AC10" s="34">
        <v>9634</v>
      </c>
      <c r="AD10" s="13">
        <f t="shared" si="10"/>
        <v>9.9536104309373999E-2</v>
      </c>
      <c r="AE10" s="34">
        <v>8425</v>
      </c>
      <c r="AF10" s="13">
        <f t="shared" si="11"/>
        <v>8.7045015445970098E-2</v>
      </c>
      <c r="AG10" s="39">
        <v>65603</v>
      </c>
      <c r="AH10" s="195">
        <v>1143</v>
      </c>
      <c r="AI10" s="13">
        <f t="shared" si="12"/>
        <v>1.7422983705013492E-2</v>
      </c>
      <c r="AJ10" s="34">
        <v>4782</v>
      </c>
      <c r="AK10" s="13">
        <f t="shared" si="13"/>
        <v>7.2893007941709984E-2</v>
      </c>
      <c r="AL10" s="34">
        <v>4692</v>
      </c>
      <c r="AM10" s="13">
        <f t="shared" si="14"/>
        <v>7.152111946100026E-2</v>
      </c>
      <c r="AN10" s="39">
        <v>28678</v>
      </c>
      <c r="AO10" s="195">
        <v>262</v>
      </c>
      <c r="AP10" s="13">
        <f t="shared" si="15"/>
        <v>9.1359230071832061E-3</v>
      </c>
      <c r="AQ10" s="34">
        <v>1509</v>
      </c>
      <c r="AR10" s="13">
        <f t="shared" si="16"/>
        <v>5.2618732129158241E-2</v>
      </c>
      <c r="AS10" s="34">
        <v>1297</v>
      </c>
      <c r="AT10" s="13">
        <f t="shared" si="17"/>
        <v>4.5226305879071067E-2</v>
      </c>
      <c r="AU10" s="39">
        <v>9262</v>
      </c>
      <c r="AV10" s="195">
        <v>29</v>
      </c>
      <c r="AW10" s="13">
        <f t="shared" si="18"/>
        <v>3.1310732023321097E-3</v>
      </c>
      <c r="AX10" s="34">
        <v>331</v>
      </c>
      <c r="AY10" s="13">
        <f t="shared" si="19"/>
        <v>3.5737421723169939E-2</v>
      </c>
      <c r="AZ10" s="34">
        <v>193</v>
      </c>
      <c r="BA10" s="13">
        <f t="shared" si="20"/>
        <v>2.083783200172749E-2</v>
      </c>
      <c r="BB10" s="39">
        <f t="shared" si="21"/>
        <v>321235</v>
      </c>
      <c r="BC10" s="75">
        <f t="shared" si="22"/>
        <v>7569</v>
      </c>
      <c r="BD10" s="13">
        <f t="shared" si="23"/>
        <v>2.3562189674226033E-2</v>
      </c>
      <c r="BE10" s="75">
        <f t="shared" si="24"/>
        <v>29998</v>
      </c>
      <c r="BF10" s="13">
        <f t="shared" si="25"/>
        <v>9.3383348638846952E-2</v>
      </c>
      <c r="BG10" s="75">
        <f t="shared" si="26"/>
        <v>24826</v>
      </c>
      <c r="BH10" s="13">
        <f t="shared" si="27"/>
        <v>7.7282985975998877E-2</v>
      </c>
      <c r="BJ10" s="268" t="s">
        <v>106</v>
      </c>
      <c r="BK10" s="5" t="s">
        <v>175</v>
      </c>
      <c r="BL10" s="33">
        <f>(BB11-SUM(BC11,BE11,BG11))/BB11</f>
        <v>0.76772361571225745</v>
      </c>
      <c r="BM10" s="148">
        <v>4</v>
      </c>
      <c r="BN10" s="152" t="s">
        <v>108</v>
      </c>
      <c r="BO10" s="38">
        <f t="shared" si="28"/>
        <v>1.927795303189625E-2</v>
      </c>
      <c r="BP10" s="38">
        <f t="shared" si="29"/>
        <v>0.13634770417104802</v>
      </c>
      <c r="BQ10" s="38">
        <f t="shared" si="30"/>
        <v>4.9187989251080734E-2</v>
      </c>
      <c r="BR10" s="38">
        <f t="shared" si="31"/>
        <v>0.795186353545975</v>
      </c>
      <c r="BS10" s="38">
        <f t="shared" si="32"/>
        <v>1.9806882891804902E-2</v>
      </c>
      <c r="BT10" s="38">
        <f t="shared" si="33"/>
        <v>0.13939093835107699</v>
      </c>
      <c r="BU10" s="38">
        <f t="shared" si="34"/>
        <v>4.8898242139143351E-2</v>
      </c>
      <c r="BV10" s="38">
        <f t="shared" si="35"/>
        <v>0.79190393661797476</v>
      </c>
      <c r="BW10" s="38">
        <f t="shared" si="36"/>
        <v>1.5923566878980892E-2</v>
      </c>
      <c r="BX10" s="38">
        <f t="shared" si="37"/>
        <v>0.12420382165605096</v>
      </c>
      <c r="BY10" s="38">
        <f t="shared" si="38"/>
        <v>8.2802547770700632E-2</v>
      </c>
      <c r="BZ10" s="38">
        <f t="shared" si="39"/>
        <v>0.77707006369426757</v>
      </c>
      <c r="CB10" s="152" t="s">
        <v>1</v>
      </c>
      <c r="CC10" s="38">
        <f t="shared" si="40"/>
        <v>3.2967032967032968E-2</v>
      </c>
      <c r="CD10" s="38">
        <f t="shared" si="41"/>
        <v>0.14739649335174293</v>
      </c>
      <c r="CE10" s="38">
        <f t="shared" si="42"/>
        <v>6.2226929696809215E-2</v>
      </c>
      <c r="CF10" s="38">
        <f t="shared" si="43"/>
        <v>0.75740954398441485</v>
      </c>
      <c r="CG10" s="38">
        <f t="shared" si="44"/>
        <v>3.2964934982287183E-2</v>
      </c>
      <c r="CH10" s="38">
        <f t="shared" si="45"/>
        <v>0.14910587386775842</v>
      </c>
      <c r="CI10" s="38">
        <f t="shared" si="46"/>
        <v>6.1772130417258861E-2</v>
      </c>
      <c r="CJ10" s="38">
        <f t="shared" si="47"/>
        <v>0.75615706073269551</v>
      </c>
      <c r="CK10" s="38">
        <f t="shared" si="48"/>
        <v>3.6027449485322154E-2</v>
      </c>
      <c r="CL10" s="38">
        <f t="shared" si="49"/>
        <v>0.14487228364468166</v>
      </c>
      <c r="CM10" s="38">
        <f t="shared" si="50"/>
        <v>7.1673656118947771E-2</v>
      </c>
      <c r="CN10" s="38">
        <f t="shared" si="51"/>
        <v>0.74742661075104844</v>
      </c>
      <c r="CO10" s="86"/>
    </row>
    <row r="11" spans="1:111" s="12" customFormat="1" ht="14.25" customHeight="1">
      <c r="B11" s="242">
        <v>2</v>
      </c>
      <c r="C11" s="264" t="s">
        <v>106</v>
      </c>
      <c r="D11" s="144" t="s">
        <v>175</v>
      </c>
      <c r="E11" s="128">
        <v>22</v>
      </c>
      <c r="F11" s="89">
        <v>1</v>
      </c>
      <c r="G11" s="77">
        <f t="shared" si="0"/>
        <v>4.5454545454545456E-2</v>
      </c>
      <c r="H11" s="78">
        <v>1</v>
      </c>
      <c r="I11" s="77">
        <f t="shared" si="1"/>
        <v>4.5454545454545456E-2</v>
      </c>
      <c r="J11" s="78">
        <v>1</v>
      </c>
      <c r="K11" s="77">
        <f t="shared" si="2"/>
        <v>4.5454545454545456E-2</v>
      </c>
      <c r="L11" s="128">
        <v>102</v>
      </c>
      <c r="M11" s="89">
        <v>4</v>
      </c>
      <c r="N11" s="77">
        <f t="shared" si="3"/>
        <v>3.9215686274509803E-2</v>
      </c>
      <c r="O11" s="78">
        <v>6</v>
      </c>
      <c r="P11" s="77">
        <f t="shared" si="4"/>
        <v>5.8823529411764705E-2</v>
      </c>
      <c r="Q11" s="78">
        <v>6</v>
      </c>
      <c r="R11" s="77">
        <f t="shared" si="5"/>
        <v>5.8823529411764705E-2</v>
      </c>
      <c r="S11" s="128">
        <v>3824</v>
      </c>
      <c r="T11" s="89">
        <v>176</v>
      </c>
      <c r="U11" s="77">
        <f t="shared" si="6"/>
        <v>4.6025104602510462E-2</v>
      </c>
      <c r="V11" s="78">
        <v>466</v>
      </c>
      <c r="W11" s="77">
        <f t="shared" si="7"/>
        <v>0.12186192468619247</v>
      </c>
      <c r="X11" s="78">
        <v>414</v>
      </c>
      <c r="Y11" s="77">
        <f t="shared" si="8"/>
        <v>0.10826359832635983</v>
      </c>
      <c r="Z11" s="128">
        <v>3095</v>
      </c>
      <c r="AA11" s="89">
        <v>132</v>
      </c>
      <c r="AB11" s="77">
        <f t="shared" si="9"/>
        <v>4.2649434571890146E-2</v>
      </c>
      <c r="AC11" s="78">
        <v>351</v>
      </c>
      <c r="AD11" s="77">
        <f t="shared" si="10"/>
        <v>0.11340872374798061</v>
      </c>
      <c r="AE11" s="78">
        <v>327</v>
      </c>
      <c r="AF11" s="77">
        <f t="shared" si="11"/>
        <v>0.10565428109854604</v>
      </c>
      <c r="AG11" s="128">
        <v>2249</v>
      </c>
      <c r="AH11" s="89">
        <v>60</v>
      </c>
      <c r="AI11" s="77">
        <f t="shared" si="12"/>
        <v>2.6678523788350377E-2</v>
      </c>
      <c r="AJ11" s="78">
        <v>192</v>
      </c>
      <c r="AK11" s="77">
        <f t="shared" si="13"/>
        <v>8.5371276122721204E-2</v>
      </c>
      <c r="AL11" s="78">
        <v>180</v>
      </c>
      <c r="AM11" s="77">
        <f t="shared" si="14"/>
        <v>8.0035571365051128E-2</v>
      </c>
      <c r="AN11" s="128">
        <v>977</v>
      </c>
      <c r="AO11" s="89">
        <v>9</v>
      </c>
      <c r="AP11" s="77">
        <f t="shared" si="15"/>
        <v>9.2118730808597744E-3</v>
      </c>
      <c r="AQ11" s="78">
        <v>53</v>
      </c>
      <c r="AR11" s="77">
        <f t="shared" si="16"/>
        <v>5.4247697031729783E-2</v>
      </c>
      <c r="AS11" s="78">
        <v>51</v>
      </c>
      <c r="AT11" s="77">
        <f t="shared" si="17"/>
        <v>5.2200614124872056E-2</v>
      </c>
      <c r="AU11" s="128">
        <v>296</v>
      </c>
      <c r="AV11" s="89">
        <v>3</v>
      </c>
      <c r="AW11" s="77">
        <f t="shared" si="18"/>
        <v>1.0135135135135136E-2</v>
      </c>
      <c r="AX11" s="78">
        <v>14</v>
      </c>
      <c r="AY11" s="77">
        <f t="shared" si="19"/>
        <v>4.72972972972973E-2</v>
      </c>
      <c r="AZ11" s="78">
        <v>7</v>
      </c>
      <c r="BA11" s="77">
        <f t="shared" si="20"/>
        <v>2.364864864864865E-2</v>
      </c>
      <c r="BB11" s="128">
        <f t="shared" si="21"/>
        <v>10565</v>
      </c>
      <c r="BC11" s="79">
        <f t="shared" si="22"/>
        <v>385</v>
      </c>
      <c r="BD11" s="77">
        <f t="shared" si="23"/>
        <v>3.6441079034548039E-2</v>
      </c>
      <c r="BE11" s="79">
        <f t="shared" si="24"/>
        <v>1083</v>
      </c>
      <c r="BF11" s="77">
        <f t="shared" si="25"/>
        <v>0.10250828206341694</v>
      </c>
      <c r="BG11" s="79">
        <f t="shared" si="26"/>
        <v>986</v>
      </c>
      <c r="BH11" s="77">
        <f t="shared" si="27"/>
        <v>9.3327023189777564E-2</v>
      </c>
      <c r="BJ11" s="269"/>
      <c r="BK11" s="5" t="s">
        <v>212</v>
      </c>
      <c r="BL11" s="33">
        <f>(BB12-SUM(BC12,BE12,BG12))/BB12</f>
        <v>0.79126213592233008</v>
      </c>
      <c r="BM11" s="148">
        <v>5</v>
      </c>
      <c r="BN11" s="152" t="s">
        <v>109</v>
      </c>
      <c r="BO11" s="38">
        <f t="shared" si="28"/>
        <v>2.0074761179565279E-2</v>
      </c>
      <c r="BP11" s="38">
        <f t="shared" si="29"/>
        <v>6.271632285753842E-2</v>
      </c>
      <c r="BQ11" s="38">
        <f t="shared" si="30"/>
        <v>9.9127786238405097E-2</v>
      </c>
      <c r="BR11" s="38">
        <f t="shared" si="31"/>
        <v>0.81808112972449121</v>
      </c>
      <c r="BS11" s="38">
        <f t="shared" si="32"/>
        <v>2.1224886584575501E-2</v>
      </c>
      <c r="BT11" s="38">
        <f t="shared" si="33"/>
        <v>6.3188593648736233E-2</v>
      </c>
      <c r="BU11" s="38">
        <f t="shared" si="34"/>
        <v>9.9643551523007134E-2</v>
      </c>
      <c r="BV11" s="38">
        <f t="shared" si="35"/>
        <v>0.81594296824368118</v>
      </c>
      <c r="BW11" s="38">
        <f t="shared" si="36"/>
        <v>1.5250544662309368E-2</v>
      </c>
      <c r="BX11" s="38">
        <f t="shared" si="37"/>
        <v>6.8627450980392163E-2</v>
      </c>
      <c r="BY11" s="38">
        <f t="shared" si="38"/>
        <v>0.11002178649237472</v>
      </c>
      <c r="BZ11" s="38">
        <f t="shared" si="39"/>
        <v>0.8061002178649237</v>
      </c>
      <c r="CB11" s="152" t="s">
        <v>2</v>
      </c>
      <c r="CC11" s="38">
        <f t="shared" si="40"/>
        <v>5.8807551269862826E-2</v>
      </c>
      <c r="CD11" s="38">
        <f t="shared" si="41"/>
        <v>0.32812712209697137</v>
      </c>
      <c r="CE11" s="38">
        <f t="shared" si="42"/>
        <v>3.4293087056906153E-2</v>
      </c>
      <c r="CF11" s="38">
        <f t="shared" si="43"/>
        <v>0.57877223957625967</v>
      </c>
      <c r="CG11" s="38">
        <f t="shared" si="44"/>
        <v>5.8984493767102464E-2</v>
      </c>
      <c r="CH11" s="38">
        <f t="shared" si="45"/>
        <v>0.33353602918820308</v>
      </c>
      <c r="CI11" s="38">
        <f t="shared" si="46"/>
        <v>3.4204925509273336E-2</v>
      </c>
      <c r="CJ11" s="38">
        <f t="shared" si="47"/>
        <v>0.57327455153542106</v>
      </c>
      <c r="CK11" s="38">
        <f t="shared" si="48"/>
        <v>6.3469675599435824E-2</v>
      </c>
      <c r="CL11" s="38">
        <f t="shared" si="49"/>
        <v>0.31311706629055008</v>
      </c>
      <c r="CM11" s="38">
        <f t="shared" si="50"/>
        <v>3.8787023977433006E-2</v>
      </c>
      <c r="CN11" s="38">
        <f t="shared" si="51"/>
        <v>0.58462623413258108</v>
      </c>
      <c r="CO11" s="86"/>
    </row>
    <row r="12" spans="1:111" s="12" customFormat="1" ht="14.25" customHeight="1">
      <c r="B12" s="243"/>
      <c r="C12" s="265"/>
      <c r="D12" s="187" t="s">
        <v>212</v>
      </c>
      <c r="E12" s="179">
        <v>0</v>
      </c>
      <c r="F12" s="180">
        <v>0</v>
      </c>
      <c r="G12" s="67" t="str">
        <f t="shared" si="0"/>
        <v>-</v>
      </c>
      <c r="H12" s="68">
        <v>0</v>
      </c>
      <c r="I12" s="67" t="str">
        <f t="shared" si="1"/>
        <v>-</v>
      </c>
      <c r="J12" s="68">
        <v>0</v>
      </c>
      <c r="K12" s="67" t="str">
        <f t="shared" si="2"/>
        <v>-</v>
      </c>
      <c r="L12" s="179">
        <v>2</v>
      </c>
      <c r="M12" s="180">
        <v>0</v>
      </c>
      <c r="N12" s="67">
        <f t="shared" si="3"/>
        <v>0</v>
      </c>
      <c r="O12" s="68">
        <v>0</v>
      </c>
      <c r="P12" s="67">
        <f t="shared" si="4"/>
        <v>0</v>
      </c>
      <c r="Q12" s="68">
        <v>0</v>
      </c>
      <c r="R12" s="67">
        <f t="shared" si="5"/>
        <v>0</v>
      </c>
      <c r="S12" s="179">
        <v>364</v>
      </c>
      <c r="T12" s="180">
        <v>18</v>
      </c>
      <c r="U12" s="67">
        <f t="shared" si="6"/>
        <v>4.9450549450549448E-2</v>
      </c>
      <c r="V12" s="68">
        <v>35</v>
      </c>
      <c r="W12" s="67">
        <f t="shared" si="7"/>
        <v>9.6153846153846159E-2</v>
      </c>
      <c r="X12" s="68">
        <v>32</v>
      </c>
      <c r="Y12" s="67">
        <f t="shared" si="8"/>
        <v>8.7912087912087919E-2</v>
      </c>
      <c r="Z12" s="179">
        <v>256</v>
      </c>
      <c r="AA12" s="180">
        <v>8</v>
      </c>
      <c r="AB12" s="67">
        <f t="shared" si="9"/>
        <v>3.125E-2</v>
      </c>
      <c r="AC12" s="68">
        <v>20</v>
      </c>
      <c r="AD12" s="67">
        <f t="shared" si="10"/>
        <v>7.8125E-2</v>
      </c>
      <c r="AE12" s="68">
        <v>27</v>
      </c>
      <c r="AF12" s="67">
        <f t="shared" si="11"/>
        <v>0.10546875</v>
      </c>
      <c r="AG12" s="179">
        <v>132</v>
      </c>
      <c r="AH12" s="180">
        <v>2</v>
      </c>
      <c r="AI12" s="67">
        <f t="shared" si="12"/>
        <v>1.5151515151515152E-2</v>
      </c>
      <c r="AJ12" s="68">
        <v>12</v>
      </c>
      <c r="AK12" s="67">
        <f t="shared" si="13"/>
        <v>9.0909090909090912E-2</v>
      </c>
      <c r="AL12" s="68">
        <v>9</v>
      </c>
      <c r="AM12" s="67">
        <f t="shared" si="14"/>
        <v>6.8181818181818177E-2</v>
      </c>
      <c r="AN12" s="179">
        <v>60</v>
      </c>
      <c r="AO12" s="180">
        <v>3</v>
      </c>
      <c r="AP12" s="67">
        <f t="shared" si="15"/>
        <v>0.05</v>
      </c>
      <c r="AQ12" s="68">
        <v>1</v>
      </c>
      <c r="AR12" s="67">
        <f t="shared" si="16"/>
        <v>1.6666666666666666E-2</v>
      </c>
      <c r="AS12" s="68">
        <v>4</v>
      </c>
      <c r="AT12" s="67">
        <f t="shared" si="17"/>
        <v>6.6666666666666666E-2</v>
      </c>
      <c r="AU12" s="179">
        <v>10</v>
      </c>
      <c r="AV12" s="180">
        <v>0</v>
      </c>
      <c r="AW12" s="67">
        <f t="shared" si="18"/>
        <v>0</v>
      </c>
      <c r="AX12" s="68">
        <v>1</v>
      </c>
      <c r="AY12" s="67">
        <f t="shared" si="19"/>
        <v>0.1</v>
      </c>
      <c r="AZ12" s="68">
        <v>0</v>
      </c>
      <c r="BA12" s="67">
        <f t="shared" si="20"/>
        <v>0</v>
      </c>
      <c r="BB12" s="179">
        <f t="shared" si="21"/>
        <v>824</v>
      </c>
      <c r="BC12" s="69">
        <f t="shared" si="22"/>
        <v>31</v>
      </c>
      <c r="BD12" s="67">
        <f t="shared" si="23"/>
        <v>3.7621359223300968E-2</v>
      </c>
      <c r="BE12" s="69">
        <f t="shared" si="24"/>
        <v>69</v>
      </c>
      <c r="BF12" s="67">
        <f t="shared" si="25"/>
        <v>8.3737864077669907E-2</v>
      </c>
      <c r="BG12" s="69">
        <f t="shared" si="26"/>
        <v>72</v>
      </c>
      <c r="BH12" s="67">
        <f t="shared" si="27"/>
        <v>8.7378640776699032E-2</v>
      </c>
      <c r="BJ12" s="270"/>
      <c r="BK12" s="125" t="s">
        <v>74</v>
      </c>
      <c r="BL12" s="33">
        <f>(BB14-SUM(BC14,BE14,BG14))/BB14</f>
        <v>0.77376851532897006</v>
      </c>
      <c r="BM12" s="148">
        <v>6</v>
      </c>
      <c r="BN12" s="152" t="s">
        <v>110</v>
      </c>
      <c r="BO12" s="38">
        <f t="shared" si="28"/>
        <v>2.3658559666887478E-2</v>
      </c>
      <c r="BP12" s="38">
        <f t="shared" si="29"/>
        <v>6.7095675215292888E-2</v>
      </c>
      <c r="BQ12" s="38">
        <f t="shared" si="30"/>
        <v>0.1252957319958361</v>
      </c>
      <c r="BR12" s="38">
        <f t="shared" si="31"/>
        <v>0.78395003312198352</v>
      </c>
      <c r="BS12" s="38">
        <f t="shared" si="32"/>
        <v>2.4333129708816941E-2</v>
      </c>
      <c r="BT12" s="38">
        <f t="shared" si="33"/>
        <v>6.8621462024027691E-2</v>
      </c>
      <c r="BU12" s="38">
        <f t="shared" si="34"/>
        <v>0.12746894726125024</v>
      </c>
      <c r="BV12" s="38">
        <f t="shared" si="35"/>
        <v>0.77957646100590516</v>
      </c>
      <c r="BW12" s="38">
        <f t="shared" si="36"/>
        <v>1.8867924528301886E-2</v>
      </c>
      <c r="BX12" s="38">
        <f t="shared" si="37"/>
        <v>6.0034305317324184E-2</v>
      </c>
      <c r="BY12" s="38">
        <f t="shared" si="38"/>
        <v>0.12178387650085763</v>
      </c>
      <c r="BZ12" s="38">
        <f t="shared" si="39"/>
        <v>0.79931389365351635</v>
      </c>
      <c r="CB12" s="152" t="s">
        <v>3</v>
      </c>
      <c r="CC12" s="38">
        <f t="shared" si="40"/>
        <v>8.2792605971413913E-2</v>
      </c>
      <c r="CD12" s="38">
        <f t="shared" si="41"/>
        <v>0.23337123999375656</v>
      </c>
      <c r="CE12" s="38">
        <f t="shared" si="42"/>
        <v>6.5043369679131269E-2</v>
      </c>
      <c r="CF12" s="38">
        <f t="shared" si="43"/>
        <v>0.61879278435569829</v>
      </c>
      <c r="CG12" s="38">
        <f t="shared" si="44"/>
        <v>8.3472039351104269E-2</v>
      </c>
      <c r="CH12" s="38">
        <f t="shared" si="45"/>
        <v>0.2371748689538668</v>
      </c>
      <c r="CI12" s="38">
        <f t="shared" si="46"/>
        <v>6.4318187464288371E-2</v>
      </c>
      <c r="CJ12" s="38">
        <f t="shared" si="47"/>
        <v>0.61503490423074059</v>
      </c>
      <c r="CK12" s="38">
        <f t="shared" si="48"/>
        <v>8.4835376111511651E-2</v>
      </c>
      <c r="CL12" s="38">
        <f t="shared" si="49"/>
        <v>0.220620043258832</v>
      </c>
      <c r="CM12" s="38">
        <f t="shared" si="50"/>
        <v>7.8346551309781298E-2</v>
      </c>
      <c r="CN12" s="38">
        <f t="shared" si="51"/>
        <v>0.616198029319875</v>
      </c>
      <c r="CO12" s="86"/>
    </row>
    <row r="13" spans="1:111" s="12" customFormat="1" ht="14.25" customHeight="1">
      <c r="B13" s="243"/>
      <c r="C13" s="265"/>
      <c r="D13" s="145" t="s">
        <v>274</v>
      </c>
      <c r="E13" s="179">
        <v>1</v>
      </c>
      <c r="F13" s="180">
        <v>0</v>
      </c>
      <c r="G13" s="67">
        <f t="shared" ref="G13" si="80">IFERROR(F13/E13,"-")</f>
        <v>0</v>
      </c>
      <c r="H13" s="68">
        <v>0</v>
      </c>
      <c r="I13" s="67">
        <f t="shared" ref="I13" si="81">IFERROR(H13/E13,"-")</f>
        <v>0</v>
      </c>
      <c r="J13" s="68">
        <v>0</v>
      </c>
      <c r="K13" s="67">
        <f t="shared" ref="K13" si="82">IFERROR(J13/E13,"-")</f>
        <v>0</v>
      </c>
      <c r="L13" s="179">
        <v>5</v>
      </c>
      <c r="M13" s="180">
        <v>0</v>
      </c>
      <c r="N13" s="67">
        <f t="shared" ref="N13" si="83">IFERROR(M13/L13,"-")</f>
        <v>0</v>
      </c>
      <c r="O13" s="68">
        <v>0</v>
      </c>
      <c r="P13" s="67">
        <f t="shared" ref="P13" si="84">IFERROR(O13/L13,"-")</f>
        <v>0</v>
      </c>
      <c r="Q13" s="68">
        <v>0</v>
      </c>
      <c r="R13" s="67">
        <f t="shared" ref="R13" si="85">IFERROR(Q13/L13,"-")</f>
        <v>0</v>
      </c>
      <c r="S13" s="179">
        <v>49</v>
      </c>
      <c r="T13" s="180">
        <v>0</v>
      </c>
      <c r="U13" s="67">
        <f t="shared" ref="U13" si="86">IFERROR(T13/S13,"-")</f>
        <v>0</v>
      </c>
      <c r="V13" s="68">
        <v>0</v>
      </c>
      <c r="W13" s="67">
        <f t="shared" ref="W13" si="87">IFERROR(V13/S13,"-")</f>
        <v>0</v>
      </c>
      <c r="X13" s="68">
        <v>0</v>
      </c>
      <c r="Y13" s="67">
        <f t="shared" ref="Y13" si="88">IFERROR(X13/S13,"-")</f>
        <v>0</v>
      </c>
      <c r="Z13" s="179">
        <v>41</v>
      </c>
      <c r="AA13" s="180">
        <v>0</v>
      </c>
      <c r="AB13" s="67">
        <f t="shared" ref="AB13" si="89">IFERROR(AA13/Z13,"-")</f>
        <v>0</v>
      </c>
      <c r="AC13" s="68">
        <v>0</v>
      </c>
      <c r="AD13" s="67">
        <f t="shared" ref="AD13" si="90">IFERROR(AC13/Z13,"-")</f>
        <v>0</v>
      </c>
      <c r="AE13" s="68">
        <v>0</v>
      </c>
      <c r="AF13" s="67">
        <f t="shared" ref="AF13" si="91">IFERROR(AE13/Z13,"-")</f>
        <v>0</v>
      </c>
      <c r="AG13" s="179">
        <v>58</v>
      </c>
      <c r="AH13" s="180">
        <v>0</v>
      </c>
      <c r="AI13" s="67">
        <f t="shared" ref="AI13" si="92">IFERROR(AH13/AG13,"-")</f>
        <v>0</v>
      </c>
      <c r="AJ13" s="68">
        <v>1</v>
      </c>
      <c r="AK13" s="67">
        <f t="shared" ref="AK13" si="93">IFERROR(AJ13/AG13,"-")</f>
        <v>1.7241379310344827E-2</v>
      </c>
      <c r="AL13" s="68">
        <v>0</v>
      </c>
      <c r="AM13" s="67">
        <f t="shared" ref="AM13" si="94">IFERROR(AL13/AG13,"-")</f>
        <v>0</v>
      </c>
      <c r="AN13" s="179">
        <v>42</v>
      </c>
      <c r="AO13" s="180">
        <v>0</v>
      </c>
      <c r="AP13" s="67">
        <f t="shared" ref="AP13" si="95">IFERROR(AO13/AN13,"-")</f>
        <v>0</v>
      </c>
      <c r="AQ13" s="68">
        <v>0</v>
      </c>
      <c r="AR13" s="67">
        <f t="shared" ref="AR13" si="96">IFERROR(AQ13/AN13,"-")</f>
        <v>0</v>
      </c>
      <c r="AS13" s="68">
        <v>0</v>
      </c>
      <c r="AT13" s="67">
        <f t="shared" ref="AT13" si="97">IFERROR(AS13/AN13,"-")</f>
        <v>0</v>
      </c>
      <c r="AU13" s="179">
        <v>27</v>
      </c>
      <c r="AV13" s="180">
        <v>0</v>
      </c>
      <c r="AW13" s="67">
        <f t="shared" ref="AW13" si="98">IFERROR(AV13/AU13,"-")</f>
        <v>0</v>
      </c>
      <c r="AX13" s="68">
        <v>0</v>
      </c>
      <c r="AY13" s="67">
        <f t="shared" ref="AY13" si="99">IFERROR(AX13/AU13,"-")</f>
        <v>0</v>
      </c>
      <c r="AZ13" s="68">
        <v>0</v>
      </c>
      <c r="BA13" s="67">
        <f t="shared" ref="BA13" si="100">IFERROR(AZ13/AU13,"-")</f>
        <v>0</v>
      </c>
      <c r="BB13" s="179">
        <f t="shared" ref="BB13" si="101">SUM(E13,L13,S13,Z13,AG13,AN13,AU13,)</f>
        <v>223</v>
      </c>
      <c r="BC13" s="69">
        <f t="shared" ref="BC13" si="102">SUM(F13,M13,T13,AA13,AH13,AO13,AV13,)</f>
        <v>0</v>
      </c>
      <c r="BD13" s="67">
        <f t="shared" ref="BD13" si="103">IFERROR(BC13/BB13,"-")</f>
        <v>0</v>
      </c>
      <c r="BE13" s="69">
        <f t="shared" ref="BE13" si="104">SUM(H13,O13,V13,AC13,AJ13,AQ13,AX13,)</f>
        <v>1</v>
      </c>
      <c r="BF13" s="67">
        <f t="shared" ref="BF13" si="105">IFERROR(BE13/BB13,"-")</f>
        <v>4.4843049327354259E-3</v>
      </c>
      <c r="BG13" s="69">
        <f t="shared" ref="BG13" si="106">SUM(J13,Q13,X13,AE13,AL13,AS13,AZ13,)</f>
        <v>0</v>
      </c>
      <c r="BH13" s="67">
        <f t="shared" ref="BH13" si="107">IFERROR(BG13/BB13,"-")</f>
        <v>0</v>
      </c>
      <c r="BJ13" s="268" t="s">
        <v>107</v>
      </c>
      <c r="BK13" s="5" t="s">
        <v>175</v>
      </c>
      <c r="BL13" s="33">
        <f>(BB15-SUM(BC15,BE15,BG15))/BB15</f>
        <v>0.80186721991701249</v>
      </c>
      <c r="BM13" s="148">
        <v>7</v>
      </c>
      <c r="BN13" s="152" t="s">
        <v>111</v>
      </c>
      <c r="BO13" s="38">
        <f t="shared" si="28"/>
        <v>3.2668646584641491E-2</v>
      </c>
      <c r="BP13" s="38">
        <f t="shared" si="29"/>
        <v>0.10606703436571914</v>
      </c>
      <c r="BQ13" s="38">
        <f t="shared" si="30"/>
        <v>9.4187526516758588E-2</v>
      </c>
      <c r="BR13" s="38">
        <f t="shared" si="31"/>
        <v>0.76707679253288075</v>
      </c>
      <c r="BS13" s="38">
        <f t="shared" si="32"/>
        <v>3.2650303985588831E-2</v>
      </c>
      <c r="BT13" s="38">
        <f t="shared" si="33"/>
        <v>0.10729565413195226</v>
      </c>
      <c r="BU13" s="38">
        <f t="shared" si="34"/>
        <v>9.4122945282594017E-2</v>
      </c>
      <c r="BV13" s="38">
        <f t="shared" si="35"/>
        <v>0.76593109659986491</v>
      </c>
      <c r="BW13" s="38">
        <f t="shared" si="36"/>
        <v>4.5569620253164557E-2</v>
      </c>
      <c r="BX13" s="38">
        <f t="shared" si="37"/>
        <v>0.11898734177215189</v>
      </c>
      <c r="BY13" s="38">
        <f t="shared" si="38"/>
        <v>0.13164556962025317</v>
      </c>
      <c r="BZ13" s="38">
        <f t="shared" si="39"/>
        <v>0.70379746835443036</v>
      </c>
      <c r="CB13" s="152" t="s">
        <v>45</v>
      </c>
      <c r="CC13" s="38">
        <f t="shared" si="40"/>
        <v>4.3296985246953176E-2</v>
      </c>
      <c r="CD13" s="38">
        <f t="shared" si="41"/>
        <v>0.18558905281163138</v>
      </c>
      <c r="CE13" s="38">
        <f t="shared" si="42"/>
        <v>7.5903356852683346E-2</v>
      </c>
      <c r="CF13" s="38">
        <f t="shared" si="43"/>
        <v>0.69521060508873211</v>
      </c>
      <c r="CG13" s="38">
        <f t="shared" si="44"/>
        <v>4.3060009161704077E-2</v>
      </c>
      <c r="CH13" s="38">
        <f t="shared" si="45"/>
        <v>0.18770041227668346</v>
      </c>
      <c r="CI13" s="38">
        <f t="shared" si="46"/>
        <v>7.5927622537792033E-2</v>
      </c>
      <c r="CJ13" s="38">
        <f t="shared" si="47"/>
        <v>0.69331195602382045</v>
      </c>
      <c r="CK13" s="38">
        <f t="shared" si="48"/>
        <v>5.588822355289421E-2</v>
      </c>
      <c r="CL13" s="38">
        <f t="shared" si="49"/>
        <v>0.19361277445109781</v>
      </c>
      <c r="CM13" s="38">
        <f t="shared" si="50"/>
        <v>9.3812375249500993E-2</v>
      </c>
      <c r="CN13" s="38">
        <f t="shared" si="51"/>
        <v>0.65668662674650702</v>
      </c>
      <c r="CO13" s="86"/>
    </row>
    <row r="14" spans="1:111" s="12" customFormat="1" ht="14.25" customHeight="1">
      <c r="B14" s="244"/>
      <c r="C14" s="266"/>
      <c r="D14" s="169" t="s">
        <v>74</v>
      </c>
      <c r="E14" s="39">
        <v>23</v>
      </c>
      <c r="F14" s="195">
        <v>1</v>
      </c>
      <c r="G14" s="13">
        <f t="shared" si="0"/>
        <v>4.3478260869565216E-2</v>
      </c>
      <c r="H14" s="34">
        <v>1</v>
      </c>
      <c r="I14" s="13">
        <f t="shared" si="1"/>
        <v>4.3478260869565216E-2</v>
      </c>
      <c r="J14" s="34">
        <v>1</v>
      </c>
      <c r="K14" s="13">
        <f t="shared" si="2"/>
        <v>4.3478260869565216E-2</v>
      </c>
      <c r="L14" s="39">
        <v>109</v>
      </c>
      <c r="M14" s="195">
        <v>4</v>
      </c>
      <c r="N14" s="13">
        <f t="shared" si="3"/>
        <v>3.669724770642202E-2</v>
      </c>
      <c r="O14" s="34">
        <v>6</v>
      </c>
      <c r="P14" s="13">
        <f t="shared" si="4"/>
        <v>5.5045871559633031E-2</v>
      </c>
      <c r="Q14" s="34">
        <v>6</v>
      </c>
      <c r="R14" s="13">
        <f t="shared" si="5"/>
        <v>5.5045871559633031E-2</v>
      </c>
      <c r="S14" s="39">
        <v>4237</v>
      </c>
      <c r="T14" s="195">
        <v>194</v>
      </c>
      <c r="U14" s="13">
        <f t="shared" si="6"/>
        <v>4.5787113523719614E-2</v>
      </c>
      <c r="V14" s="34">
        <v>501</v>
      </c>
      <c r="W14" s="13">
        <f t="shared" si="7"/>
        <v>0.11824404059476044</v>
      </c>
      <c r="X14" s="34">
        <v>446</v>
      </c>
      <c r="Y14" s="13">
        <f t="shared" si="8"/>
        <v>0.10526315789473684</v>
      </c>
      <c r="Z14" s="39">
        <v>3392</v>
      </c>
      <c r="AA14" s="195">
        <v>140</v>
      </c>
      <c r="AB14" s="13">
        <f t="shared" si="9"/>
        <v>4.1273584905660375E-2</v>
      </c>
      <c r="AC14" s="34">
        <v>371</v>
      </c>
      <c r="AD14" s="13">
        <f t="shared" si="10"/>
        <v>0.109375</v>
      </c>
      <c r="AE14" s="34">
        <v>354</v>
      </c>
      <c r="AF14" s="13">
        <f t="shared" si="11"/>
        <v>0.10436320754716981</v>
      </c>
      <c r="AG14" s="39">
        <v>2439</v>
      </c>
      <c r="AH14" s="195">
        <v>62</v>
      </c>
      <c r="AI14" s="13">
        <f t="shared" si="12"/>
        <v>2.5420254202542025E-2</v>
      </c>
      <c r="AJ14" s="34">
        <v>205</v>
      </c>
      <c r="AK14" s="13">
        <f t="shared" si="13"/>
        <v>8.4050840508405084E-2</v>
      </c>
      <c r="AL14" s="34">
        <v>189</v>
      </c>
      <c r="AM14" s="13">
        <f t="shared" si="14"/>
        <v>7.7490774907749083E-2</v>
      </c>
      <c r="AN14" s="39">
        <v>1079</v>
      </c>
      <c r="AO14" s="195">
        <v>12</v>
      </c>
      <c r="AP14" s="13">
        <f t="shared" si="15"/>
        <v>1.1121408711770158E-2</v>
      </c>
      <c r="AQ14" s="34">
        <v>54</v>
      </c>
      <c r="AR14" s="13">
        <f t="shared" si="16"/>
        <v>5.0046339202965709E-2</v>
      </c>
      <c r="AS14" s="34">
        <v>55</v>
      </c>
      <c r="AT14" s="13">
        <f t="shared" si="17"/>
        <v>5.0973123262279887E-2</v>
      </c>
      <c r="AU14" s="39">
        <v>333</v>
      </c>
      <c r="AV14" s="195">
        <v>3</v>
      </c>
      <c r="AW14" s="13">
        <f t="shared" si="18"/>
        <v>9.0090090090090089E-3</v>
      </c>
      <c r="AX14" s="34">
        <v>15</v>
      </c>
      <c r="AY14" s="13">
        <f t="shared" si="19"/>
        <v>4.5045045045045043E-2</v>
      </c>
      <c r="AZ14" s="34">
        <v>7</v>
      </c>
      <c r="BA14" s="13">
        <f t="shared" si="20"/>
        <v>2.1021021021021023E-2</v>
      </c>
      <c r="BB14" s="39">
        <f t="shared" si="21"/>
        <v>11612</v>
      </c>
      <c r="BC14" s="75">
        <f t="shared" si="22"/>
        <v>416</v>
      </c>
      <c r="BD14" s="13">
        <f t="shared" si="23"/>
        <v>3.5825008611780916E-2</v>
      </c>
      <c r="BE14" s="75">
        <f t="shared" si="24"/>
        <v>1153</v>
      </c>
      <c r="BF14" s="13">
        <f t="shared" si="25"/>
        <v>9.9293833964863937E-2</v>
      </c>
      <c r="BG14" s="75">
        <f t="shared" si="26"/>
        <v>1058</v>
      </c>
      <c r="BH14" s="13">
        <f t="shared" si="27"/>
        <v>9.1112642094385118E-2</v>
      </c>
      <c r="BJ14" s="269"/>
      <c r="BK14" s="5" t="s">
        <v>212</v>
      </c>
      <c r="BL14" s="33">
        <f>(BB16-SUM(BC16,BE16,BG16))/BB16</f>
        <v>0.8240418118466899</v>
      </c>
      <c r="BM14" s="148">
        <v>8</v>
      </c>
      <c r="BN14" s="152" t="s">
        <v>58</v>
      </c>
      <c r="BO14" s="38">
        <f t="shared" si="28"/>
        <v>1.8636112644947543E-2</v>
      </c>
      <c r="BP14" s="38">
        <f t="shared" si="29"/>
        <v>9.0557702926559916E-2</v>
      </c>
      <c r="BQ14" s="38">
        <f t="shared" si="30"/>
        <v>4.2655991165102151E-2</v>
      </c>
      <c r="BR14" s="38">
        <f t="shared" si="31"/>
        <v>0.84815019326339036</v>
      </c>
      <c r="BS14" s="38">
        <f t="shared" si="32"/>
        <v>2.0087477725579134E-2</v>
      </c>
      <c r="BT14" s="38">
        <f t="shared" si="33"/>
        <v>9.1041632917544149E-2</v>
      </c>
      <c r="BU14" s="38">
        <f t="shared" si="34"/>
        <v>4.0822938603596308E-2</v>
      </c>
      <c r="BV14" s="38">
        <f t="shared" si="35"/>
        <v>0.84804795075328043</v>
      </c>
      <c r="BW14" s="38">
        <f t="shared" si="36"/>
        <v>1.1815252416756176E-2</v>
      </c>
      <c r="BX14" s="38">
        <f t="shared" si="37"/>
        <v>0.10096670247046187</v>
      </c>
      <c r="BY14" s="38">
        <f t="shared" si="38"/>
        <v>6.1224489795918366E-2</v>
      </c>
      <c r="BZ14" s="38">
        <f t="shared" si="39"/>
        <v>0.82599355531686358</v>
      </c>
      <c r="CB14" s="152" t="s">
        <v>8</v>
      </c>
      <c r="CC14" s="38">
        <f t="shared" si="40"/>
        <v>5.6113638473679325E-2</v>
      </c>
      <c r="CD14" s="38">
        <f t="shared" si="41"/>
        <v>0.22503017361433478</v>
      </c>
      <c r="CE14" s="38">
        <f t="shared" si="42"/>
        <v>5.7561971961749142E-2</v>
      </c>
      <c r="CF14" s="38">
        <f t="shared" si="43"/>
        <v>0.66129421595023674</v>
      </c>
      <c r="CG14" s="38">
        <f t="shared" si="44"/>
        <v>5.5686099744763601E-2</v>
      </c>
      <c r="CH14" s="38">
        <f t="shared" si="45"/>
        <v>0.22570190009318153</v>
      </c>
      <c r="CI14" s="38">
        <f t="shared" si="46"/>
        <v>5.7124336587935018E-2</v>
      </c>
      <c r="CJ14" s="38">
        <f t="shared" si="47"/>
        <v>0.66148766357411981</v>
      </c>
      <c r="CK14" s="38">
        <f t="shared" si="48"/>
        <v>6.5404887398179207E-2</v>
      </c>
      <c r="CL14" s="38">
        <f t="shared" si="49"/>
        <v>0.23406804024916147</v>
      </c>
      <c r="CM14" s="38">
        <f t="shared" si="50"/>
        <v>6.708193579300431E-2</v>
      </c>
      <c r="CN14" s="38">
        <f t="shared" si="51"/>
        <v>0.63344513655965495</v>
      </c>
      <c r="CO14" s="86"/>
    </row>
    <row r="15" spans="1:111" s="12" customFormat="1" ht="14.25" customHeight="1">
      <c r="B15" s="242">
        <v>3</v>
      </c>
      <c r="C15" s="264" t="s">
        <v>107</v>
      </c>
      <c r="D15" s="144" t="s">
        <v>175</v>
      </c>
      <c r="E15" s="128">
        <v>23</v>
      </c>
      <c r="F15" s="89">
        <v>0</v>
      </c>
      <c r="G15" s="77">
        <f t="shared" si="0"/>
        <v>0</v>
      </c>
      <c r="H15" s="78">
        <v>3</v>
      </c>
      <c r="I15" s="77">
        <f t="shared" si="1"/>
        <v>0.13043478260869565</v>
      </c>
      <c r="J15" s="78">
        <v>0</v>
      </c>
      <c r="K15" s="77">
        <f t="shared" si="2"/>
        <v>0</v>
      </c>
      <c r="L15" s="128">
        <v>80</v>
      </c>
      <c r="M15" s="89">
        <v>0</v>
      </c>
      <c r="N15" s="77">
        <f t="shared" si="3"/>
        <v>0</v>
      </c>
      <c r="O15" s="78">
        <v>6</v>
      </c>
      <c r="P15" s="77">
        <f t="shared" si="4"/>
        <v>7.4999999999999997E-2</v>
      </c>
      <c r="Q15" s="78">
        <v>6</v>
      </c>
      <c r="R15" s="77">
        <f t="shared" si="5"/>
        <v>7.4999999999999997E-2</v>
      </c>
      <c r="S15" s="128">
        <v>2390</v>
      </c>
      <c r="T15" s="89">
        <v>63</v>
      </c>
      <c r="U15" s="77">
        <f t="shared" si="6"/>
        <v>2.6359832635983262E-2</v>
      </c>
      <c r="V15" s="78">
        <v>312</v>
      </c>
      <c r="W15" s="77">
        <f t="shared" si="7"/>
        <v>0.1305439330543933</v>
      </c>
      <c r="X15" s="78">
        <v>152</v>
      </c>
      <c r="Y15" s="77">
        <f t="shared" si="8"/>
        <v>6.3598326359832633E-2</v>
      </c>
      <c r="Z15" s="128">
        <v>1964</v>
      </c>
      <c r="AA15" s="89">
        <v>39</v>
      </c>
      <c r="AB15" s="77">
        <f t="shared" si="9"/>
        <v>1.9857433808553971E-2</v>
      </c>
      <c r="AC15" s="78">
        <v>290</v>
      </c>
      <c r="AD15" s="77">
        <f t="shared" si="10"/>
        <v>0.14765784114052954</v>
      </c>
      <c r="AE15" s="78">
        <v>102</v>
      </c>
      <c r="AF15" s="77">
        <f t="shared" si="11"/>
        <v>5.1934826883910386E-2</v>
      </c>
      <c r="AG15" s="128">
        <v>1437</v>
      </c>
      <c r="AH15" s="89">
        <v>28</v>
      </c>
      <c r="AI15" s="77">
        <f t="shared" si="12"/>
        <v>1.9485038274182326E-2</v>
      </c>
      <c r="AJ15" s="78">
        <v>179</v>
      </c>
      <c r="AK15" s="77">
        <f t="shared" si="13"/>
        <v>0.12456506610995129</v>
      </c>
      <c r="AL15" s="78">
        <v>58</v>
      </c>
      <c r="AM15" s="77">
        <f t="shared" si="14"/>
        <v>4.036186499652053E-2</v>
      </c>
      <c r="AN15" s="128">
        <v>657</v>
      </c>
      <c r="AO15" s="89">
        <v>5</v>
      </c>
      <c r="AP15" s="77">
        <f t="shared" si="15"/>
        <v>7.6103500761035003E-3</v>
      </c>
      <c r="AQ15" s="78">
        <v>59</v>
      </c>
      <c r="AR15" s="77">
        <f t="shared" si="16"/>
        <v>8.9802130898021304E-2</v>
      </c>
      <c r="AS15" s="78">
        <v>17</v>
      </c>
      <c r="AT15" s="77">
        <f t="shared" si="17"/>
        <v>2.5875190258751901E-2</v>
      </c>
      <c r="AU15" s="128">
        <v>197</v>
      </c>
      <c r="AV15" s="89">
        <v>1</v>
      </c>
      <c r="AW15" s="77">
        <f t="shared" si="18"/>
        <v>5.076142131979695E-3</v>
      </c>
      <c r="AX15" s="78">
        <v>14</v>
      </c>
      <c r="AY15" s="77">
        <f t="shared" si="19"/>
        <v>7.1065989847715741E-2</v>
      </c>
      <c r="AZ15" s="78">
        <v>3</v>
      </c>
      <c r="BA15" s="77">
        <f t="shared" si="20"/>
        <v>1.5228426395939087E-2</v>
      </c>
      <c r="BB15" s="128">
        <f t="shared" si="21"/>
        <v>6748</v>
      </c>
      <c r="BC15" s="79">
        <f t="shared" si="22"/>
        <v>136</v>
      </c>
      <c r="BD15" s="77">
        <f t="shared" si="23"/>
        <v>2.0154119739181981E-2</v>
      </c>
      <c r="BE15" s="79">
        <f t="shared" si="24"/>
        <v>863</v>
      </c>
      <c r="BF15" s="77">
        <f t="shared" si="25"/>
        <v>0.12788974510966211</v>
      </c>
      <c r="BG15" s="79">
        <f t="shared" si="26"/>
        <v>338</v>
      </c>
      <c r="BH15" s="77">
        <f t="shared" si="27"/>
        <v>5.0088915234143452E-2</v>
      </c>
      <c r="BJ15" s="270"/>
      <c r="BK15" s="125" t="s">
        <v>74</v>
      </c>
      <c r="BL15" s="33">
        <f>(BB18-SUM(BC18,BE18,BG18))/BB18</f>
        <v>0.80674187483212467</v>
      </c>
      <c r="BM15" s="148">
        <v>9</v>
      </c>
      <c r="BN15" s="152" t="s">
        <v>112</v>
      </c>
      <c r="BO15" s="38">
        <f t="shared" si="28"/>
        <v>1.8917155903457272E-2</v>
      </c>
      <c r="BP15" s="38">
        <f t="shared" si="29"/>
        <v>6.4796694933681231E-2</v>
      </c>
      <c r="BQ15" s="38">
        <f t="shared" si="30"/>
        <v>8.0017395085888232E-2</v>
      </c>
      <c r="BR15" s="38">
        <f t="shared" si="31"/>
        <v>0.83626875407697321</v>
      </c>
      <c r="BS15" s="38">
        <f t="shared" si="32"/>
        <v>1.9109881820467689E-2</v>
      </c>
      <c r="BT15" s="38">
        <f t="shared" si="33"/>
        <v>6.7638923811918536E-2</v>
      </c>
      <c r="BU15" s="38">
        <f t="shared" si="34"/>
        <v>8.247422680412371E-2</v>
      </c>
      <c r="BV15" s="38">
        <f t="shared" si="35"/>
        <v>0.83077696756349007</v>
      </c>
      <c r="BW15" s="38">
        <f t="shared" si="36"/>
        <v>2.4390243902439025E-2</v>
      </c>
      <c r="BX15" s="38">
        <f t="shared" si="37"/>
        <v>6.2084257206208429E-2</v>
      </c>
      <c r="BY15" s="38">
        <f t="shared" si="38"/>
        <v>8.8691796008869186E-2</v>
      </c>
      <c r="BZ15" s="38">
        <f t="shared" si="39"/>
        <v>0.82483370288248337</v>
      </c>
      <c r="CB15" s="152" t="s">
        <v>46</v>
      </c>
      <c r="CC15" s="38">
        <f t="shared" si="40"/>
        <v>3.8679327467549436E-2</v>
      </c>
      <c r="CD15" s="38">
        <f t="shared" si="41"/>
        <v>0.14138862270232599</v>
      </c>
      <c r="CE15" s="38">
        <f t="shared" si="42"/>
        <v>7.9100966983186694E-2</v>
      </c>
      <c r="CF15" s="38">
        <f t="shared" si="43"/>
        <v>0.74083108284693788</v>
      </c>
      <c r="CG15" s="38">
        <f t="shared" si="44"/>
        <v>3.9596632435933019E-2</v>
      </c>
      <c r="CH15" s="38">
        <f t="shared" si="45"/>
        <v>0.14275141086131926</v>
      </c>
      <c r="CI15" s="38">
        <f t="shared" si="46"/>
        <v>7.9470811360902949E-2</v>
      </c>
      <c r="CJ15" s="38">
        <f t="shared" si="47"/>
        <v>0.73818114534184476</v>
      </c>
      <c r="CK15" s="38">
        <f t="shared" si="48"/>
        <v>2.8469750889679714E-2</v>
      </c>
      <c r="CL15" s="38">
        <f t="shared" si="49"/>
        <v>0.14234875444839859</v>
      </c>
      <c r="CM15" s="38">
        <f t="shared" si="50"/>
        <v>8.7188612099644125E-2</v>
      </c>
      <c r="CN15" s="38">
        <f t="shared" si="51"/>
        <v>0.74199288256227758</v>
      </c>
      <c r="CO15" s="86"/>
    </row>
    <row r="16" spans="1:111" s="12" customFormat="1" ht="14.25" customHeight="1">
      <c r="B16" s="243"/>
      <c r="C16" s="265"/>
      <c r="D16" s="187" t="s">
        <v>212</v>
      </c>
      <c r="E16" s="179">
        <v>0</v>
      </c>
      <c r="F16" s="180">
        <v>0</v>
      </c>
      <c r="G16" s="67" t="str">
        <f t="shared" si="0"/>
        <v>-</v>
      </c>
      <c r="H16" s="68">
        <v>0</v>
      </c>
      <c r="I16" s="67" t="str">
        <f t="shared" si="1"/>
        <v>-</v>
      </c>
      <c r="J16" s="68">
        <v>0</v>
      </c>
      <c r="K16" s="67" t="str">
        <f t="shared" si="2"/>
        <v>-</v>
      </c>
      <c r="L16" s="179">
        <v>2</v>
      </c>
      <c r="M16" s="180">
        <v>0</v>
      </c>
      <c r="N16" s="67">
        <f t="shared" si="3"/>
        <v>0</v>
      </c>
      <c r="O16" s="68">
        <v>0</v>
      </c>
      <c r="P16" s="67">
        <f t="shared" si="4"/>
        <v>0</v>
      </c>
      <c r="Q16" s="68">
        <v>0</v>
      </c>
      <c r="R16" s="67">
        <f t="shared" si="5"/>
        <v>0</v>
      </c>
      <c r="S16" s="179">
        <v>268</v>
      </c>
      <c r="T16" s="180">
        <v>6</v>
      </c>
      <c r="U16" s="67">
        <f t="shared" si="6"/>
        <v>2.2388059701492536E-2</v>
      </c>
      <c r="V16" s="68">
        <v>31</v>
      </c>
      <c r="W16" s="67">
        <f t="shared" si="7"/>
        <v>0.11567164179104478</v>
      </c>
      <c r="X16" s="68">
        <v>28</v>
      </c>
      <c r="Y16" s="67">
        <f t="shared" si="8"/>
        <v>0.1044776119402985</v>
      </c>
      <c r="Z16" s="179">
        <v>147</v>
      </c>
      <c r="AA16" s="180">
        <v>3</v>
      </c>
      <c r="AB16" s="67">
        <f t="shared" si="9"/>
        <v>2.0408163265306121E-2</v>
      </c>
      <c r="AC16" s="68">
        <v>4</v>
      </c>
      <c r="AD16" s="67">
        <f t="shared" si="10"/>
        <v>2.7210884353741496E-2</v>
      </c>
      <c r="AE16" s="68">
        <v>13</v>
      </c>
      <c r="AF16" s="67">
        <f t="shared" si="11"/>
        <v>8.8435374149659865E-2</v>
      </c>
      <c r="AG16" s="179">
        <v>108</v>
      </c>
      <c r="AH16" s="180">
        <v>2</v>
      </c>
      <c r="AI16" s="67">
        <f t="shared" si="12"/>
        <v>1.8518518518518517E-2</v>
      </c>
      <c r="AJ16" s="68">
        <v>5</v>
      </c>
      <c r="AK16" s="67">
        <f t="shared" si="13"/>
        <v>4.6296296296296294E-2</v>
      </c>
      <c r="AL16" s="68">
        <v>3</v>
      </c>
      <c r="AM16" s="67">
        <f t="shared" si="14"/>
        <v>2.7777777777777776E-2</v>
      </c>
      <c r="AN16" s="179">
        <v>41</v>
      </c>
      <c r="AO16" s="180">
        <v>0</v>
      </c>
      <c r="AP16" s="67">
        <f t="shared" si="15"/>
        <v>0</v>
      </c>
      <c r="AQ16" s="68">
        <v>2</v>
      </c>
      <c r="AR16" s="67">
        <f t="shared" si="16"/>
        <v>4.878048780487805E-2</v>
      </c>
      <c r="AS16" s="68">
        <v>3</v>
      </c>
      <c r="AT16" s="67">
        <f t="shared" si="17"/>
        <v>7.3170731707317069E-2</v>
      </c>
      <c r="AU16" s="179">
        <v>8</v>
      </c>
      <c r="AV16" s="180">
        <v>0</v>
      </c>
      <c r="AW16" s="67">
        <f t="shared" si="18"/>
        <v>0</v>
      </c>
      <c r="AX16" s="68">
        <v>1</v>
      </c>
      <c r="AY16" s="67">
        <f t="shared" si="19"/>
        <v>0.125</v>
      </c>
      <c r="AZ16" s="68">
        <v>0</v>
      </c>
      <c r="BA16" s="67">
        <f t="shared" si="20"/>
        <v>0</v>
      </c>
      <c r="BB16" s="179">
        <f t="shared" si="21"/>
        <v>574</v>
      </c>
      <c r="BC16" s="69">
        <f t="shared" si="22"/>
        <v>11</v>
      </c>
      <c r="BD16" s="67">
        <f t="shared" si="23"/>
        <v>1.9163763066202089E-2</v>
      </c>
      <c r="BE16" s="69">
        <f t="shared" si="24"/>
        <v>43</v>
      </c>
      <c r="BF16" s="67">
        <f t="shared" si="25"/>
        <v>7.4912891986062713E-2</v>
      </c>
      <c r="BG16" s="69">
        <f t="shared" si="26"/>
        <v>47</v>
      </c>
      <c r="BH16" s="67">
        <f t="shared" si="27"/>
        <v>8.188153310104529E-2</v>
      </c>
      <c r="BJ16" s="268" t="s">
        <v>108</v>
      </c>
      <c r="BK16" s="5" t="s">
        <v>175</v>
      </c>
      <c r="BL16" s="33">
        <f>(BB19-SUM(BC19,BE19,BG19))/BB19</f>
        <v>0.79190393661797476</v>
      </c>
      <c r="BM16" s="148">
        <v>10</v>
      </c>
      <c r="BN16" s="152" t="s">
        <v>59</v>
      </c>
      <c r="BO16" s="38">
        <f t="shared" si="28"/>
        <v>3.8129744651483784E-2</v>
      </c>
      <c r="BP16" s="38">
        <f t="shared" si="29"/>
        <v>0.13086611456176672</v>
      </c>
      <c r="BQ16" s="38">
        <f t="shared" si="30"/>
        <v>8.1521739130434784E-2</v>
      </c>
      <c r="BR16" s="38">
        <f t="shared" si="31"/>
        <v>0.74948240165631475</v>
      </c>
      <c r="BS16" s="38">
        <f t="shared" si="32"/>
        <v>3.8790329993565582E-2</v>
      </c>
      <c r="BT16" s="38">
        <f t="shared" si="33"/>
        <v>0.13162974538100927</v>
      </c>
      <c r="BU16" s="38">
        <f t="shared" si="34"/>
        <v>8.2452431289640596E-2</v>
      </c>
      <c r="BV16" s="38">
        <f t="shared" si="35"/>
        <v>0.74712749333578454</v>
      </c>
      <c r="BW16" s="38">
        <f t="shared" si="36"/>
        <v>3.6968576709796676E-2</v>
      </c>
      <c r="BX16" s="38">
        <f t="shared" si="37"/>
        <v>0.15711645101663585</v>
      </c>
      <c r="BY16" s="38">
        <f t="shared" si="38"/>
        <v>8.8724584103512014E-2</v>
      </c>
      <c r="BZ16" s="38">
        <f t="shared" si="39"/>
        <v>0.71719038817005543</v>
      </c>
      <c r="CB16" s="152" t="s">
        <v>13</v>
      </c>
      <c r="CC16" s="38">
        <f t="shared" si="40"/>
        <v>3.0174245643858903E-2</v>
      </c>
      <c r="CD16" s="38">
        <f t="shared" si="41"/>
        <v>8.9200547764083676E-2</v>
      </c>
      <c r="CE16" s="38">
        <f t="shared" si="42"/>
        <v>9.2317136516031545E-2</v>
      </c>
      <c r="CF16" s="38">
        <f t="shared" si="43"/>
        <v>0.78830807007602588</v>
      </c>
      <c r="CG16" s="38">
        <f t="shared" si="44"/>
        <v>3.0299949161159124E-2</v>
      </c>
      <c r="CH16" s="38">
        <f t="shared" si="45"/>
        <v>9.0188103711235382E-2</v>
      </c>
      <c r="CI16" s="38">
        <f t="shared" si="46"/>
        <v>9.4255210981189635E-2</v>
      </c>
      <c r="CJ16" s="38">
        <f t="shared" si="47"/>
        <v>0.78525673614641589</v>
      </c>
      <c r="CK16" s="38">
        <f t="shared" si="48"/>
        <v>3.5655058043117742E-2</v>
      </c>
      <c r="CL16" s="38">
        <f t="shared" si="49"/>
        <v>9.5356550580431174E-2</v>
      </c>
      <c r="CM16" s="38">
        <f t="shared" si="50"/>
        <v>8.3747927031509115E-2</v>
      </c>
      <c r="CN16" s="38">
        <f t="shared" si="51"/>
        <v>0.78524046434494199</v>
      </c>
      <c r="CO16" s="86"/>
    </row>
    <row r="17" spans="2:93" s="12" customFormat="1" ht="14.25" customHeight="1">
      <c r="B17" s="243"/>
      <c r="C17" s="265"/>
      <c r="D17" s="145" t="s">
        <v>274</v>
      </c>
      <c r="E17" s="179">
        <v>0</v>
      </c>
      <c r="F17" s="180">
        <v>0</v>
      </c>
      <c r="G17" s="67" t="str">
        <f t="shared" ref="G17" si="108">IFERROR(F17/E17,"-")</f>
        <v>-</v>
      </c>
      <c r="H17" s="68">
        <v>0</v>
      </c>
      <c r="I17" s="67" t="str">
        <f t="shared" ref="I17" si="109">IFERROR(H17/E17,"-")</f>
        <v>-</v>
      </c>
      <c r="J17" s="68">
        <v>0</v>
      </c>
      <c r="K17" s="67" t="str">
        <f t="shared" ref="K17" si="110">IFERROR(J17/E17,"-")</f>
        <v>-</v>
      </c>
      <c r="L17" s="179">
        <v>0</v>
      </c>
      <c r="M17" s="180">
        <v>0</v>
      </c>
      <c r="N17" s="67" t="str">
        <f t="shared" ref="N17" si="111">IFERROR(M17/L17,"-")</f>
        <v>-</v>
      </c>
      <c r="O17" s="68">
        <v>0</v>
      </c>
      <c r="P17" s="67" t="str">
        <f t="shared" ref="P17" si="112">IFERROR(O17/L17,"-")</f>
        <v>-</v>
      </c>
      <c r="Q17" s="68">
        <v>0</v>
      </c>
      <c r="R17" s="67" t="str">
        <f t="shared" ref="R17" si="113">IFERROR(Q17/L17,"-")</f>
        <v>-</v>
      </c>
      <c r="S17" s="179">
        <v>19</v>
      </c>
      <c r="T17" s="180">
        <v>0</v>
      </c>
      <c r="U17" s="67">
        <f t="shared" ref="U17" si="114">IFERROR(T17/S17,"-")</f>
        <v>0</v>
      </c>
      <c r="V17" s="68">
        <v>0</v>
      </c>
      <c r="W17" s="67">
        <f t="shared" ref="W17" si="115">IFERROR(V17/S17,"-")</f>
        <v>0</v>
      </c>
      <c r="X17" s="68">
        <v>0</v>
      </c>
      <c r="Y17" s="67">
        <f t="shared" ref="Y17" si="116">IFERROR(X17/S17,"-")</f>
        <v>0</v>
      </c>
      <c r="Z17" s="179">
        <v>28</v>
      </c>
      <c r="AA17" s="180">
        <v>0</v>
      </c>
      <c r="AB17" s="67">
        <f t="shared" ref="AB17" si="117">IFERROR(AA17/Z17,"-")</f>
        <v>0</v>
      </c>
      <c r="AC17" s="68">
        <v>0</v>
      </c>
      <c r="AD17" s="67">
        <f t="shared" ref="AD17" si="118">IFERROR(AC17/Z17,"-")</f>
        <v>0</v>
      </c>
      <c r="AE17" s="68">
        <v>0</v>
      </c>
      <c r="AF17" s="67">
        <f t="shared" ref="AF17" si="119">IFERROR(AE17/Z17,"-")</f>
        <v>0</v>
      </c>
      <c r="AG17" s="179">
        <v>36</v>
      </c>
      <c r="AH17" s="180">
        <v>0</v>
      </c>
      <c r="AI17" s="67">
        <f t="shared" ref="AI17" si="120">IFERROR(AH17/AG17,"-")</f>
        <v>0</v>
      </c>
      <c r="AJ17" s="68">
        <v>1</v>
      </c>
      <c r="AK17" s="67">
        <f t="shared" ref="AK17" si="121">IFERROR(AJ17/AG17,"-")</f>
        <v>2.7777777777777776E-2</v>
      </c>
      <c r="AL17" s="68">
        <v>0</v>
      </c>
      <c r="AM17" s="67">
        <f t="shared" ref="AM17" si="122">IFERROR(AL17/AG17,"-")</f>
        <v>0</v>
      </c>
      <c r="AN17" s="179">
        <v>23</v>
      </c>
      <c r="AO17" s="180">
        <v>0</v>
      </c>
      <c r="AP17" s="67">
        <f t="shared" ref="AP17" si="123">IFERROR(AO17/AN17,"-")</f>
        <v>0</v>
      </c>
      <c r="AQ17" s="68">
        <v>0</v>
      </c>
      <c r="AR17" s="67">
        <f t="shared" ref="AR17" si="124">IFERROR(AQ17/AN17,"-")</f>
        <v>0</v>
      </c>
      <c r="AS17" s="68">
        <v>0</v>
      </c>
      <c r="AT17" s="67">
        <f t="shared" ref="AT17" si="125">IFERROR(AS17/AN17,"-")</f>
        <v>0</v>
      </c>
      <c r="AU17" s="179">
        <v>18</v>
      </c>
      <c r="AV17" s="180">
        <v>0</v>
      </c>
      <c r="AW17" s="67">
        <f t="shared" ref="AW17" si="126">IFERROR(AV17/AU17,"-")</f>
        <v>0</v>
      </c>
      <c r="AX17" s="68">
        <v>0</v>
      </c>
      <c r="AY17" s="67">
        <f t="shared" ref="AY17" si="127">IFERROR(AX17/AU17,"-")</f>
        <v>0</v>
      </c>
      <c r="AZ17" s="68">
        <v>0</v>
      </c>
      <c r="BA17" s="67">
        <f t="shared" ref="BA17" si="128">IFERROR(AZ17/AU17,"-")</f>
        <v>0</v>
      </c>
      <c r="BB17" s="179">
        <f t="shared" ref="BB17" si="129">SUM(E17,L17,S17,Z17,AG17,AN17,AU17,)</f>
        <v>124</v>
      </c>
      <c r="BC17" s="69">
        <f t="shared" ref="BC17" si="130">SUM(F17,M17,T17,AA17,AH17,AO17,AV17,)</f>
        <v>0</v>
      </c>
      <c r="BD17" s="67">
        <f t="shared" ref="BD17" si="131">IFERROR(BC17/BB17,"-")</f>
        <v>0</v>
      </c>
      <c r="BE17" s="69">
        <f t="shared" ref="BE17" si="132">SUM(H17,O17,V17,AC17,AJ17,AQ17,AX17,)</f>
        <v>1</v>
      </c>
      <c r="BF17" s="67">
        <f t="shared" ref="BF17" si="133">IFERROR(BE17/BB17,"-")</f>
        <v>8.0645161290322578E-3</v>
      </c>
      <c r="BG17" s="69">
        <f t="shared" ref="BG17" si="134">SUM(J17,Q17,X17,AE17,AL17,AS17,AZ17,)</f>
        <v>0</v>
      </c>
      <c r="BH17" s="67">
        <f t="shared" ref="BH17" si="135">IFERROR(BG17/BB17,"-")</f>
        <v>0</v>
      </c>
      <c r="BJ17" s="269"/>
      <c r="BK17" s="5" t="s">
        <v>212</v>
      </c>
      <c r="BL17" s="33">
        <f>(BB20-SUM(BC20,BE20,BG20))/BB20</f>
        <v>0.77707006369426757</v>
      </c>
      <c r="BM17" s="148">
        <v>11</v>
      </c>
      <c r="BN17" s="152" t="s">
        <v>60</v>
      </c>
      <c r="BO17" s="38">
        <f t="shared" si="28"/>
        <v>2.9193393605737663E-2</v>
      </c>
      <c r="BP17" s="38">
        <f t="shared" si="29"/>
        <v>0.10187383201171776</v>
      </c>
      <c r="BQ17" s="38">
        <f t="shared" si="30"/>
        <v>7.6165462902166775E-2</v>
      </c>
      <c r="BR17" s="38">
        <f t="shared" si="31"/>
        <v>0.79276731148037782</v>
      </c>
      <c r="BS17" s="38">
        <f t="shared" si="32"/>
        <v>2.9712668698302133E-2</v>
      </c>
      <c r="BT17" s="38">
        <f t="shared" si="33"/>
        <v>0.10279712668698301</v>
      </c>
      <c r="BU17" s="38">
        <f t="shared" si="34"/>
        <v>7.738354375272094E-2</v>
      </c>
      <c r="BV17" s="38">
        <f t="shared" si="35"/>
        <v>0.79010666086199388</v>
      </c>
      <c r="BW17" s="38">
        <f t="shared" si="36"/>
        <v>3.1403336604514227E-2</v>
      </c>
      <c r="BX17" s="38">
        <f t="shared" si="37"/>
        <v>0.12365063788027478</v>
      </c>
      <c r="BY17" s="38">
        <f t="shared" si="38"/>
        <v>8.4396467124631988E-2</v>
      </c>
      <c r="BZ17" s="38">
        <f t="shared" si="39"/>
        <v>0.76054955839057903</v>
      </c>
      <c r="CB17" s="152" t="s">
        <v>14</v>
      </c>
      <c r="CC17" s="38">
        <f t="shared" si="40"/>
        <v>2.6471219931271477E-2</v>
      </c>
      <c r="CD17" s="38">
        <f t="shared" si="41"/>
        <v>0.1591852806414662</v>
      </c>
      <c r="CE17" s="38">
        <f t="shared" si="42"/>
        <v>3.6691008018327607E-2</v>
      </c>
      <c r="CF17" s="38">
        <f t="shared" si="43"/>
        <v>0.77765249140893467</v>
      </c>
      <c r="CG17" s="38">
        <f t="shared" si="44"/>
        <v>2.5572084625348355E-2</v>
      </c>
      <c r="CH17" s="38">
        <f t="shared" si="45"/>
        <v>0.15951642658083762</v>
      </c>
      <c r="CI17" s="38">
        <f t="shared" si="46"/>
        <v>3.634650861561408E-2</v>
      </c>
      <c r="CJ17" s="38">
        <f t="shared" si="47"/>
        <v>0.77856498017819997</v>
      </c>
      <c r="CK17" s="38">
        <f t="shared" si="48"/>
        <v>3.909373611728121E-2</v>
      </c>
      <c r="CL17" s="38">
        <f t="shared" si="49"/>
        <v>0.16970235450910706</v>
      </c>
      <c r="CM17" s="38">
        <f t="shared" si="50"/>
        <v>4.3536206130608615E-2</v>
      </c>
      <c r="CN17" s="38">
        <f t="shared" si="51"/>
        <v>0.74766770324300313</v>
      </c>
      <c r="CO17" s="86"/>
    </row>
    <row r="18" spans="2:93" s="12" customFormat="1" ht="14.25" customHeight="1">
      <c r="B18" s="244"/>
      <c r="C18" s="266"/>
      <c r="D18" s="169" t="s">
        <v>74</v>
      </c>
      <c r="E18" s="39">
        <v>23</v>
      </c>
      <c r="F18" s="195">
        <v>0</v>
      </c>
      <c r="G18" s="13">
        <f t="shared" si="0"/>
        <v>0</v>
      </c>
      <c r="H18" s="34">
        <v>3</v>
      </c>
      <c r="I18" s="13">
        <f t="shared" si="1"/>
        <v>0.13043478260869565</v>
      </c>
      <c r="J18" s="34">
        <v>0</v>
      </c>
      <c r="K18" s="13">
        <f t="shared" si="2"/>
        <v>0</v>
      </c>
      <c r="L18" s="39">
        <v>82</v>
      </c>
      <c r="M18" s="195">
        <v>0</v>
      </c>
      <c r="N18" s="13">
        <f t="shared" si="3"/>
        <v>0</v>
      </c>
      <c r="O18" s="34">
        <v>6</v>
      </c>
      <c r="P18" s="13">
        <f t="shared" si="4"/>
        <v>7.3170731707317069E-2</v>
      </c>
      <c r="Q18" s="34">
        <v>6</v>
      </c>
      <c r="R18" s="13">
        <f t="shared" si="5"/>
        <v>7.3170731707317069E-2</v>
      </c>
      <c r="S18" s="39">
        <v>2677</v>
      </c>
      <c r="T18" s="195">
        <v>69</v>
      </c>
      <c r="U18" s="13">
        <f t="shared" si="6"/>
        <v>2.5775121404557341E-2</v>
      </c>
      <c r="V18" s="34">
        <v>343</v>
      </c>
      <c r="W18" s="13">
        <f t="shared" si="7"/>
        <v>0.12812850205453866</v>
      </c>
      <c r="X18" s="34">
        <v>180</v>
      </c>
      <c r="Y18" s="13">
        <f t="shared" si="8"/>
        <v>6.7239447142323494E-2</v>
      </c>
      <c r="Z18" s="39">
        <v>2139</v>
      </c>
      <c r="AA18" s="195">
        <v>42</v>
      </c>
      <c r="AB18" s="13">
        <f t="shared" si="9"/>
        <v>1.9635343618513323E-2</v>
      </c>
      <c r="AC18" s="34">
        <v>294</v>
      </c>
      <c r="AD18" s="13">
        <f t="shared" si="10"/>
        <v>0.13744740532959326</v>
      </c>
      <c r="AE18" s="34">
        <v>115</v>
      </c>
      <c r="AF18" s="13">
        <f t="shared" si="11"/>
        <v>5.3763440860215055E-2</v>
      </c>
      <c r="AG18" s="39">
        <v>1581</v>
      </c>
      <c r="AH18" s="195">
        <v>30</v>
      </c>
      <c r="AI18" s="13">
        <f t="shared" si="12"/>
        <v>1.8975332068311195E-2</v>
      </c>
      <c r="AJ18" s="34">
        <v>185</v>
      </c>
      <c r="AK18" s="13">
        <f t="shared" si="13"/>
        <v>0.11701454775458571</v>
      </c>
      <c r="AL18" s="34">
        <v>61</v>
      </c>
      <c r="AM18" s="13">
        <f t="shared" si="14"/>
        <v>3.8583175205566096E-2</v>
      </c>
      <c r="AN18" s="39">
        <v>721</v>
      </c>
      <c r="AO18" s="195">
        <v>5</v>
      </c>
      <c r="AP18" s="13">
        <f t="shared" si="15"/>
        <v>6.9348127600554789E-3</v>
      </c>
      <c r="AQ18" s="34">
        <v>61</v>
      </c>
      <c r="AR18" s="13">
        <f t="shared" si="16"/>
        <v>8.4604715672676842E-2</v>
      </c>
      <c r="AS18" s="34">
        <v>20</v>
      </c>
      <c r="AT18" s="13">
        <f t="shared" si="17"/>
        <v>2.7739251040221916E-2</v>
      </c>
      <c r="AU18" s="39">
        <v>223</v>
      </c>
      <c r="AV18" s="195">
        <v>1</v>
      </c>
      <c r="AW18" s="13">
        <f t="shared" si="18"/>
        <v>4.4843049327354259E-3</v>
      </c>
      <c r="AX18" s="34">
        <v>15</v>
      </c>
      <c r="AY18" s="13">
        <f t="shared" si="19"/>
        <v>6.726457399103139E-2</v>
      </c>
      <c r="AZ18" s="34">
        <v>3</v>
      </c>
      <c r="BA18" s="13">
        <f t="shared" si="20"/>
        <v>1.3452914798206279E-2</v>
      </c>
      <c r="BB18" s="39">
        <f t="shared" si="21"/>
        <v>7446</v>
      </c>
      <c r="BC18" s="75">
        <f t="shared" si="22"/>
        <v>147</v>
      </c>
      <c r="BD18" s="13">
        <f t="shared" si="23"/>
        <v>1.9742143432715551E-2</v>
      </c>
      <c r="BE18" s="75">
        <f t="shared" si="24"/>
        <v>907</v>
      </c>
      <c r="BF18" s="13">
        <f t="shared" si="25"/>
        <v>0.12181036798280956</v>
      </c>
      <c r="BG18" s="75">
        <f t="shared" si="26"/>
        <v>385</v>
      </c>
      <c r="BH18" s="13">
        <f t="shared" si="27"/>
        <v>5.1705613752350256E-2</v>
      </c>
      <c r="BJ18" s="270"/>
      <c r="BK18" s="125" t="s">
        <v>74</v>
      </c>
      <c r="BL18" s="33">
        <f>(BB22-SUM(BC22,BE22,BG22))/BB22</f>
        <v>0.795186353545975</v>
      </c>
      <c r="BM18" s="148">
        <v>12</v>
      </c>
      <c r="BN18" s="152" t="s">
        <v>113</v>
      </c>
      <c r="BO18" s="38">
        <f t="shared" si="28"/>
        <v>3.3346448947471963E-2</v>
      </c>
      <c r="BP18" s="38">
        <f t="shared" si="29"/>
        <v>8.8923863859925248E-2</v>
      </c>
      <c r="BQ18" s="38">
        <f t="shared" si="30"/>
        <v>0.10603974031084006</v>
      </c>
      <c r="BR18" s="38">
        <f t="shared" si="31"/>
        <v>0.77168994688176273</v>
      </c>
      <c r="BS18" s="38">
        <f t="shared" si="32"/>
        <v>3.4575324814775044E-2</v>
      </c>
      <c r="BT18" s="38">
        <f t="shared" si="33"/>
        <v>9.2451412004724579E-2</v>
      </c>
      <c r="BU18" s="38">
        <f t="shared" si="34"/>
        <v>0.10673252442821862</v>
      </c>
      <c r="BV18" s="38">
        <f t="shared" si="35"/>
        <v>0.76624073875228171</v>
      </c>
      <c r="BW18" s="38">
        <f t="shared" si="36"/>
        <v>2.6856240126382307E-2</v>
      </c>
      <c r="BX18" s="38">
        <f t="shared" si="37"/>
        <v>6.7930489731437602E-2</v>
      </c>
      <c r="BY18" s="38">
        <f t="shared" si="38"/>
        <v>0.13270142180094788</v>
      </c>
      <c r="BZ18" s="38">
        <f t="shared" si="39"/>
        <v>0.77251184834123221</v>
      </c>
      <c r="CB18" s="152" t="s">
        <v>9</v>
      </c>
      <c r="CC18" s="38">
        <f t="shared" si="40"/>
        <v>7.8906851424172447E-2</v>
      </c>
      <c r="CD18" s="38">
        <f t="shared" si="41"/>
        <v>0.14842778468644519</v>
      </c>
      <c r="CE18" s="38">
        <f t="shared" si="42"/>
        <v>0.12921181974299759</v>
      </c>
      <c r="CF18" s="38">
        <f t="shared" si="43"/>
        <v>0.64345354414638478</v>
      </c>
      <c r="CG18" s="38">
        <f t="shared" si="44"/>
        <v>7.8942161841324271E-2</v>
      </c>
      <c r="CH18" s="38">
        <f t="shared" si="45"/>
        <v>0.14865132229769834</v>
      </c>
      <c r="CI18" s="38">
        <f t="shared" si="46"/>
        <v>0.12985556947833543</v>
      </c>
      <c r="CJ18" s="38">
        <f t="shared" si="47"/>
        <v>0.64255094638264199</v>
      </c>
      <c r="CK18" s="38">
        <f t="shared" si="48"/>
        <v>8.5139805215205783E-2</v>
      </c>
      <c r="CL18" s="38">
        <f t="shared" si="49"/>
        <v>0.15771284951303802</v>
      </c>
      <c r="CM18" s="38">
        <f t="shared" si="50"/>
        <v>0.13289349670122527</v>
      </c>
      <c r="CN18" s="38">
        <f t="shared" si="51"/>
        <v>0.6242538485705309</v>
      </c>
      <c r="CO18" s="86"/>
    </row>
    <row r="19" spans="2:93" s="12" customFormat="1" ht="14.25" customHeight="1">
      <c r="B19" s="242">
        <v>4</v>
      </c>
      <c r="C19" s="264" t="s">
        <v>108</v>
      </c>
      <c r="D19" s="144" t="s">
        <v>175</v>
      </c>
      <c r="E19" s="128">
        <v>27</v>
      </c>
      <c r="F19" s="89">
        <v>0</v>
      </c>
      <c r="G19" s="77">
        <f t="shared" si="0"/>
        <v>0</v>
      </c>
      <c r="H19" s="78">
        <v>3</v>
      </c>
      <c r="I19" s="77">
        <f t="shared" si="1"/>
        <v>0.1111111111111111</v>
      </c>
      <c r="J19" s="78">
        <v>1</v>
      </c>
      <c r="K19" s="77">
        <f t="shared" si="2"/>
        <v>3.7037037037037035E-2</v>
      </c>
      <c r="L19" s="128">
        <v>65</v>
      </c>
      <c r="M19" s="89">
        <v>0</v>
      </c>
      <c r="N19" s="77">
        <f t="shared" si="3"/>
        <v>0</v>
      </c>
      <c r="O19" s="78">
        <v>4</v>
      </c>
      <c r="P19" s="77">
        <f t="shared" si="4"/>
        <v>6.1538461538461542E-2</v>
      </c>
      <c r="Q19" s="78">
        <v>0</v>
      </c>
      <c r="R19" s="77">
        <f t="shared" si="5"/>
        <v>0</v>
      </c>
      <c r="S19" s="128">
        <v>2905</v>
      </c>
      <c r="T19" s="89">
        <v>69</v>
      </c>
      <c r="U19" s="77">
        <f t="shared" si="6"/>
        <v>2.3752151462994836E-2</v>
      </c>
      <c r="V19" s="78">
        <v>448</v>
      </c>
      <c r="W19" s="77">
        <f t="shared" si="7"/>
        <v>0.15421686746987953</v>
      </c>
      <c r="X19" s="78">
        <v>152</v>
      </c>
      <c r="Y19" s="77">
        <f t="shared" si="8"/>
        <v>5.232358003442341E-2</v>
      </c>
      <c r="Z19" s="128">
        <v>2545</v>
      </c>
      <c r="AA19" s="89">
        <v>59</v>
      </c>
      <c r="AB19" s="77">
        <f t="shared" si="9"/>
        <v>2.3182711198428289E-2</v>
      </c>
      <c r="AC19" s="78">
        <v>379</v>
      </c>
      <c r="AD19" s="77">
        <f t="shared" si="10"/>
        <v>0.14891944990176817</v>
      </c>
      <c r="AE19" s="78">
        <v>144</v>
      </c>
      <c r="AF19" s="77">
        <f t="shared" si="11"/>
        <v>5.6581532416502947E-2</v>
      </c>
      <c r="AG19" s="128">
        <v>1629</v>
      </c>
      <c r="AH19" s="89">
        <v>19</v>
      </c>
      <c r="AI19" s="77">
        <f t="shared" si="12"/>
        <v>1.1663597298956415E-2</v>
      </c>
      <c r="AJ19" s="78">
        <v>193</v>
      </c>
      <c r="AK19" s="77">
        <f t="shared" si="13"/>
        <v>0.11847759361571517</v>
      </c>
      <c r="AL19" s="78">
        <v>74</v>
      </c>
      <c r="AM19" s="77">
        <f t="shared" si="14"/>
        <v>4.5426642111724987E-2</v>
      </c>
      <c r="AN19" s="128">
        <v>705</v>
      </c>
      <c r="AO19" s="89">
        <v>13</v>
      </c>
      <c r="AP19" s="77">
        <f t="shared" si="15"/>
        <v>1.8439716312056736E-2</v>
      </c>
      <c r="AQ19" s="78">
        <v>82</v>
      </c>
      <c r="AR19" s="77">
        <f t="shared" si="16"/>
        <v>0.11631205673758865</v>
      </c>
      <c r="AS19" s="78">
        <v>22</v>
      </c>
      <c r="AT19" s="77">
        <f t="shared" si="17"/>
        <v>3.1205673758865248E-2</v>
      </c>
      <c r="AU19" s="128">
        <v>202</v>
      </c>
      <c r="AV19" s="89">
        <v>0</v>
      </c>
      <c r="AW19" s="77">
        <f t="shared" si="18"/>
        <v>0</v>
      </c>
      <c r="AX19" s="78">
        <v>17</v>
      </c>
      <c r="AY19" s="77">
        <f t="shared" si="19"/>
        <v>8.4158415841584164E-2</v>
      </c>
      <c r="AZ19" s="78">
        <v>2</v>
      </c>
      <c r="BA19" s="77">
        <f t="shared" si="20"/>
        <v>9.9009900990099011E-3</v>
      </c>
      <c r="BB19" s="128">
        <f t="shared" si="21"/>
        <v>8078</v>
      </c>
      <c r="BC19" s="79">
        <f t="shared" si="22"/>
        <v>160</v>
      </c>
      <c r="BD19" s="77">
        <f t="shared" si="23"/>
        <v>1.9806882891804902E-2</v>
      </c>
      <c r="BE19" s="79">
        <f t="shared" si="24"/>
        <v>1126</v>
      </c>
      <c r="BF19" s="77">
        <f t="shared" si="25"/>
        <v>0.13939093835107699</v>
      </c>
      <c r="BG19" s="79">
        <f t="shared" si="26"/>
        <v>395</v>
      </c>
      <c r="BH19" s="77">
        <f t="shared" si="27"/>
        <v>4.8898242139143351E-2</v>
      </c>
      <c r="BJ19" s="268" t="s">
        <v>109</v>
      </c>
      <c r="BK19" s="5" t="s">
        <v>175</v>
      </c>
      <c r="BL19" s="33">
        <f>(BB23-SUM(BC23,BE23,BG23))/BB23</f>
        <v>0.81594296824368118</v>
      </c>
      <c r="BM19" s="148">
        <v>13</v>
      </c>
      <c r="BN19" s="152" t="s">
        <v>114</v>
      </c>
      <c r="BO19" s="38">
        <f t="shared" si="28"/>
        <v>1.6815886134067953E-2</v>
      </c>
      <c r="BP19" s="38">
        <f t="shared" si="29"/>
        <v>9.3262167125803486E-2</v>
      </c>
      <c r="BQ19" s="38">
        <f t="shared" si="30"/>
        <v>7.0362718089990811E-2</v>
      </c>
      <c r="BR19" s="38">
        <f t="shared" si="31"/>
        <v>0.81955922865013775</v>
      </c>
      <c r="BS19" s="38">
        <f t="shared" si="32"/>
        <v>1.7427437360456464E-2</v>
      </c>
      <c r="BT19" s="38">
        <f t="shared" si="33"/>
        <v>9.4765566856859343E-2</v>
      </c>
      <c r="BU19" s="38">
        <f t="shared" si="34"/>
        <v>7.0329942942197965E-2</v>
      </c>
      <c r="BV19" s="38">
        <f t="shared" si="35"/>
        <v>0.81747705284048622</v>
      </c>
      <c r="BW19" s="38">
        <f t="shared" si="36"/>
        <v>1.2244897959183673E-2</v>
      </c>
      <c r="BX19" s="38">
        <f t="shared" si="37"/>
        <v>9.6938775510204078E-2</v>
      </c>
      <c r="BY19" s="38">
        <f t="shared" si="38"/>
        <v>9.3877551020408165E-2</v>
      </c>
      <c r="BZ19" s="38">
        <f t="shared" si="39"/>
        <v>0.79693877551020409</v>
      </c>
      <c r="CB19" s="152" t="s">
        <v>21</v>
      </c>
      <c r="CC19" s="38">
        <f t="shared" si="40"/>
        <v>6.5497106924885737E-2</v>
      </c>
      <c r="CD19" s="38">
        <f t="shared" si="41"/>
        <v>0.16008348965626568</v>
      </c>
      <c r="CE19" s="38">
        <f t="shared" si="42"/>
        <v>0.10261829903035748</v>
      </c>
      <c r="CF19" s="38">
        <f t="shared" si="43"/>
        <v>0.67180110438849105</v>
      </c>
      <c r="CG19" s="38">
        <f t="shared" si="44"/>
        <v>6.5982235551966778E-2</v>
      </c>
      <c r="CH19" s="38">
        <f t="shared" si="45"/>
        <v>0.16247548736878534</v>
      </c>
      <c r="CI19" s="38">
        <f t="shared" si="46"/>
        <v>0.10280885915330489</v>
      </c>
      <c r="CJ19" s="38">
        <f t="shared" si="47"/>
        <v>0.66873341792594299</v>
      </c>
      <c r="CK19" s="38">
        <f t="shared" si="48"/>
        <v>6.6713237862382119E-2</v>
      </c>
      <c r="CL19" s="38">
        <f t="shared" si="49"/>
        <v>0.14844568634299685</v>
      </c>
      <c r="CM19" s="38">
        <f t="shared" si="50"/>
        <v>0.11107230178134823</v>
      </c>
      <c r="CN19" s="38">
        <f t="shared" si="51"/>
        <v>0.67376877401327284</v>
      </c>
      <c r="CO19" s="86"/>
    </row>
    <row r="20" spans="2:93" s="12" customFormat="1" ht="14.25" customHeight="1">
      <c r="B20" s="243"/>
      <c r="C20" s="265"/>
      <c r="D20" s="187" t="s">
        <v>212</v>
      </c>
      <c r="E20" s="179">
        <v>0</v>
      </c>
      <c r="F20" s="180">
        <v>0</v>
      </c>
      <c r="G20" s="67" t="str">
        <f t="shared" si="0"/>
        <v>-</v>
      </c>
      <c r="H20" s="68">
        <v>0</v>
      </c>
      <c r="I20" s="67" t="str">
        <f t="shared" si="1"/>
        <v>-</v>
      </c>
      <c r="J20" s="68">
        <v>0</v>
      </c>
      <c r="K20" s="67" t="str">
        <f t="shared" si="2"/>
        <v>-</v>
      </c>
      <c r="L20" s="179">
        <v>0</v>
      </c>
      <c r="M20" s="180">
        <v>0</v>
      </c>
      <c r="N20" s="67" t="str">
        <f t="shared" si="3"/>
        <v>-</v>
      </c>
      <c r="O20" s="68">
        <v>0</v>
      </c>
      <c r="P20" s="67" t="str">
        <f t="shared" si="4"/>
        <v>-</v>
      </c>
      <c r="Q20" s="68">
        <v>0</v>
      </c>
      <c r="R20" s="67" t="str">
        <f t="shared" si="5"/>
        <v>-</v>
      </c>
      <c r="S20" s="179">
        <v>174</v>
      </c>
      <c r="T20" s="180">
        <v>2</v>
      </c>
      <c r="U20" s="67">
        <f t="shared" si="6"/>
        <v>1.1494252873563218E-2</v>
      </c>
      <c r="V20" s="68">
        <v>22</v>
      </c>
      <c r="W20" s="67">
        <f t="shared" si="7"/>
        <v>0.12643678160919541</v>
      </c>
      <c r="X20" s="68">
        <v>15</v>
      </c>
      <c r="Y20" s="67">
        <f t="shared" si="8"/>
        <v>8.6206896551724144E-2</v>
      </c>
      <c r="Z20" s="179">
        <v>81</v>
      </c>
      <c r="AA20" s="180">
        <v>1</v>
      </c>
      <c r="AB20" s="67">
        <f t="shared" si="9"/>
        <v>1.2345679012345678E-2</v>
      </c>
      <c r="AC20" s="68">
        <v>10</v>
      </c>
      <c r="AD20" s="67">
        <f t="shared" si="10"/>
        <v>0.12345679012345678</v>
      </c>
      <c r="AE20" s="68">
        <v>7</v>
      </c>
      <c r="AF20" s="67">
        <f t="shared" si="11"/>
        <v>8.6419753086419748E-2</v>
      </c>
      <c r="AG20" s="179">
        <v>44</v>
      </c>
      <c r="AH20" s="180">
        <v>2</v>
      </c>
      <c r="AI20" s="67">
        <f t="shared" si="12"/>
        <v>4.5454545454545456E-2</v>
      </c>
      <c r="AJ20" s="68">
        <v>5</v>
      </c>
      <c r="AK20" s="67">
        <f t="shared" si="13"/>
        <v>0.11363636363636363</v>
      </c>
      <c r="AL20" s="68">
        <v>3</v>
      </c>
      <c r="AM20" s="67">
        <f t="shared" si="14"/>
        <v>6.8181818181818177E-2</v>
      </c>
      <c r="AN20" s="179">
        <v>14</v>
      </c>
      <c r="AO20" s="180">
        <v>0</v>
      </c>
      <c r="AP20" s="67">
        <f t="shared" si="15"/>
        <v>0</v>
      </c>
      <c r="AQ20" s="68">
        <v>2</v>
      </c>
      <c r="AR20" s="67">
        <f t="shared" si="16"/>
        <v>0.14285714285714285</v>
      </c>
      <c r="AS20" s="68">
        <v>1</v>
      </c>
      <c r="AT20" s="67">
        <f t="shared" si="17"/>
        <v>7.1428571428571425E-2</v>
      </c>
      <c r="AU20" s="179">
        <v>1</v>
      </c>
      <c r="AV20" s="180">
        <v>0</v>
      </c>
      <c r="AW20" s="67">
        <f t="shared" si="18"/>
        <v>0</v>
      </c>
      <c r="AX20" s="68">
        <v>0</v>
      </c>
      <c r="AY20" s="67">
        <f t="shared" si="19"/>
        <v>0</v>
      </c>
      <c r="AZ20" s="68">
        <v>0</v>
      </c>
      <c r="BA20" s="67">
        <f t="shared" si="20"/>
        <v>0</v>
      </c>
      <c r="BB20" s="179">
        <f t="shared" si="21"/>
        <v>314</v>
      </c>
      <c r="BC20" s="69">
        <f t="shared" si="22"/>
        <v>5</v>
      </c>
      <c r="BD20" s="67">
        <f t="shared" si="23"/>
        <v>1.5923566878980892E-2</v>
      </c>
      <c r="BE20" s="69">
        <f t="shared" si="24"/>
        <v>39</v>
      </c>
      <c r="BF20" s="67">
        <f t="shared" si="25"/>
        <v>0.12420382165605096</v>
      </c>
      <c r="BG20" s="69">
        <f t="shared" si="26"/>
        <v>26</v>
      </c>
      <c r="BH20" s="67">
        <f t="shared" si="27"/>
        <v>8.2802547770700632E-2</v>
      </c>
      <c r="BJ20" s="269"/>
      <c r="BK20" s="5" t="s">
        <v>212</v>
      </c>
      <c r="BL20" s="33">
        <f>(BB24-SUM(BC24,BE24,BG24))/BB24</f>
        <v>0.8061002178649237</v>
      </c>
      <c r="BM20" s="148">
        <v>14</v>
      </c>
      <c r="BN20" s="152" t="s">
        <v>115</v>
      </c>
      <c r="BO20" s="38">
        <f t="shared" si="28"/>
        <v>2.3912718577193244E-2</v>
      </c>
      <c r="BP20" s="38">
        <f t="shared" si="29"/>
        <v>8.705724107009416E-2</v>
      </c>
      <c r="BQ20" s="38">
        <f t="shared" si="30"/>
        <v>8.1228515916903304E-2</v>
      </c>
      <c r="BR20" s="38">
        <f t="shared" si="31"/>
        <v>0.80780152443580933</v>
      </c>
      <c r="BS20" s="38">
        <f t="shared" si="32"/>
        <v>2.4455638609034776E-2</v>
      </c>
      <c r="BT20" s="38">
        <f t="shared" si="33"/>
        <v>8.7910302242443936E-2</v>
      </c>
      <c r="BU20" s="38">
        <f t="shared" si="34"/>
        <v>8.1735456613584667E-2</v>
      </c>
      <c r="BV20" s="38">
        <f t="shared" si="35"/>
        <v>0.80589860253493661</v>
      </c>
      <c r="BW20" s="38">
        <f t="shared" si="36"/>
        <v>2.2673031026252982E-2</v>
      </c>
      <c r="BX20" s="38">
        <f t="shared" si="37"/>
        <v>9.9045346062052508E-2</v>
      </c>
      <c r="BY20" s="38">
        <f t="shared" si="38"/>
        <v>9.6658711217183765E-2</v>
      </c>
      <c r="BZ20" s="38">
        <f t="shared" si="39"/>
        <v>0.7816229116945107</v>
      </c>
      <c r="CB20" s="152" t="s">
        <v>47</v>
      </c>
      <c r="CC20" s="38">
        <f t="shared" si="40"/>
        <v>4.1631396691035015E-2</v>
      </c>
      <c r="CD20" s="38">
        <f t="shared" si="41"/>
        <v>0.12320123124278569</v>
      </c>
      <c r="CE20" s="38">
        <f t="shared" si="42"/>
        <v>8.8033859176606388E-2</v>
      </c>
      <c r="CF20" s="38">
        <f t="shared" si="43"/>
        <v>0.74713351288957286</v>
      </c>
      <c r="CG20" s="38">
        <f t="shared" si="44"/>
        <v>4.1939175931981688E-2</v>
      </c>
      <c r="CH20" s="38">
        <f t="shared" si="45"/>
        <v>0.12189339437540876</v>
      </c>
      <c r="CI20" s="38">
        <f t="shared" si="46"/>
        <v>8.8129496402877691E-2</v>
      </c>
      <c r="CJ20" s="38">
        <f t="shared" si="47"/>
        <v>0.74803793328973189</v>
      </c>
      <c r="CK20" s="38">
        <f t="shared" si="48"/>
        <v>4.3276661514683151E-2</v>
      </c>
      <c r="CL20" s="38">
        <f t="shared" si="49"/>
        <v>0.16846986089644514</v>
      </c>
      <c r="CM20" s="38">
        <f t="shared" si="50"/>
        <v>0.10200927357032458</v>
      </c>
      <c r="CN20" s="38">
        <f t="shared" si="51"/>
        <v>0.68624420401854713</v>
      </c>
      <c r="CO20" s="86"/>
    </row>
    <row r="21" spans="2:93" s="12" customFormat="1" ht="14.25" customHeight="1">
      <c r="B21" s="243"/>
      <c r="C21" s="265"/>
      <c r="D21" s="145" t="s">
        <v>274</v>
      </c>
      <c r="E21" s="179">
        <v>0</v>
      </c>
      <c r="F21" s="180">
        <v>0</v>
      </c>
      <c r="G21" s="67" t="str">
        <f t="shared" ref="G21" si="136">IFERROR(F21/E21,"-")</f>
        <v>-</v>
      </c>
      <c r="H21" s="68">
        <v>0</v>
      </c>
      <c r="I21" s="67" t="str">
        <f t="shared" ref="I21" si="137">IFERROR(H21/E21,"-")</f>
        <v>-</v>
      </c>
      <c r="J21" s="68">
        <v>0</v>
      </c>
      <c r="K21" s="67" t="str">
        <f t="shared" ref="K21" si="138">IFERROR(J21/E21,"-")</f>
        <v>-</v>
      </c>
      <c r="L21" s="179">
        <v>0</v>
      </c>
      <c r="M21" s="180">
        <v>0</v>
      </c>
      <c r="N21" s="67" t="str">
        <f t="shared" ref="N21" si="139">IFERROR(M21/L21,"-")</f>
        <v>-</v>
      </c>
      <c r="O21" s="68">
        <v>0</v>
      </c>
      <c r="P21" s="67" t="str">
        <f t="shared" ref="P21" si="140">IFERROR(O21/L21,"-")</f>
        <v>-</v>
      </c>
      <c r="Q21" s="68">
        <v>0</v>
      </c>
      <c r="R21" s="67" t="str">
        <f t="shared" ref="R21" si="141">IFERROR(Q21/L21,"-")</f>
        <v>-</v>
      </c>
      <c r="S21" s="179">
        <v>19</v>
      </c>
      <c r="T21" s="180">
        <v>0</v>
      </c>
      <c r="U21" s="67">
        <f t="shared" ref="U21" si="142">IFERROR(T21/S21,"-")</f>
        <v>0</v>
      </c>
      <c r="V21" s="68">
        <v>1</v>
      </c>
      <c r="W21" s="67">
        <f t="shared" ref="W21" si="143">IFERROR(V21/S21,"-")</f>
        <v>5.2631578947368418E-2</v>
      </c>
      <c r="X21" s="68">
        <v>0</v>
      </c>
      <c r="Y21" s="67">
        <f t="shared" ref="Y21" si="144">IFERROR(X21/S21,"-")</f>
        <v>0</v>
      </c>
      <c r="Z21" s="179">
        <v>53</v>
      </c>
      <c r="AA21" s="180">
        <v>0</v>
      </c>
      <c r="AB21" s="67">
        <f t="shared" ref="AB21" si="145">IFERROR(AA21/Z21,"-")</f>
        <v>0</v>
      </c>
      <c r="AC21" s="68">
        <v>1</v>
      </c>
      <c r="AD21" s="67">
        <f t="shared" ref="AD21" si="146">IFERROR(AC21/Z21,"-")</f>
        <v>1.8867924528301886E-2</v>
      </c>
      <c r="AE21" s="68">
        <v>0</v>
      </c>
      <c r="AF21" s="67">
        <f t="shared" ref="AF21" si="147">IFERROR(AE21/Z21,"-")</f>
        <v>0</v>
      </c>
      <c r="AG21" s="179">
        <v>41</v>
      </c>
      <c r="AH21" s="180">
        <v>0</v>
      </c>
      <c r="AI21" s="67">
        <f t="shared" ref="AI21" si="148">IFERROR(AH21/AG21,"-")</f>
        <v>0</v>
      </c>
      <c r="AJ21" s="68">
        <v>0</v>
      </c>
      <c r="AK21" s="67">
        <f t="shared" ref="AK21" si="149">IFERROR(AJ21/AG21,"-")</f>
        <v>0</v>
      </c>
      <c r="AL21" s="68">
        <v>0</v>
      </c>
      <c r="AM21" s="67">
        <f t="shared" ref="AM21" si="150">IFERROR(AL21/AG21,"-")</f>
        <v>0</v>
      </c>
      <c r="AN21" s="179">
        <v>20</v>
      </c>
      <c r="AO21" s="180">
        <v>0</v>
      </c>
      <c r="AP21" s="67">
        <f t="shared" ref="AP21" si="151">IFERROR(AO21/AN21,"-")</f>
        <v>0</v>
      </c>
      <c r="AQ21" s="68">
        <v>0</v>
      </c>
      <c r="AR21" s="67">
        <f t="shared" ref="AR21" si="152">IFERROR(AQ21/AN21,"-")</f>
        <v>0</v>
      </c>
      <c r="AS21" s="68">
        <v>0</v>
      </c>
      <c r="AT21" s="67">
        <f t="shared" ref="AT21" si="153">IFERROR(AS21/AN21,"-")</f>
        <v>0</v>
      </c>
      <c r="AU21" s="179">
        <v>34</v>
      </c>
      <c r="AV21" s="180">
        <v>0</v>
      </c>
      <c r="AW21" s="67">
        <f t="shared" ref="AW21" si="154">IFERROR(AV21/AU21,"-")</f>
        <v>0</v>
      </c>
      <c r="AX21" s="68">
        <v>0</v>
      </c>
      <c r="AY21" s="67">
        <f t="shared" ref="AY21" si="155">IFERROR(AX21/AU21,"-")</f>
        <v>0</v>
      </c>
      <c r="AZ21" s="68">
        <v>0</v>
      </c>
      <c r="BA21" s="67">
        <f t="shared" ref="BA21" si="156">IFERROR(AZ21/AU21,"-")</f>
        <v>0</v>
      </c>
      <c r="BB21" s="179">
        <f t="shared" ref="BB21" si="157">SUM(E21,L21,S21,Z21,AG21,AN21,AU21,)</f>
        <v>167</v>
      </c>
      <c r="BC21" s="69">
        <f t="shared" ref="BC21" si="158">SUM(F21,M21,T21,AA21,AH21,AO21,AV21,)</f>
        <v>0</v>
      </c>
      <c r="BD21" s="67">
        <f t="shared" ref="BD21" si="159">IFERROR(BC21/BB21,"-")</f>
        <v>0</v>
      </c>
      <c r="BE21" s="69">
        <f t="shared" ref="BE21" si="160">SUM(H21,O21,V21,AC21,AJ21,AQ21,AX21,)</f>
        <v>2</v>
      </c>
      <c r="BF21" s="67">
        <f t="shared" ref="BF21" si="161">IFERROR(BE21/BB21,"-")</f>
        <v>1.1976047904191617E-2</v>
      </c>
      <c r="BG21" s="69">
        <f t="shared" ref="BG21" si="162">SUM(J21,Q21,X21,AE21,AL21,AS21,AZ21,)</f>
        <v>0</v>
      </c>
      <c r="BH21" s="67">
        <f t="shared" ref="BH21" si="163">IFERROR(BG21/BB21,"-")</f>
        <v>0</v>
      </c>
      <c r="BJ21" s="270"/>
      <c r="BK21" s="125" t="s">
        <v>74</v>
      </c>
      <c r="BL21" s="33">
        <f>(BB26-SUM(BC26,BE26,BG26))/BB26</f>
        <v>0.81808112972449121</v>
      </c>
      <c r="BM21" s="148">
        <v>15</v>
      </c>
      <c r="BN21" s="152" t="s">
        <v>116</v>
      </c>
      <c r="BO21" s="38">
        <f t="shared" si="28"/>
        <v>2.2591764486677848E-2</v>
      </c>
      <c r="BP21" s="38">
        <f t="shared" si="29"/>
        <v>0.10368921185019564</v>
      </c>
      <c r="BQ21" s="38">
        <f t="shared" si="30"/>
        <v>6.3303521520402459E-2</v>
      </c>
      <c r="BR21" s="38">
        <f t="shared" si="31"/>
        <v>0.81041550214272406</v>
      </c>
      <c r="BS21" s="38">
        <f t="shared" si="32"/>
        <v>2.3081534772182253E-2</v>
      </c>
      <c r="BT21" s="38">
        <f t="shared" si="33"/>
        <v>0.10471622701838529</v>
      </c>
      <c r="BU21" s="38">
        <f t="shared" si="34"/>
        <v>6.3798960831334933E-2</v>
      </c>
      <c r="BV21" s="38">
        <f t="shared" si="35"/>
        <v>0.80840327737809747</v>
      </c>
      <c r="BW21" s="38">
        <f t="shared" si="36"/>
        <v>2.0696142991533398E-2</v>
      </c>
      <c r="BX21" s="38">
        <f t="shared" si="37"/>
        <v>0.12229539040451552</v>
      </c>
      <c r="BY21" s="38">
        <f t="shared" si="38"/>
        <v>7.5258701787394161E-2</v>
      </c>
      <c r="BZ21" s="38">
        <f t="shared" si="39"/>
        <v>0.78174976481655689</v>
      </c>
      <c r="CB21" s="152" t="s">
        <v>25</v>
      </c>
      <c r="CC21" s="38">
        <f t="shared" si="40"/>
        <v>6.4837299660029143E-2</v>
      </c>
      <c r="CD21" s="38">
        <f t="shared" si="41"/>
        <v>0.20823215152986888</v>
      </c>
      <c r="CE21" s="38">
        <f t="shared" si="42"/>
        <v>6.7994171928120448E-2</v>
      </c>
      <c r="CF21" s="38">
        <f t="shared" si="43"/>
        <v>0.65893637688198159</v>
      </c>
      <c r="CG21" s="38">
        <f t="shared" si="44"/>
        <v>6.5518827626996123E-2</v>
      </c>
      <c r="CH21" s="38">
        <f t="shared" si="45"/>
        <v>0.20963396201616613</v>
      </c>
      <c r="CI21" s="38">
        <f t="shared" si="46"/>
        <v>6.7818886771374126E-2</v>
      </c>
      <c r="CJ21" s="38">
        <f t="shared" si="47"/>
        <v>0.65702832358546359</v>
      </c>
      <c r="CK21" s="38">
        <f t="shared" si="48"/>
        <v>6.5137614678899086E-2</v>
      </c>
      <c r="CL21" s="38">
        <f t="shared" si="49"/>
        <v>0.22018348623853212</v>
      </c>
      <c r="CM21" s="38">
        <f t="shared" si="50"/>
        <v>7.9816513761467894E-2</v>
      </c>
      <c r="CN21" s="38">
        <f t="shared" si="51"/>
        <v>0.63486238532110095</v>
      </c>
      <c r="CO21" s="86"/>
    </row>
    <row r="22" spans="2:93" s="12" customFormat="1" ht="14.25" customHeight="1">
      <c r="B22" s="244"/>
      <c r="C22" s="266"/>
      <c r="D22" s="169" t="s">
        <v>74</v>
      </c>
      <c r="E22" s="39">
        <v>27</v>
      </c>
      <c r="F22" s="195">
        <v>0</v>
      </c>
      <c r="G22" s="13">
        <f t="shared" si="0"/>
        <v>0</v>
      </c>
      <c r="H22" s="34">
        <v>3</v>
      </c>
      <c r="I22" s="13">
        <f t="shared" si="1"/>
        <v>0.1111111111111111</v>
      </c>
      <c r="J22" s="34">
        <v>1</v>
      </c>
      <c r="K22" s="13">
        <f t="shared" si="2"/>
        <v>3.7037037037037035E-2</v>
      </c>
      <c r="L22" s="39">
        <v>65</v>
      </c>
      <c r="M22" s="195">
        <v>0</v>
      </c>
      <c r="N22" s="13">
        <f t="shared" si="3"/>
        <v>0</v>
      </c>
      <c r="O22" s="34">
        <v>4</v>
      </c>
      <c r="P22" s="13">
        <f t="shared" si="4"/>
        <v>6.1538461538461542E-2</v>
      </c>
      <c r="Q22" s="34">
        <v>0</v>
      </c>
      <c r="R22" s="13">
        <f t="shared" si="5"/>
        <v>0</v>
      </c>
      <c r="S22" s="39">
        <v>3098</v>
      </c>
      <c r="T22" s="195">
        <v>71</v>
      </c>
      <c r="U22" s="13">
        <f t="shared" si="6"/>
        <v>2.2918011620400257E-2</v>
      </c>
      <c r="V22" s="34">
        <v>471</v>
      </c>
      <c r="W22" s="13">
        <f t="shared" si="7"/>
        <v>0.15203357004519044</v>
      </c>
      <c r="X22" s="34">
        <v>167</v>
      </c>
      <c r="Y22" s="13">
        <f t="shared" si="8"/>
        <v>5.39057456423499E-2</v>
      </c>
      <c r="Z22" s="39">
        <v>2679</v>
      </c>
      <c r="AA22" s="195">
        <v>60</v>
      </c>
      <c r="AB22" s="13">
        <f t="shared" si="9"/>
        <v>2.2396416573348264E-2</v>
      </c>
      <c r="AC22" s="34">
        <v>390</v>
      </c>
      <c r="AD22" s="13">
        <f t="shared" si="10"/>
        <v>0.1455767077267637</v>
      </c>
      <c r="AE22" s="34">
        <v>151</v>
      </c>
      <c r="AF22" s="13">
        <f t="shared" si="11"/>
        <v>5.6364315042926466E-2</v>
      </c>
      <c r="AG22" s="39">
        <v>1714</v>
      </c>
      <c r="AH22" s="195">
        <v>21</v>
      </c>
      <c r="AI22" s="13">
        <f t="shared" si="12"/>
        <v>1.2252042007001166E-2</v>
      </c>
      <c r="AJ22" s="34">
        <v>198</v>
      </c>
      <c r="AK22" s="13">
        <f t="shared" si="13"/>
        <v>0.11551925320886815</v>
      </c>
      <c r="AL22" s="34">
        <v>77</v>
      </c>
      <c r="AM22" s="13">
        <f t="shared" si="14"/>
        <v>4.4924154025670945E-2</v>
      </c>
      <c r="AN22" s="39">
        <v>739</v>
      </c>
      <c r="AO22" s="195">
        <v>13</v>
      </c>
      <c r="AP22" s="13">
        <f t="shared" si="15"/>
        <v>1.7591339648173207E-2</v>
      </c>
      <c r="AQ22" s="34">
        <v>84</v>
      </c>
      <c r="AR22" s="13">
        <f t="shared" si="16"/>
        <v>0.11366711772665765</v>
      </c>
      <c r="AS22" s="34">
        <v>23</v>
      </c>
      <c r="AT22" s="13">
        <f t="shared" si="17"/>
        <v>3.1123139377537211E-2</v>
      </c>
      <c r="AU22" s="39">
        <v>237</v>
      </c>
      <c r="AV22" s="195">
        <v>0</v>
      </c>
      <c r="AW22" s="13">
        <f t="shared" si="18"/>
        <v>0</v>
      </c>
      <c r="AX22" s="34">
        <v>17</v>
      </c>
      <c r="AY22" s="13">
        <f t="shared" si="19"/>
        <v>7.1729957805907171E-2</v>
      </c>
      <c r="AZ22" s="34">
        <v>2</v>
      </c>
      <c r="BA22" s="13">
        <f t="shared" si="20"/>
        <v>8.4388185654008432E-3</v>
      </c>
      <c r="BB22" s="39">
        <f t="shared" si="21"/>
        <v>8559</v>
      </c>
      <c r="BC22" s="75">
        <f t="shared" si="22"/>
        <v>165</v>
      </c>
      <c r="BD22" s="13">
        <f t="shared" si="23"/>
        <v>1.927795303189625E-2</v>
      </c>
      <c r="BE22" s="75">
        <f t="shared" si="24"/>
        <v>1167</v>
      </c>
      <c r="BF22" s="13">
        <f t="shared" si="25"/>
        <v>0.13634770417104802</v>
      </c>
      <c r="BG22" s="75">
        <f t="shared" si="26"/>
        <v>421</v>
      </c>
      <c r="BH22" s="13">
        <f t="shared" si="27"/>
        <v>4.9187989251080734E-2</v>
      </c>
      <c r="BJ22" s="268" t="s">
        <v>110</v>
      </c>
      <c r="BK22" s="5" t="s">
        <v>175</v>
      </c>
      <c r="BL22" s="33">
        <f>(BB27-SUM(BC27,BE27,BG27))/BB27</f>
        <v>0.77957646100590516</v>
      </c>
      <c r="BM22" s="148">
        <v>16</v>
      </c>
      <c r="BN22" s="152" t="s">
        <v>61</v>
      </c>
      <c r="BO22" s="38">
        <f t="shared" si="28"/>
        <v>2.1942242355605889E-2</v>
      </c>
      <c r="BP22" s="38">
        <f t="shared" si="29"/>
        <v>8.9326160815402039E-2</v>
      </c>
      <c r="BQ22" s="38">
        <f t="shared" si="30"/>
        <v>7.5523782559456396E-2</v>
      </c>
      <c r="BR22" s="38">
        <f t="shared" si="31"/>
        <v>0.8132078142695357</v>
      </c>
      <c r="BS22" s="38">
        <f t="shared" si="32"/>
        <v>2.1660649819494584E-2</v>
      </c>
      <c r="BT22" s="38">
        <f t="shared" si="33"/>
        <v>9.0493381468110715E-2</v>
      </c>
      <c r="BU22" s="38">
        <f t="shared" si="34"/>
        <v>7.6855194544725225E-2</v>
      </c>
      <c r="BV22" s="38">
        <f t="shared" si="35"/>
        <v>0.81099077416766951</v>
      </c>
      <c r="BW22" s="38">
        <f t="shared" si="36"/>
        <v>2.9390154298310066E-2</v>
      </c>
      <c r="BX22" s="38">
        <f t="shared" si="37"/>
        <v>9.7722263041880975E-2</v>
      </c>
      <c r="BY22" s="38">
        <f t="shared" si="38"/>
        <v>8.0088170462894931E-2</v>
      </c>
      <c r="BZ22" s="38">
        <f t="shared" si="39"/>
        <v>0.79279941219691408</v>
      </c>
      <c r="CB22" s="152" t="s">
        <v>15</v>
      </c>
      <c r="CC22" s="38">
        <f t="shared" si="40"/>
        <v>6.2945054945054951E-2</v>
      </c>
      <c r="CD22" s="38">
        <f t="shared" si="41"/>
        <v>0.1931135531135531</v>
      </c>
      <c r="CE22" s="38">
        <f t="shared" si="42"/>
        <v>6.6754578754578756E-2</v>
      </c>
      <c r="CF22" s="38">
        <f t="shared" si="43"/>
        <v>0.67718681318681317</v>
      </c>
      <c r="CG22" s="38">
        <f t="shared" si="44"/>
        <v>6.323594933486093E-2</v>
      </c>
      <c r="CH22" s="38">
        <f t="shared" si="45"/>
        <v>0.19686843612755395</v>
      </c>
      <c r="CI22" s="38">
        <f t="shared" si="46"/>
        <v>6.727770351982687E-2</v>
      </c>
      <c r="CJ22" s="38">
        <f t="shared" si="47"/>
        <v>0.67261791101775825</v>
      </c>
      <c r="CK22" s="38">
        <f t="shared" si="48"/>
        <v>7.0091423595994781E-2</v>
      </c>
      <c r="CL22" s="38">
        <f t="shared" si="49"/>
        <v>0.17501088376142795</v>
      </c>
      <c r="CM22" s="38">
        <f t="shared" si="50"/>
        <v>7.0962124510230734E-2</v>
      </c>
      <c r="CN22" s="38">
        <f t="shared" si="51"/>
        <v>0.68393556813234657</v>
      </c>
      <c r="CO22" s="86"/>
    </row>
    <row r="23" spans="2:93" s="12" customFormat="1" ht="14.25" customHeight="1">
      <c r="B23" s="242">
        <v>5</v>
      </c>
      <c r="C23" s="264" t="s">
        <v>109</v>
      </c>
      <c r="D23" s="144" t="s">
        <v>175</v>
      </c>
      <c r="E23" s="128">
        <v>18</v>
      </c>
      <c r="F23" s="89">
        <v>0</v>
      </c>
      <c r="G23" s="77">
        <f t="shared" si="0"/>
        <v>0</v>
      </c>
      <c r="H23" s="78">
        <v>0</v>
      </c>
      <c r="I23" s="77">
        <f t="shared" si="1"/>
        <v>0</v>
      </c>
      <c r="J23" s="78">
        <v>1</v>
      </c>
      <c r="K23" s="77">
        <f t="shared" si="2"/>
        <v>5.5555555555555552E-2</v>
      </c>
      <c r="L23" s="128">
        <v>50</v>
      </c>
      <c r="M23" s="89">
        <v>2</v>
      </c>
      <c r="N23" s="77">
        <f t="shared" si="3"/>
        <v>0.04</v>
      </c>
      <c r="O23" s="78">
        <v>2</v>
      </c>
      <c r="P23" s="77">
        <f t="shared" si="4"/>
        <v>0.04</v>
      </c>
      <c r="Q23" s="78">
        <v>8</v>
      </c>
      <c r="R23" s="77">
        <f t="shared" si="5"/>
        <v>0.16</v>
      </c>
      <c r="S23" s="128">
        <v>2317</v>
      </c>
      <c r="T23" s="89">
        <v>71</v>
      </c>
      <c r="U23" s="77">
        <f t="shared" si="6"/>
        <v>3.0643072939145446E-2</v>
      </c>
      <c r="V23" s="78">
        <v>174</v>
      </c>
      <c r="W23" s="77">
        <f t="shared" si="7"/>
        <v>7.5097108329736734E-2</v>
      </c>
      <c r="X23" s="78">
        <v>251</v>
      </c>
      <c r="Y23" s="77">
        <f t="shared" si="8"/>
        <v>0.10832973672852828</v>
      </c>
      <c r="Z23" s="128">
        <v>1818</v>
      </c>
      <c r="AA23" s="89">
        <v>43</v>
      </c>
      <c r="AB23" s="77">
        <f t="shared" si="9"/>
        <v>2.3652365236523653E-2</v>
      </c>
      <c r="AC23" s="78">
        <v>130</v>
      </c>
      <c r="AD23" s="77">
        <f t="shared" si="10"/>
        <v>7.1507150715071507E-2</v>
      </c>
      <c r="AE23" s="78">
        <v>218</v>
      </c>
      <c r="AF23" s="77">
        <f t="shared" si="11"/>
        <v>0.11991199119911991</v>
      </c>
      <c r="AG23" s="128">
        <v>1253</v>
      </c>
      <c r="AH23" s="89">
        <v>10</v>
      </c>
      <c r="AI23" s="77">
        <f t="shared" si="12"/>
        <v>7.9808459696727851E-3</v>
      </c>
      <c r="AJ23" s="78">
        <v>56</v>
      </c>
      <c r="AK23" s="77">
        <f t="shared" si="13"/>
        <v>4.4692737430167599E-2</v>
      </c>
      <c r="AL23" s="78">
        <v>107</v>
      </c>
      <c r="AM23" s="77">
        <f t="shared" si="14"/>
        <v>8.5395051875498798E-2</v>
      </c>
      <c r="AN23" s="128">
        <v>527</v>
      </c>
      <c r="AO23" s="89">
        <v>5</v>
      </c>
      <c r="AP23" s="77">
        <f t="shared" si="15"/>
        <v>9.4876660341555973E-3</v>
      </c>
      <c r="AQ23" s="78">
        <v>24</v>
      </c>
      <c r="AR23" s="77">
        <f t="shared" si="16"/>
        <v>4.5540796963946868E-2</v>
      </c>
      <c r="AS23" s="78">
        <v>25</v>
      </c>
      <c r="AT23" s="77">
        <f t="shared" si="17"/>
        <v>4.743833017077799E-2</v>
      </c>
      <c r="AU23" s="128">
        <v>189</v>
      </c>
      <c r="AV23" s="89">
        <v>0</v>
      </c>
      <c r="AW23" s="77">
        <f t="shared" si="18"/>
        <v>0</v>
      </c>
      <c r="AX23" s="78">
        <v>4</v>
      </c>
      <c r="AY23" s="77">
        <f t="shared" si="19"/>
        <v>2.1164021164021163E-2</v>
      </c>
      <c r="AZ23" s="78">
        <v>5</v>
      </c>
      <c r="BA23" s="77">
        <f t="shared" si="20"/>
        <v>2.6455026455026454E-2</v>
      </c>
      <c r="BB23" s="128">
        <f t="shared" si="21"/>
        <v>6172</v>
      </c>
      <c r="BC23" s="79">
        <f t="shared" si="22"/>
        <v>131</v>
      </c>
      <c r="BD23" s="77">
        <f t="shared" si="23"/>
        <v>2.1224886584575501E-2</v>
      </c>
      <c r="BE23" s="79">
        <f t="shared" si="24"/>
        <v>390</v>
      </c>
      <c r="BF23" s="77">
        <f t="shared" si="25"/>
        <v>6.3188593648736233E-2</v>
      </c>
      <c r="BG23" s="79">
        <f t="shared" si="26"/>
        <v>615</v>
      </c>
      <c r="BH23" s="77">
        <f t="shared" si="27"/>
        <v>9.9643551523007134E-2</v>
      </c>
      <c r="BJ23" s="269"/>
      <c r="BK23" s="5" t="s">
        <v>212</v>
      </c>
      <c r="BL23" s="33">
        <f>(BB28-SUM(BC28,BE28,BG28))/BB28</f>
        <v>0.79931389365351635</v>
      </c>
      <c r="BM23" s="148">
        <v>17</v>
      </c>
      <c r="BN23" s="152" t="s">
        <v>117</v>
      </c>
      <c r="BO23" s="38">
        <f t="shared" si="28"/>
        <v>2.4263173563560583E-2</v>
      </c>
      <c r="BP23" s="38">
        <f t="shared" si="29"/>
        <v>0.10141907313684628</v>
      </c>
      <c r="BQ23" s="38">
        <f t="shared" si="30"/>
        <v>7.6907809864046842E-2</v>
      </c>
      <c r="BR23" s="38">
        <f t="shared" si="31"/>
        <v>0.79740994343554628</v>
      </c>
      <c r="BS23" s="38">
        <f t="shared" si="32"/>
        <v>2.3832737514895459E-2</v>
      </c>
      <c r="BT23" s="38">
        <f t="shared" si="33"/>
        <v>0.10410573069006608</v>
      </c>
      <c r="BU23" s="38">
        <f t="shared" si="34"/>
        <v>7.8918860361824286E-2</v>
      </c>
      <c r="BV23" s="38">
        <f t="shared" si="35"/>
        <v>0.79314267143321415</v>
      </c>
      <c r="BW23" s="38">
        <f t="shared" si="36"/>
        <v>3.8674033149171269E-2</v>
      </c>
      <c r="BX23" s="38">
        <f t="shared" si="37"/>
        <v>9.5501183898973954E-2</v>
      </c>
      <c r="BY23" s="38">
        <f t="shared" si="38"/>
        <v>7.261247040252565E-2</v>
      </c>
      <c r="BZ23" s="38">
        <f t="shared" si="39"/>
        <v>0.79321231254932911</v>
      </c>
      <c r="CB23" s="152" t="s">
        <v>26</v>
      </c>
      <c r="CC23" s="38">
        <f t="shared" si="40"/>
        <v>7.2973120928450208E-2</v>
      </c>
      <c r="CD23" s="38">
        <f t="shared" si="41"/>
        <v>0.20118246017408442</v>
      </c>
      <c r="CE23" s="38">
        <f t="shared" si="42"/>
        <v>8.227952044670718E-2</v>
      </c>
      <c r="CF23" s="38">
        <f t="shared" si="43"/>
        <v>0.64356489845075815</v>
      </c>
      <c r="CG23" s="38">
        <f t="shared" si="44"/>
        <v>7.3198399904471911E-2</v>
      </c>
      <c r="CH23" s="38">
        <f t="shared" si="45"/>
        <v>0.20222102812108186</v>
      </c>
      <c r="CI23" s="38">
        <f t="shared" si="46"/>
        <v>8.0780942145799756E-2</v>
      </c>
      <c r="CJ23" s="38">
        <f t="shared" si="47"/>
        <v>0.64379962982864647</v>
      </c>
      <c r="CK23" s="38">
        <f t="shared" si="48"/>
        <v>7.7256317689530687E-2</v>
      </c>
      <c r="CL23" s="38">
        <f t="shared" si="49"/>
        <v>0.20794223826714803</v>
      </c>
      <c r="CM23" s="38">
        <f t="shared" si="50"/>
        <v>0.10830324909747292</v>
      </c>
      <c r="CN23" s="38">
        <f t="shared" si="51"/>
        <v>0.60649819494584833</v>
      </c>
      <c r="CO23" s="86"/>
    </row>
    <row r="24" spans="2:93" s="12" customFormat="1" ht="14.25" customHeight="1">
      <c r="B24" s="243"/>
      <c r="C24" s="265"/>
      <c r="D24" s="187" t="s">
        <v>212</v>
      </c>
      <c r="E24" s="179">
        <v>2</v>
      </c>
      <c r="F24" s="180">
        <v>0</v>
      </c>
      <c r="G24" s="67">
        <f t="shared" si="0"/>
        <v>0</v>
      </c>
      <c r="H24" s="68">
        <v>0</v>
      </c>
      <c r="I24" s="67">
        <f t="shared" si="1"/>
        <v>0</v>
      </c>
      <c r="J24" s="68">
        <v>0</v>
      </c>
      <c r="K24" s="67">
        <f t="shared" si="2"/>
        <v>0</v>
      </c>
      <c r="L24" s="179">
        <v>3</v>
      </c>
      <c r="M24" s="180">
        <v>0</v>
      </c>
      <c r="N24" s="67">
        <f t="shared" si="3"/>
        <v>0</v>
      </c>
      <c r="O24" s="68">
        <v>2</v>
      </c>
      <c r="P24" s="67">
        <f t="shared" si="4"/>
        <v>0.66666666666666663</v>
      </c>
      <c r="Q24" s="68">
        <v>0</v>
      </c>
      <c r="R24" s="67">
        <f t="shared" si="5"/>
        <v>0</v>
      </c>
      <c r="S24" s="179">
        <v>416</v>
      </c>
      <c r="T24" s="180">
        <v>4</v>
      </c>
      <c r="U24" s="67">
        <f t="shared" si="6"/>
        <v>9.6153846153846159E-3</v>
      </c>
      <c r="V24" s="68">
        <v>35</v>
      </c>
      <c r="W24" s="67">
        <f t="shared" si="7"/>
        <v>8.4134615384615391E-2</v>
      </c>
      <c r="X24" s="68">
        <v>43</v>
      </c>
      <c r="Y24" s="67">
        <f t="shared" si="8"/>
        <v>0.10336538461538461</v>
      </c>
      <c r="Z24" s="179">
        <v>268</v>
      </c>
      <c r="AA24" s="180">
        <v>7</v>
      </c>
      <c r="AB24" s="67">
        <f t="shared" si="9"/>
        <v>2.6119402985074626E-2</v>
      </c>
      <c r="AC24" s="68">
        <v>16</v>
      </c>
      <c r="AD24" s="67">
        <f t="shared" si="10"/>
        <v>5.9701492537313432E-2</v>
      </c>
      <c r="AE24" s="68">
        <v>32</v>
      </c>
      <c r="AF24" s="67">
        <f t="shared" si="11"/>
        <v>0.11940298507462686</v>
      </c>
      <c r="AG24" s="179">
        <v>149</v>
      </c>
      <c r="AH24" s="180">
        <v>2</v>
      </c>
      <c r="AI24" s="67">
        <f t="shared" si="12"/>
        <v>1.3422818791946308E-2</v>
      </c>
      <c r="AJ24" s="68">
        <v>8</v>
      </c>
      <c r="AK24" s="67">
        <f t="shared" si="13"/>
        <v>5.3691275167785234E-2</v>
      </c>
      <c r="AL24" s="68">
        <v>17</v>
      </c>
      <c r="AM24" s="67">
        <f t="shared" si="14"/>
        <v>0.11409395973154363</v>
      </c>
      <c r="AN24" s="179">
        <v>61</v>
      </c>
      <c r="AO24" s="180">
        <v>1</v>
      </c>
      <c r="AP24" s="67">
        <f t="shared" si="15"/>
        <v>1.6393442622950821E-2</v>
      </c>
      <c r="AQ24" s="68">
        <v>0</v>
      </c>
      <c r="AR24" s="67">
        <f t="shared" si="16"/>
        <v>0</v>
      </c>
      <c r="AS24" s="68">
        <v>7</v>
      </c>
      <c r="AT24" s="67">
        <f t="shared" si="17"/>
        <v>0.11475409836065574</v>
      </c>
      <c r="AU24" s="179">
        <v>19</v>
      </c>
      <c r="AV24" s="180">
        <v>0</v>
      </c>
      <c r="AW24" s="67">
        <f t="shared" si="18"/>
        <v>0</v>
      </c>
      <c r="AX24" s="68">
        <v>2</v>
      </c>
      <c r="AY24" s="67">
        <f t="shared" si="19"/>
        <v>0.10526315789473684</v>
      </c>
      <c r="AZ24" s="68">
        <v>2</v>
      </c>
      <c r="BA24" s="67">
        <f t="shared" si="20"/>
        <v>0.10526315789473684</v>
      </c>
      <c r="BB24" s="179">
        <f t="shared" si="21"/>
        <v>918</v>
      </c>
      <c r="BC24" s="69">
        <f t="shared" si="22"/>
        <v>14</v>
      </c>
      <c r="BD24" s="67">
        <f t="shared" si="23"/>
        <v>1.5250544662309368E-2</v>
      </c>
      <c r="BE24" s="69">
        <f t="shared" si="24"/>
        <v>63</v>
      </c>
      <c r="BF24" s="67">
        <f t="shared" si="25"/>
        <v>6.8627450980392163E-2</v>
      </c>
      <c r="BG24" s="69">
        <f t="shared" si="26"/>
        <v>101</v>
      </c>
      <c r="BH24" s="67">
        <f t="shared" si="27"/>
        <v>0.11002178649237472</v>
      </c>
      <c r="BJ24" s="270"/>
      <c r="BK24" s="125" t="s">
        <v>74</v>
      </c>
      <c r="BL24" s="33">
        <f>(BB30-SUM(BC30,BE30,BG30))/BB30</f>
        <v>0.78395003312198352</v>
      </c>
      <c r="BM24" s="148">
        <v>18</v>
      </c>
      <c r="BN24" s="152" t="s">
        <v>62</v>
      </c>
      <c r="BO24" s="38">
        <f t="shared" si="28"/>
        <v>2.558809148693432E-2</v>
      </c>
      <c r="BP24" s="38">
        <f t="shared" si="29"/>
        <v>8.6488835769000919E-2</v>
      </c>
      <c r="BQ24" s="38">
        <f t="shared" si="30"/>
        <v>9.1867224425490307E-2</v>
      </c>
      <c r="BR24" s="38">
        <f t="shared" si="31"/>
        <v>0.79605584831857445</v>
      </c>
      <c r="BS24" s="38">
        <f t="shared" si="32"/>
        <v>2.5630352045670789E-2</v>
      </c>
      <c r="BT24" s="38">
        <f t="shared" si="33"/>
        <v>8.7714081826831589E-2</v>
      </c>
      <c r="BU24" s="38">
        <f t="shared" si="34"/>
        <v>9.3601332064700282E-2</v>
      </c>
      <c r="BV24" s="38">
        <f t="shared" si="35"/>
        <v>0.79305423406279729</v>
      </c>
      <c r="BW24" s="38">
        <f t="shared" si="36"/>
        <v>3.2445923460898501E-2</v>
      </c>
      <c r="BX24" s="38">
        <f t="shared" si="37"/>
        <v>9.7337770382695504E-2</v>
      </c>
      <c r="BY24" s="38">
        <f t="shared" si="38"/>
        <v>9.7337770382695504E-2</v>
      </c>
      <c r="BZ24" s="38">
        <f t="shared" si="39"/>
        <v>0.77287853577371046</v>
      </c>
      <c r="CB24" s="152" t="s">
        <v>27</v>
      </c>
      <c r="CC24" s="38">
        <f t="shared" si="40"/>
        <v>2.6676706287312429E-2</v>
      </c>
      <c r="CD24" s="38">
        <f t="shared" si="41"/>
        <v>0.11488194481794224</v>
      </c>
      <c r="CE24" s="38">
        <f t="shared" si="42"/>
        <v>5.3891249394933574E-2</v>
      </c>
      <c r="CF24" s="38">
        <f t="shared" si="43"/>
        <v>0.80455009949981171</v>
      </c>
      <c r="CG24" s="38">
        <f t="shared" si="44"/>
        <v>2.6160435235559672E-2</v>
      </c>
      <c r="CH24" s="38">
        <f t="shared" si="45"/>
        <v>0.11448084269012618</v>
      </c>
      <c r="CI24" s="38">
        <f t="shared" si="46"/>
        <v>5.4115059613381179E-2</v>
      </c>
      <c r="CJ24" s="38">
        <f t="shared" si="47"/>
        <v>0.80524366246093293</v>
      </c>
      <c r="CK24" s="38">
        <f t="shared" si="48"/>
        <v>3.8972542072630643E-2</v>
      </c>
      <c r="CL24" s="38">
        <f t="shared" si="49"/>
        <v>0.13994685562444642</v>
      </c>
      <c r="CM24" s="38">
        <f t="shared" si="50"/>
        <v>5.9344552701505758E-2</v>
      </c>
      <c r="CN24" s="38">
        <f t="shared" si="51"/>
        <v>0.76173604960141716</v>
      </c>
      <c r="CO24" s="86"/>
    </row>
    <row r="25" spans="2:93" s="12" customFormat="1" ht="14.25" customHeight="1">
      <c r="B25" s="243"/>
      <c r="C25" s="265"/>
      <c r="D25" s="145" t="s">
        <v>274</v>
      </c>
      <c r="E25" s="179">
        <v>2</v>
      </c>
      <c r="F25" s="180">
        <v>0</v>
      </c>
      <c r="G25" s="67">
        <f t="shared" ref="G25" si="164">IFERROR(F25/E25,"-")</f>
        <v>0</v>
      </c>
      <c r="H25" s="68">
        <v>0</v>
      </c>
      <c r="I25" s="67">
        <f t="shared" ref="I25" si="165">IFERROR(H25/E25,"-")</f>
        <v>0</v>
      </c>
      <c r="J25" s="68">
        <v>0</v>
      </c>
      <c r="K25" s="67">
        <f t="shared" ref="K25" si="166">IFERROR(J25/E25,"-")</f>
        <v>0</v>
      </c>
      <c r="L25" s="179">
        <v>0</v>
      </c>
      <c r="M25" s="180">
        <v>0</v>
      </c>
      <c r="N25" s="67" t="str">
        <f t="shared" ref="N25" si="167">IFERROR(M25/L25,"-")</f>
        <v>-</v>
      </c>
      <c r="O25" s="68">
        <v>0</v>
      </c>
      <c r="P25" s="67" t="str">
        <f t="shared" ref="P25" si="168">IFERROR(O25/L25,"-")</f>
        <v>-</v>
      </c>
      <c r="Q25" s="68">
        <v>0</v>
      </c>
      <c r="R25" s="67" t="str">
        <f t="shared" ref="R25" si="169">IFERROR(Q25/L25,"-")</f>
        <v>-</v>
      </c>
      <c r="S25" s="179">
        <v>12</v>
      </c>
      <c r="T25" s="180">
        <v>0</v>
      </c>
      <c r="U25" s="67">
        <f t="shared" ref="U25" si="170">IFERROR(T25/S25,"-")</f>
        <v>0</v>
      </c>
      <c r="V25" s="68">
        <v>0</v>
      </c>
      <c r="W25" s="67">
        <f t="shared" ref="W25" si="171">IFERROR(V25/S25,"-")</f>
        <v>0</v>
      </c>
      <c r="X25" s="68">
        <v>0</v>
      </c>
      <c r="Y25" s="67">
        <f t="shared" ref="Y25" si="172">IFERROR(X25/S25,"-")</f>
        <v>0</v>
      </c>
      <c r="Z25" s="179">
        <v>33</v>
      </c>
      <c r="AA25" s="180">
        <v>0</v>
      </c>
      <c r="AB25" s="67">
        <f t="shared" ref="AB25" si="173">IFERROR(AA25/Z25,"-")</f>
        <v>0</v>
      </c>
      <c r="AC25" s="68">
        <v>0</v>
      </c>
      <c r="AD25" s="67">
        <f t="shared" ref="AD25" si="174">IFERROR(AC25/Z25,"-")</f>
        <v>0</v>
      </c>
      <c r="AE25" s="68">
        <v>0</v>
      </c>
      <c r="AF25" s="67">
        <f t="shared" ref="AF25" si="175">IFERROR(AE25/Z25,"-")</f>
        <v>0</v>
      </c>
      <c r="AG25" s="179">
        <v>29</v>
      </c>
      <c r="AH25" s="180">
        <v>0</v>
      </c>
      <c r="AI25" s="67">
        <f t="shared" ref="AI25" si="176">IFERROR(AH25/AG25,"-")</f>
        <v>0</v>
      </c>
      <c r="AJ25" s="68">
        <v>0</v>
      </c>
      <c r="AK25" s="67">
        <f t="shared" ref="AK25" si="177">IFERROR(AJ25/AG25,"-")</f>
        <v>0</v>
      </c>
      <c r="AL25" s="68">
        <v>0</v>
      </c>
      <c r="AM25" s="67">
        <f t="shared" ref="AM25" si="178">IFERROR(AL25/AG25,"-")</f>
        <v>0</v>
      </c>
      <c r="AN25" s="179">
        <v>36</v>
      </c>
      <c r="AO25" s="180">
        <v>0</v>
      </c>
      <c r="AP25" s="67">
        <f t="shared" ref="AP25" si="179">IFERROR(AO25/AN25,"-")</f>
        <v>0</v>
      </c>
      <c r="AQ25" s="68">
        <v>0</v>
      </c>
      <c r="AR25" s="67">
        <f t="shared" ref="AR25" si="180">IFERROR(AQ25/AN25,"-")</f>
        <v>0</v>
      </c>
      <c r="AS25" s="68">
        <v>0</v>
      </c>
      <c r="AT25" s="67">
        <f t="shared" ref="AT25" si="181">IFERROR(AS25/AN25,"-")</f>
        <v>0</v>
      </c>
      <c r="AU25" s="179">
        <v>21</v>
      </c>
      <c r="AV25" s="180">
        <v>0</v>
      </c>
      <c r="AW25" s="67">
        <f t="shared" ref="AW25" si="182">IFERROR(AV25/AU25,"-")</f>
        <v>0</v>
      </c>
      <c r="AX25" s="68">
        <v>0</v>
      </c>
      <c r="AY25" s="67">
        <f t="shared" ref="AY25" si="183">IFERROR(AX25/AU25,"-")</f>
        <v>0</v>
      </c>
      <c r="AZ25" s="68">
        <v>0</v>
      </c>
      <c r="BA25" s="67">
        <f t="shared" ref="BA25" si="184">IFERROR(AZ25/AU25,"-")</f>
        <v>0</v>
      </c>
      <c r="BB25" s="179">
        <f t="shared" ref="BB25" si="185">SUM(E25,L25,S25,Z25,AG25,AN25,AU25,)</f>
        <v>133</v>
      </c>
      <c r="BC25" s="69">
        <f t="shared" ref="BC25" si="186">SUM(F25,M25,T25,AA25,AH25,AO25,AV25,)</f>
        <v>0</v>
      </c>
      <c r="BD25" s="67">
        <f t="shared" ref="BD25" si="187">IFERROR(BC25/BB25,"-")</f>
        <v>0</v>
      </c>
      <c r="BE25" s="69">
        <f t="shared" ref="BE25" si="188">SUM(H25,O25,V25,AC25,AJ25,AQ25,AX25,)</f>
        <v>0</v>
      </c>
      <c r="BF25" s="67">
        <f t="shared" ref="BF25" si="189">IFERROR(BE25/BB25,"-")</f>
        <v>0</v>
      </c>
      <c r="BG25" s="69">
        <f t="shared" ref="BG25" si="190">SUM(J25,Q25,X25,AE25,AL25,AS25,AZ25,)</f>
        <v>0</v>
      </c>
      <c r="BH25" s="67">
        <f t="shared" ref="BH25" si="191">IFERROR(BG25/BB25,"-")</f>
        <v>0</v>
      </c>
      <c r="BJ25" s="268" t="s">
        <v>111</v>
      </c>
      <c r="BK25" s="5" t="s">
        <v>175</v>
      </c>
      <c r="BL25" s="33">
        <f>(BB31-SUM(BC31,BE31,BG31))/BB31</f>
        <v>0.76593109659986491</v>
      </c>
      <c r="BM25" s="148">
        <v>19</v>
      </c>
      <c r="BN25" s="152" t="s">
        <v>118</v>
      </c>
      <c r="BO25" s="38">
        <f t="shared" si="28"/>
        <v>1.3474261739551395E-2</v>
      </c>
      <c r="BP25" s="38">
        <f t="shared" si="29"/>
        <v>9.8596094884621593E-2</v>
      </c>
      <c r="BQ25" s="38">
        <f t="shared" si="30"/>
        <v>4.3972890108116829E-2</v>
      </c>
      <c r="BR25" s="38">
        <f t="shared" si="31"/>
        <v>0.84395675326771014</v>
      </c>
      <c r="BS25" s="38">
        <f t="shared" si="32"/>
        <v>1.4078349073102483E-2</v>
      </c>
      <c r="BT25" s="38">
        <f t="shared" si="33"/>
        <v>0.10222105631339629</v>
      </c>
      <c r="BU25" s="38">
        <f t="shared" si="34"/>
        <v>4.4858342077649528E-2</v>
      </c>
      <c r="BV25" s="38">
        <f t="shared" si="35"/>
        <v>0.83884225253585165</v>
      </c>
      <c r="BW25" s="38">
        <f t="shared" si="36"/>
        <v>1.1741682974559686E-2</v>
      </c>
      <c r="BX25" s="38">
        <f t="shared" si="37"/>
        <v>0.10371819960861056</v>
      </c>
      <c r="BY25" s="38">
        <f t="shared" si="38"/>
        <v>6.0665362035225046E-2</v>
      </c>
      <c r="BZ25" s="38">
        <f t="shared" si="39"/>
        <v>0.82387475538160471</v>
      </c>
      <c r="CB25" s="152" t="s">
        <v>16</v>
      </c>
      <c r="CC25" s="38">
        <f t="shared" si="40"/>
        <v>4.5241143832693127E-2</v>
      </c>
      <c r="CD25" s="38">
        <f t="shared" si="41"/>
        <v>0.16005121638924455</v>
      </c>
      <c r="CE25" s="38">
        <f t="shared" si="42"/>
        <v>7.4568623864398512E-2</v>
      </c>
      <c r="CF25" s="38">
        <f t="shared" si="43"/>
        <v>0.7201390159136638</v>
      </c>
      <c r="CG25" s="38">
        <f t="shared" si="44"/>
        <v>4.5953719440449729E-2</v>
      </c>
      <c r="CH25" s="38">
        <f t="shared" si="45"/>
        <v>0.16217806249182901</v>
      </c>
      <c r="CI25" s="38">
        <f t="shared" si="46"/>
        <v>7.4650281082494441E-2</v>
      </c>
      <c r="CJ25" s="38">
        <f t="shared" si="47"/>
        <v>0.71721793698522684</v>
      </c>
      <c r="CK25" s="38">
        <f t="shared" si="48"/>
        <v>4.3093922651933701E-2</v>
      </c>
      <c r="CL25" s="38">
        <f t="shared" si="49"/>
        <v>0.1580110497237569</v>
      </c>
      <c r="CM25" s="38">
        <f t="shared" si="50"/>
        <v>8.8397790055248615E-2</v>
      </c>
      <c r="CN25" s="38">
        <f t="shared" si="51"/>
        <v>0.7104972375690608</v>
      </c>
      <c r="CO25" s="86"/>
    </row>
    <row r="26" spans="2:93" s="12" customFormat="1" ht="14.25" customHeight="1">
      <c r="B26" s="244"/>
      <c r="C26" s="266"/>
      <c r="D26" s="169" t="s">
        <v>74</v>
      </c>
      <c r="E26" s="39">
        <v>22</v>
      </c>
      <c r="F26" s="195">
        <v>0</v>
      </c>
      <c r="G26" s="13">
        <f t="shared" si="0"/>
        <v>0</v>
      </c>
      <c r="H26" s="34">
        <v>0</v>
      </c>
      <c r="I26" s="13">
        <f t="shared" si="1"/>
        <v>0</v>
      </c>
      <c r="J26" s="34">
        <v>1</v>
      </c>
      <c r="K26" s="13">
        <f t="shared" si="2"/>
        <v>4.5454545454545456E-2</v>
      </c>
      <c r="L26" s="39">
        <v>53</v>
      </c>
      <c r="M26" s="195">
        <v>2</v>
      </c>
      <c r="N26" s="13">
        <f t="shared" si="3"/>
        <v>3.7735849056603772E-2</v>
      </c>
      <c r="O26" s="34">
        <v>4</v>
      </c>
      <c r="P26" s="13">
        <f t="shared" si="4"/>
        <v>7.5471698113207544E-2</v>
      </c>
      <c r="Q26" s="34">
        <v>8</v>
      </c>
      <c r="R26" s="13">
        <f t="shared" si="5"/>
        <v>0.15094339622641509</v>
      </c>
      <c r="S26" s="39">
        <v>2745</v>
      </c>
      <c r="T26" s="195">
        <v>75</v>
      </c>
      <c r="U26" s="13">
        <f t="shared" si="6"/>
        <v>2.7322404371584699E-2</v>
      </c>
      <c r="V26" s="34">
        <v>209</v>
      </c>
      <c r="W26" s="13">
        <f t="shared" si="7"/>
        <v>7.613843351548269E-2</v>
      </c>
      <c r="X26" s="34">
        <v>294</v>
      </c>
      <c r="Y26" s="13">
        <f t="shared" si="8"/>
        <v>0.10710382513661203</v>
      </c>
      <c r="Z26" s="39">
        <v>2119</v>
      </c>
      <c r="AA26" s="195">
        <v>50</v>
      </c>
      <c r="AB26" s="13">
        <f t="shared" si="9"/>
        <v>2.3596035865974516E-2</v>
      </c>
      <c r="AC26" s="34">
        <v>146</v>
      </c>
      <c r="AD26" s="13">
        <f t="shared" si="10"/>
        <v>6.890042472864559E-2</v>
      </c>
      <c r="AE26" s="34">
        <v>250</v>
      </c>
      <c r="AF26" s="13">
        <f t="shared" si="11"/>
        <v>0.11798017932987258</v>
      </c>
      <c r="AG26" s="39">
        <v>1431</v>
      </c>
      <c r="AH26" s="195">
        <v>12</v>
      </c>
      <c r="AI26" s="13">
        <f t="shared" si="12"/>
        <v>8.385744234800839E-3</v>
      </c>
      <c r="AJ26" s="34">
        <v>64</v>
      </c>
      <c r="AK26" s="13">
        <f t="shared" si="13"/>
        <v>4.4723969252271137E-2</v>
      </c>
      <c r="AL26" s="34">
        <v>124</v>
      </c>
      <c r="AM26" s="13">
        <f t="shared" si="14"/>
        <v>8.6652690426275325E-2</v>
      </c>
      <c r="AN26" s="39">
        <v>624</v>
      </c>
      <c r="AO26" s="195">
        <v>6</v>
      </c>
      <c r="AP26" s="13">
        <f t="shared" si="15"/>
        <v>9.6153846153846159E-3</v>
      </c>
      <c r="AQ26" s="34">
        <v>24</v>
      </c>
      <c r="AR26" s="13">
        <f t="shared" si="16"/>
        <v>3.8461538461538464E-2</v>
      </c>
      <c r="AS26" s="34">
        <v>32</v>
      </c>
      <c r="AT26" s="13">
        <f t="shared" si="17"/>
        <v>5.128205128205128E-2</v>
      </c>
      <c r="AU26" s="39">
        <v>229</v>
      </c>
      <c r="AV26" s="195">
        <v>0</v>
      </c>
      <c r="AW26" s="13">
        <f t="shared" si="18"/>
        <v>0</v>
      </c>
      <c r="AX26" s="34">
        <v>6</v>
      </c>
      <c r="AY26" s="13">
        <f t="shared" si="19"/>
        <v>2.6200873362445413E-2</v>
      </c>
      <c r="AZ26" s="34">
        <v>7</v>
      </c>
      <c r="BA26" s="13">
        <f t="shared" si="20"/>
        <v>3.0567685589519649E-2</v>
      </c>
      <c r="BB26" s="39">
        <f t="shared" si="21"/>
        <v>7223</v>
      </c>
      <c r="BC26" s="75">
        <f t="shared" si="22"/>
        <v>145</v>
      </c>
      <c r="BD26" s="13">
        <f t="shared" si="23"/>
        <v>2.0074761179565279E-2</v>
      </c>
      <c r="BE26" s="75">
        <f t="shared" si="24"/>
        <v>453</v>
      </c>
      <c r="BF26" s="13">
        <f t="shared" si="25"/>
        <v>6.271632285753842E-2</v>
      </c>
      <c r="BG26" s="75">
        <f t="shared" si="26"/>
        <v>716</v>
      </c>
      <c r="BH26" s="13">
        <f t="shared" si="27"/>
        <v>9.9127786238405097E-2</v>
      </c>
      <c r="BJ26" s="269"/>
      <c r="BK26" s="5" t="s">
        <v>212</v>
      </c>
      <c r="BL26" s="33">
        <f>(BB32-SUM(BC32,BE32,BG32))/BB32</f>
        <v>0.70379746835443036</v>
      </c>
      <c r="BM26" s="148">
        <v>20</v>
      </c>
      <c r="BN26" s="152" t="s">
        <v>119</v>
      </c>
      <c r="BO26" s="38">
        <f t="shared" si="28"/>
        <v>2.1779330182864189E-2</v>
      </c>
      <c r="BP26" s="38">
        <f t="shared" si="29"/>
        <v>8.413807273474419E-2</v>
      </c>
      <c r="BQ26" s="38">
        <f t="shared" si="30"/>
        <v>7.3864803780562982E-2</v>
      </c>
      <c r="BR26" s="38">
        <f t="shared" si="31"/>
        <v>0.82021779330182865</v>
      </c>
      <c r="BS26" s="38">
        <f t="shared" si="32"/>
        <v>2.1797153024911031E-2</v>
      </c>
      <c r="BT26" s="38">
        <f t="shared" si="33"/>
        <v>8.4964412811387904E-2</v>
      </c>
      <c r="BU26" s="38">
        <f t="shared" si="34"/>
        <v>7.4232651245551604E-2</v>
      </c>
      <c r="BV26" s="38">
        <f t="shared" si="35"/>
        <v>0.81900578291814952</v>
      </c>
      <c r="BW26" s="38">
        <f t="shared" si="36"/>
        <v>2.8393966282165041E-2</v>
      </c>
      <c r="BX26" s="38">
        <f t="shared" si="37"/>
        <v>9.7604259094942331E-2</v>
      </c>
      <c r="BY26" s="38">
        <f t="shared" si="38"/>
        <v>9.0505767524401065E-2</v>
      </c>
      <c r="BZ26" s="38">
        <f t="shared" si="39"/>
        <v>0.78349600709849154</v>
      </c>
      <c r="CB26" s="152" t="s">
        <v>48</v>
      </c>
      <c r="CC26" s="38">
        <f t="shared" si="40"/>
        <v>8.755760368663594E-2</v>
      </c>
      <c r="CD26" s="38">
        <f t="shared" si="41"/>
        <v>0.20364055299539172</v>
      </c>
      <c r="CE26" s="38">
        <f t="shared" si="42"/>
        <v>9.5483870967741941E-2</v>
      </c>
      <c r="CF26" s="38">
        <f t="shared" si="43"/>
        <v>0.61331797235023044</v>
      </c>
      <c r="CG26" s="38">
        <f t="shared" si="44"/>
        <v>8.8855869242199112E-2</v>
      </c>
      <c r="CH26" s="38">
        <f t="shared" si="45"/>
        <v>0.20435859336305101</v>
      </c>
      <c r="CI26" s="38">
        <f t="shared" si="46"/>
        <v>9.6087171867261026E-2</v>
      </c>
      <c r="CJ26" s="38">
        <f t="shared" si="47"/>
        <v>0.61069836552748891</v>
      </c>
      <c r="CK26" s="38">
        <f t="shared" si="48"/>
        <v>8.1475787855495779E-2</v>
      </c>
      <c r="CL26" s="38">
        <f t="shared" si="49"/>
        <v>0.22521137586471945</v>
      </c>
      <c r="CM26" s="38">
        <f t="shared" si="50"/>
        <v>0.10146041506533436</v>
      </c>
      <c r="CN26" s="38">
        <f t="shared" si="51"/>
        <v>0.59185242121445047</v>
      </c>
      <c r="CO26" s="86"/>
    </row>
    <row r="27" spans="2:93" s="12" customFormat="1" ht="14.25" customHeight="1">
      <c r="B27" s="242">
        <v>6</v>
      </c>
      <c r="C27" s="264" t="s">
        <v>110</v>
      </c>
      <c r="D27" s="144" t="s">
        <v>175</v>
      </c>
      <c r="E27" s="128">
        <v>30</v>
      </c>
      <c r="F27" s="89">
        <v>1</v>
      </c>
      <c r="G27" s="77">
        <f t="shared" si="0"/>
        <v>3.3333333333333333E-2</v>
      </c>
      <c r="H27" s="78">
        <v>1</v>
      </c>
      <c r="I27" s="77">
        <f t="shared" si="1"/>
        <v>3.3333333333333333E-2</v>
      </c>
      <c r="J27" s="78">
        <v>4</v>
      </c>
      <c r="K27" s="77">
        <f t="shared" si="2"/>
        <v>0.13333333333333333</v>
      </c>
      <c r="L27" s="128">
        <v>108</v>
      </c>
      <c r="M27" s="89">
        <v>2</v>
      </c>
      <c r="N27" s="77">
        <f t="shared" si="3"/>
        <v>1.8518518518518517E-2</v>
      </c>
      <c r="O27" s="78">
        <v>7</v>
      </c>
      <c r="P27" s="77">
        <f t="shared" si="4"/>
        <v>6.4814814814814811E-2</v>
      </c>
      <c r="Q27" s="78">
        <v>8</v>
      </c>
      <c r="R27" s="77">
        <f t="shared" si="5"/>
        <v>7.407407407407407E-2</v>
      </c>
      <c r="S27" s="128">
        <v>3609</v>
      </c>
      <c r="T27" s="89">
        <v>112</v>
      </c>
      <c r="U27" s="77">
        <f t="shared" si="6"/>
        <v>3.1033527292878914E-2</v>
      </c>
      <c r="V27" s="78">
        <v>317</v>
      </c>
      <c r="W27" s="77">
        <f t="shared" si="7"/>
        <v>8.7835965641451921E-2</v>
      </c>
      <c r="X27" s="78">
        <v>517</v>
      </c>
      <c r="Y27" s="77">
        <f t="shared" si="8"/>
        <v>0.14325297866445</v>
      </c>
      <c r="Z27" s="128">
        <v>3036</v>
      </c>
      <c r="AA27" s="89">
        <v>81</v>
      </c>
      <c r="AB27" s="77">
        <f t="shared" si="9"/>
        <v>2.66798418972332E-2</v>
      </c>
      <c r="AC27" s="78">
        <v>208</v>
      </c>
      <c r="AD27" s="77">
        <f t="shared" si="10"/>
        <v>6.8511198945981552E-2</v>
      </c>
      <c r="AE27" s="78">
        <v>429</v>
      </c>
      <c r="AF27" s="77">
        <f t="shared" si="11"/>
        <v>0.14130434782608695</v>
      </c>
      <c r="AG27" s="128">
        <v>2023</v>
      </c>
      <c r="AH27" s="89">
        <v>32</v>
      </c>
      <c r="AI27" s="77">
        <f t="shared" si="12"/>
        <v>1.5818091942659415E-2</v>
      </c>
      <c r="AJ27" s="78">
        <v>99</v>
      </c>
      <c r="AK27" s="77">
        <f t="shared" si="13"/>
        <v>4.8937221947602569E-2</v>
      </c>
      <c r="AL27" s="78">
        <v>226</v>
      </c>
      <c r="AM27" s="77">
        <f t="shared" si="14"/>
        <v>0.11171527434503213</v>
      </c>
      <c r="AN27" s="128">
        <v>784</v>
      </c>
      <c r="AO27" s="89">
        <v>11</v>
      </c>
      <c r="AP27" s="77">
        <f t="shared" si="15"/>
        <v>1.4030612244897959E-2</v>
      </c>
      <c r="AQ27" s="78">
        <v>31</v>
      </c>
      <c r="AR27" s="77">
        <f t="shared" si="16"/>
        <v>3.9540816326530615E-2</v>
      </c>
      <c r="AS27" s="78">
        <v>58</v>
      </c>
      <c r="AT27" s="77">
        <f t="shared" si="17"/>
        <v>7.3979591836734693E-2</v>
      </c>
      <c r="AU27" s="128">
        <v>232</v>
      </c>
      <c r="AV27" s="89">
        <v>0</v>
      </c>
      <c r="AW27" s="77">
        <f t="shared" si="18"/>
        <v>0</v>
      </c>
      <c r="AX27" s="78">
        <v>11</v>
      </c>
      <c r="AY27" s="77">
        <f t="shared" si="19"/>
        <v>4.7413793103448273E-2</v>
      </c>
      <c r="AZ27" s="78">
        <v>10</v>
      </c>
      <c r="BA27" s="77">
        <f t="shared" si="20"/>
        <v>4.3103448275862072E-2</v>
      </c>
      <c r="BB27" s="128">
        <f t="shared" si="21"/>
        <v>9822</v>
      </c>
      <c r="BC27" s="79">
        <f t="shared" si="22"/>
        <v>239</v>
      </c>
      <c r="BD27" s="77">
        <f t="shared" si="23"/>
        <v>2.4333129708816941E-2</v>
      </c>
      <c r="BE27" s="79">
        <f t="shared" si="24"/>
        <v>674</v>
      </c>
      <c r="BF27" s="77">
        <f t="shared" si="25"/>
        <v>6.8621462024027691E-2</v>
      </c>
      <c r="BG27" s="79">
        <f t="shared" si="26"/>
        <v>1252</v>
      </c>
      <c r="BH27" s="77">
        <f t="shared" si="27"/>
        <v>0.12746894726125024</v>
      </c>
      <c r="BJ27" s="270"/>
      <c r="BK27" s="125" t="s">
        <v>74</v>
      </c>
      <c r="BL27" s="33">
        <f>(BB34-SUM(BC34,BE34,BG34))/BB34</f>
        <v>0.76707679253288075</v>
      </c>
      <c r="BM27" s="148">
        <v>21</v>
      </c>
      <c r="BN27" s="152" t="s">
        <v>120</v>
      </c>
      <c r="BO27" s="38">
        <f t="shared" si="28"/>
        <v>2.0295917576884346E-2</v>
      </c>
      <c r="BP27" s="38">
        <f t="shared" si="29"/>
        <v>0.1085289333023472</v>
      </c>
      <c r="BQ27" s="38">
        <f t="shared" si="30"/>
        <v>6.8866682159733517E-2</v>
      </c>
      <c r="BR27" s="38">
        <f t="shared" si="31"/>
        <v>0.80230846696103497</v>
      </c>
      <c r="BS27" s="38">
        <f t="shared" si="32"/>
        <v>2.1324448146605581E-2</v>
      </c>
      <c r="BT27" s="38">
        <f t="shared" si="33"/>
        <v>0.11062057476051645</v>
      </c>
      <c r="BU27" s="38">
        <f t="shared" si="34"/>
        <v>7.0054144106622238E-2</v>
      </c>
      <c r="BV27" s="38">
        <f t="shared" si="35"/>
        <v>0.79800083298625568</v>
      </c>
      <c r="BW27" s="38">
        <f t="shared" si="36"/>
        <v>8.5227272727272721E-3</v>
      </c>
      <c r="BX27" s="38">
        <f t="shared" si="37"/>
        <v>0.10369318181818182</v>
      </c>
      <c r="BY27" s="38">
        <f t="shared" si="38"/>
        <v>6.8181818181818177E-2</v>
      </c>
      <c r="BZ27" s="38">
        <f t="shared" si="39"/>
        <v>0.81960227272727271</v>
      </c>
      <c r="CB27" s="152" t="s">
        <v>4</v>
      </c>
      <c r="CC27" s="38">
        <f t="shared" si="40"/>
        <v>7.7647714604236348E-2</v>
      </c>
      <c r="CD27" s="38">
        <f t="shared" si="41"/>
        <v>0.17263099219620959</v>
      </c>
      <c r="CE27" s="38">
        <f t="shared" si="42"/>
        <v>0.10869565217391304</v>
      </c>
      <c r="CF27" s="38">
        <f t="shared" si="43"/>
        <v>0.64102564102564108</v>
      </c>
      <c r="CG27" s="38">
        <f t="shared" si="44"/>
        <v>7.9088040188059511E-2</v>
      </c>
      <c r="CH27" s="38">
        <f t="shared" si="45"/>
        <v>0.17350421845816963</v>
      </c>
      <c r="CI27" s="38">
        <f t="shared" si="46"/>
        <v>0.10787660204804533</v>
      </c>
      <c r="CJ27" s="38">
        <f t="shared" si="47"/>
        <v>0.63953113930572547</v>
      </c>
      <c r="CK27" s="38">
        <f t="shared" si="48"/>
        <v>7.4324324324324328E-2</v>
      </c>
      <c r="CL27" s="38">
        <f t="shared" si="49"/>
        <v>0.18153153153153154</v>
      </c>
      <c r="CM27" s="38">
        <f t="shared" si="50"/>
        <v>0.12387387387387387</v>
      </c>
      <c r="CN27" s="38">
        <f t="shared" si="51"/>
        <v>0.62027027027027026</v>
      </c>
      <c r="CO27" s="86"/>
    </row>
    <row r="28" spans="2:93" s="12" customFormat="1" ht="14.25" customHeight="1">
      <c r="B28" s="243"/>
      <c r="C28" s="265"/>
      <c r="D28" s="187" t="s">
        <v>212</v>
      </c>
      <c r="E28" s="179">
        <v>0</v>
      </c>
      <c r="F28" s="180">
        <v>0</v>
      </c>
      <c r="G28" s="67" t="str">
        <f t="shared" si="0"/>
        <v>-</v>
      </c>
      <c r="H28" s="68">
        <v>0</v>
      </c>
      <c r="I28" s="67" t="str">
        <f t="shared" si="1"/>
        <v>-</v>
      </c>
      <c r="J28" s="68">
        <v>0</v>
      </c>
      <c r="K28" s="67" t="str">
        <f t="shared" si="2"/>
        <v>-</v>
      </c>
      <c r="L28" s="179">
        <v>0</v>
      </c>
      <c r="M28" s="180">
        <v>0</v>
      </c>
      <c r="N28" s="67" t="str">
        <f t="shared" si="3"/>
        <v>-</v>
      </c>
      <c r="O28" s="68">
        <v>0</v>
      </c>
      <c r="P28" s="67" t="str">
        <f t="shared" si="4"/>
        <v>-</v>
      </c>
      <c r="Q28" s="68">
        <v>0</v>
      </c>
      <c r="R28" s="67" t="str">
        <f t="shared" si="5"/>
        <v>-</v>
      </c>
      <c r="S28" s="179">
        <v>296</v>
      </c>
      <c r="T28" s="180">
        <v>5</v>
      </c>
      <c r="U28" s="67">
        <f t="shared" si="6"/>
        <v>1.6891891891891893E-2</v>
      </c>
      <c r="V28" s="68">
        <v>24</v>
      </c>
      <c r="W28" s="67">
        <f t="shared" si="7"/>
        <v>8.1081081081081086E-2</v>
      </c>
      <c r="X28" s="68">
        <v>41</v>
      </c>
      <c r="Y28" s="67">
        <f t="shared" si="8"/>
        <v>0.13851351351351351</v>
      </c>
      <c r="Z28" s="179">
        <v>175</v>
      </c>
      <c r="AA28" s="180">
        <v>6</v>
      </c>
      <c r="AB28" s="67">
        <f t="shared" si="9"/>
        <v>3.4285714285714287E-2</v>
      </c>
      <c r="AC28" s="68">
        <v>8</v>
      </c>
      <c r="AD28" s="67">
        <f t="shared" si="10"/>
        <v>4.5714285714285714E-2</v>
      </c>
      <c r="AE28" s="68">
        <v>24</v>
      </c>
      <c r="AF28" s="67">
        <f t="shared" si="11"/>
        <v>0.13714285714285715</v>
      </c>
      <c r="AG28" s="179">
        <v>70</v>
      </c>
      <c r="AH28" s="180">
        <v>0</v>
      </c>
      <c r="AI28" s="67">
        <f t="shared" si="12"/>
        <v>0</v>
      </c>
      <c r="AJ28" s="68">
        <v>2</v>
      </c>
      <c r="AK28" s="67">
        <f t="shared" si="13"/>
        <v>2.8571428571428571E-2</v>
      </c>
      <c r="AL28" s="68">
        <v>3</v>
      </c>
      <c r="AM28" s="67">
        <f t="shared" si="14"/>
        <v>4.2857142857142858E-2</v>
      </c>
      <c r="AN28" s="179">
        <v>34</v>
      </c>
      <c r="AO28" s="180">
        <v>0</v>
      </c>
      <c r="AP28" s="67">
        <f t="shared" si="15"/>
        <v>0</v>
      </c>
      <c r="AQ28" s="68">
        <v>1</v>
      </c>
      <c r="AR28" s="67">
        <f t="shared" si="16"/>
        <v>2.9411764705882353E-2</v>
      </c>
      <c r="AS28" s="68">
        <v>3</v>
      </c>
      <c r="AT28" s="67">
        <f t="shared" si="17"/>
        <v>8.8235294117647065E-2</v>
      </c>
      <c r="AU28" s="179">
        <v>8</v>
      </c>
      <c r="AV28" s="180">
        <v>0</v>
      </c>
      <c r="AW28" s="67">
        <f t="shared" si="18"/>
        <v>0</v>
      </c>
      <c r="AX28" s="68">
        <v>0</v>
      </c>
      <c r="AY28" s="67">
        <f t="shared" si="19"/>
        <v>0</v>
      </c>
      <c r="AZ28" s="68">
        <v>0</v>
      </c>
      <c r="BA28" s="67">
        <f t="shared" si="20"/>
        <v>0</v>
      </c>
      <c r="BB28" s="179">
        <f t="shared" si="21"/>
        <v>583</v>
      </c>
      <c r="BC28" s="69">
        <f t="shared" si="22"/>
        <v>11</v>
      </c>
      <c r="BD28" s="67">
        <f t="shared" si="23"/>
        <v>1.8867924528301886E-2</v>
      </c>
      <c r="BE28" s="69">
        <f t="shared" si="24"/>
        <v>35</v>
      </c>
      <c r="BF28" s="67">
        <f t="shared" si="25"/>
        <v>6.0034305317324184E-2</v>
      </c>
      <c r="BG28" s="69">
        <f t="shared" si="26"/>
        <v>71</v>
      </c>
      <c r="BH28" s="67">
        <f t="shared" si="27"/>
        <v>0.12178387650085763</v>
      </c>
      <c r="BJ28" s="268" t="s">
        <v>58</v>
      </c>
      <c r="BK28" s="5" t="s">
        <v>175</v>
      </c>
      <c r="BL28" s="33">
        <f>(BB35-SUM(BC35,BE35,BG35))/BB35</f>
        <v>0.84804795075328043</v>
      </c>
      <c r="BM28" s="148">
        <v>22</v>
      </c>
      <c r="BN28" s="152" t="s">
        <v>63</v>
      </c>
      <c r="BO28" s="38">
        <f t="shared" si="28"/>
        <v>2.4159921510914888E-2</v>
      </c>
      <c r="BP28" s="38">
        <f t="shared" si="29"/>
        <v>7.5484424822173171E-2</v>
      </c>
      <c r="BQ28" s="38">
        <f t="shared" si="30"/>
        <v>8.7993622761834686E-2</v>
      </c>
      <c r="BR28" s="38">
        <f t="shared" si="31"/>
        <v>0.8123620309050773</v>
      </c>
      <c r="BS28" s="38">
        <f t="shared" si="32"/>
        <v>2.4697777200051996E-2</v>
      </c>
      <c r="BT28" s="38">
        <f t="shared" si="33"/>
        <v>7.604315611594957E-2</v>
      </c>
      <c r="BU28" s="38">
        <f t="shared" si="34"/>
        <v>8.8976992070713634E-2</v>
      </c>
      <c r="BV28" s="38">
        <f t="shared" si="35"/>
        <v>0.81028207461328483</v>
      </c>
      <c r="BW28" s="38">
        <f t="shared" si="36"/>
        <v>2.1806853582554516E-2</v>
      </c>
      <c r="BX28" s="38">
        <f t="shared" si="37"/>
        <v>9.5015576323987536E-2</v>
      </c>
      <c r="BY28" s="38">
        <f t="shared" si="38"/>
        <v>0.10280373831775701</v>
      </c>
      <c r="BZ28" s="38">
        <f t="shared" si="39"/>
        <v>0.78037383177570097</v>
      </c>
      <c r="CB28" s="152" t="s">
        <v>22</v>
      </c>
      <c r="CC28" s="38">
        <f t="shared" si="40"/>
        <v>5.4686721785038347E-2</v>
      </c>
      <c r="CD28" s="38">
        <f t="shared" si="41"/>
        <v>0.1565893017232792</v>
      </c>
      <c r="CE28" s="38">
        <f t="shared" si="42"/>
        <v>7.9390377527642192E-2</v>
      </c>
      <c r="CF28" s="38">
        <f t="shared" si="43"/>
        <v>0.70933359896404025</v>
      </c>
      <c r="CG28" s="38">
        <f t="shared" si="44"/>
        <v>5.5537754993057784E-2</v>
      </c>
      <c r="CH28" s="38">
        <f t="shared" si="45"/>
        <v>0.15700096123037488</v>
      </c>
      <c r="CI28" s="38">
        <f t="shared" si="46"/>
        <v>8.0422941364947126E-2</v>
      </c>
      <c r="CJ28" s="38">
        <f t="shared" si="47"/>
        <v>0.70703834241162022</v>
      </c>
      <c r="CK28" s="38">
        <f t="shared" si="48"/>
        <v>5.0699300699300696E-2</v>
      </c>
      <c r="CL28" s="38">
        <f t="shared" si="49"/>
        <v>0.17832167832167833</v>
      </c>
      <c r="CM28" s="38">
        <f t="shared" si="50"/>
        <v>7.5174825174825169E-2</v>
      </c>
      <c r="CN28" s="38">
        <f t="shared" si="51"/>
        <v>0.69580419580419584</v>
      </c>
      <c r="CO28" s="86"/>
    </row>
    <row r="29" spans="2:93" s="12" customFormat="1" ht="14.25" customHeight="1">
      <c r="B29" s="243"/>
      <c r="C29" s="265"/>
      <c r="D29" s="145" t="s">
        <v>274</v>
      </c>
      <c r="E29" s="188">
        <v>1</v>
      </c>
      <c r="F29" s="198">
        <v>0</v>
      </c>
      <c r="G29" s="90">
        <f t="shared" ref="G29" si="192">IFERROR(F29/E29,"-")</f>
        <v>0</v>
      </c>
      <c r="H29" s="199">
        <v>0</v>
      </c>
      <c r="I29" s="90">
        <f t="shared" ref="I29" si="193">IFERROR(H29/E29,"-")</f>
        <v>0</v>
      </c>
      <c r="J29" s="199">
        <v>0</v>
      </c>
      <c r="K29" s="90">
        <f t="shared" ref="K29" si="194">IFERROR(J29/E29,"-")</f>
        <v>0</v>
      </c>
      <c r="L29" s="188">
        <v>3</v>
      </c>
      <c r="M29" s="198">
        <v>0</v>
      </c>
      <c r="N29" s="90">
        <f t="shared" ref="N29" si="195">IFERROR(M29/L29,"-")</f>
        <v>0</v>
      </c>
      <c r="O29" s="199">
        <v>0</v>
      </c>
      <c r="P29" s="90">
        <f t="shared" ref="P29" si="196">IFERROR(O29/L29,"-")</f>
        <v>0</v>
      </c>
      <c r="Q29" s="199">
        <v>0</v>
      </c>
      <c r="R29" s="90">
        <f t="shared" ref="R29" si="197">IFERROR(Q29/L29,"-")</f>
        <v>0</v>
      </c>
      <c r="S29" s="188">
        <v>26</v>
      </c>
      <c r="T29" s="198">
        <v>0</v>
      </c>
      <c r="U29" s="90">
        <f t="shared" ref="U29" si="198">IFERROR(T29/S29,"-")</f>
        <v>0</v>
      </c>
      <c r="V29" s="199">
        <v>0</v>
      </c>
      <c r="W29" s="90">
        <f t="shared" ref="W29" si="199">IFERROR(V29/S29,"-")</f>
        <v>0</v>
      </c>
      <c r="X29" s="199">
        <v>0</v>
      </c>
      <c r="Y29" s="90">
        <f t="shared" ref="Y29" si="200">IFERROR(X29/S29,"-")</f>
        <v>0</v>
      </c>
      <c r="Z29" s="188">
        <v>38</v>
      </c>
      <c r="AA29" s="198">
        <v>0</v>
      </c>
      <c r="AB29" s="90">
        <f t="shared" ref="AB29" si="201">IFERROR(AA29/Z29,"-")</f>
        <v>0</v>
      </c>
      <c r="AC29" s="199">
        <v>0</v>
      </c>
      <c r="AD29" s="90">
        <f t="shared" ref="AD29" si="202">IFERROR(AC29/Z29,"-")</f>
        <v>0</v>
      </c>
      <c r="AE29" s="199">
        <v>1</v>
      </c>
      <c r="AF29" s="90">
        <f t="shared" ref="AF29" si="203">IFERROR(AE29/Z29,"-")</f>
        <v>2.6315789473684209E-2</v>
      </c>
      <c r="AG29" s="188">
        <v>40</v>
      </c>
      <c r="AH29" s="198">
        <v>0</v>
      </c>
      <c r="AI29" s="90">
        <f t="shared" ref="AI29" si="204">IFERROR(AH29/AG29,"-")</f>
        <v>0</v>
      </c>
      <c r="AJ29" s="199">
        <v>0</v>
      </c>
      <c r="AK29" s="90">
        <f t="shared" ref="AK29" si="205">IFERROR(AJ29/AG29,"-")</f>
        <v>0</v>
      </c>
      <c r="AL29" s="199">
        <v>0</v>
      </c>
      <c r="AM29" s="90">
        <f t="shared" ref="AM29" si="206">IFERROR(AL29/AG29,"-")</f>
        <v>0</v>
      </c>
      <c r="AN29" s="188">
        <v>36</v>
      </c>
      <c r="AO29" s="198">
        <v>0</v>
      </c>
      <c r="AP29" s="90">
        <f t="shared" ref="AP29" si="207">IFERROR(AO29/AN29,"-")</f>
        <v>0</v>
      </c>
      <c r="AQ29" s="199">
        <v>0</v>
      </c>
      <c r="AR29" s="90">
        <f t="shared" ref="AR29" si="208">IFERROR(AQ29/AN29,"-")</f>
        <v>0</v>
      </c>
      <c r="AS29" s="199">
        <v>0</v>
      </c>
      <c r="AT29" s="90">
        <f t="shared" ref="AT29" si="209">IFERROR(AS29/AN29,"-")</f>
        <v>0</v>
      </c>
      <c r="AU29" s="188">
        <v>18</v>
      </c>
      <c r="AV29" s="198">
        <v>0</v>
      </c>
      <c r="AW29" s="90">
        <f t="shared" ref="AW29" si="210">IFERROR(AV29/AU29,"-")</f>
        <v>0</v>
      </c>
      <c r="AX29" s="199">
        <v>0</v>
      </c>
      <c r="AY29" s="90">
        <f t="shared" ref="AY29" si="211">IFERROR(AX29/AU29,"-")</f>
        <v>0</v>
      </c>
      <c r="AZ29" s="199">
        <v>0</v>
      </c>
      <c r="BA29" s="90">
        <f t="shared" ref="BA29" si="212">IFERROR(AZ29/AU29,"-")</f>
        <v>0</v>
      </c>
      <c r="BB29" s="188">
        <f t="shared" ref="BB29" si="213">SUM(E29,L29,S29,Z29,AG29,AN29,AU29,)</f>
        <v>162</v>
      </c>
      <c r="BC29" s="189">
        <f t="shared" ref="BC29" si="214">SUM(F29,M29,T29,AA29,AH29,AO29,AV29,)</f>
        <v>0</v>
      </c>
      <c r="BD29" s="90">
        <f t="shared" ref="BD29" si="215">IFERROR(BC29/BB29,"-")</f>
        <v>0</v>
      </c>
      <c r="BE29" s="189">
        <f t="shared" ref="BE29" si="216">SUM(H29,O29,V29,AC29,AJ29,AQ29,AX29,)</f>
        <v>0</v>
      </c>
      <c r="BF29" s="90">
        <f t="shared" ref="BF29" si="217">IFERROR(BE29/BB29,"-")</f>
        <v>0</v>
      </c>
      <c r="BG29" s="189">
        <f t="shared" ref="BG29" si="218">SUM(J29,Q29,X29,AE29,AL29,AS29,AZ29,)</f>
        <v>1</v>
      </c>
      <c r="BH29" s="90">
        <f t="shared" ref="BH29" si="219">IFERROR(BG29/BB29,"-")</f>
        <v>6.1728395061728392E-3</v>
      </c>
      <c r="BJ29" s="269"/>
      <c r="BK29" s="5" t="s">
        <v>212</v>
      </c>
      <c r="BL29" s="36">
        <f>(BB36-SUM(BC36,BE36,BG36))/BB36</f>
        <v>0.82599355531686358</v>
      </c>
      <c r="BM29" s="148">
        <v>23</v>
      </c>
      <c r="BN29" s="152" t="s">
        <v>121</v>
      </c>
      <c r="BO29" s="38">
        <f t="shared" si="28"/>
        <v>2.0751747611902061E-2</v>
      </c>
      <c r="BP29" s="38">
        <f t="shared" si="29"/>
        <v>8.4983347363027484E-2</v>
      </c>
      <c r="BQ29" s="38">
        <f t="shared" si="30"/>
        <v>7.2832412253412873E-2</v>
      </c>
      <c r="BR29" s="38">
        <f t="shared" si="31"/>
        <v>0.82143249277165753</v>
      </c>
      <c r="BS29" s="38">
        <f t="shared" si="32"/>
        <v>2.1051388998189972E-2</v>
      </c>
      <c r="BT29" s="38">
        <f t="shared" si="33"/>
        <v>8.6369717478555125E-2</v>
      </c>
      <c r="BU29" s="38">
        <f t="shared" si="34"/>
        <v>7.3660187298339494E-2</v>
      </c>
      <c r="BV29" s="38">
        <f t="shared" si="35"/>
        <v>0.81891870622491536</v>
      </c>
      <c r="BW29" s="38">
        <f t="shared" si="36"/>
        <v>2.2535211267605635E-2</v>
      </c>
      <c r="BX29" s="38">
        <f t="shared" si="37"/>
        <v>8.873239436619719E-2</v>
      </c>
      <c r="BY29" s="38">
        <f t="shared" si="38"/>
        <v>8.3098591549295775E-2</v>
      </c>
      <c r="BZ29" s="38">
        <f t="shared" si="39"/>
        <v>0.80563380281690145</v>
      </c>
      <c r="CB29" s="152" t="s">
        <v>28</v>
      </c>
      <c r="CC29" s="38">
        <f t="shared" si="40"/>
        <v>5.6965832531280076E-2</v>
      </c>
      <c r="CD29" s="38">
        <f t="shared" si="41"/>
        <v>0.22587824831568817</v>
      </c>
      <c r="CE29" s="38">
        <f t="shared" si="42"/>
        <v>5.8950914340712222E-2</v>
      </c>
      <c r="CF29" s="38">
        <f t="shared" si="43"/>
        <v>0.65820500481231958</v>
      </c>
      <c r="CG29" s="38">
        <f t="shared" si="44"/>
        <v>5.7305279665446941E-2</v>
      </c>
      <c r="CH29" s="38">
        <f t="shared" si="45"/>
        <v>0.22967851542080503</v>
      </c>
      <c r="CI29" s="38">
        <f t="shared" si="46"/>
        <v>5.906952430737062E-2</v>
      </c>
      <c r="CJ29" s="38">
        <f t="shared" si="47"/>
        <v>0.6539466806063774</v>
      </c>
      <c r="CK29" s="38">
        <f t="shared" si="48"/>
        <v>6.3694267515923567E-2</v>
      </c>
      <c r="CL29" s="38">
        <f t="shared" si="49"/>
        <v>0.21747042766151045</v>
      </c>
      <c r="CM29" s="38">
        <f t="shared" si="50"/>
        <v>6.9153776160145591E-2</v>
      </c>
      <c r="CN29" s="38">
        <f t="shared" si="51"/>
        <v>0.64968152866242035</v>
      </c>
      <c r="CO29" s="86"/>
    </row>
    <row r="30" spans="2:93" s="12" customFormat="1" ht="14.25" customHeight="1">
      <c r="B30" s="244"/>
      <c r="C30" s="266"/>
      <c r="D30" s="169" t="s">
        <v>74</v>
      </c>
      <c r="E30" s="39">
        <v>31</v>
      </c>
      <c r="F30" s="195">
        <v>1</v>
      </c>
      <c r="G30" s="13">
        <f t="shared" si="0"/>
        <v>3.2258064516129031E-2</v>
      </c>
      <c r="H30" s="34">
        <v>1</v>
      </c>
      <c r="I30" s="13">
        <f t="shared" si="1"/>
        <v>3.2258064516129031E-2</v>
      </c>
      <c r="J30" s="34">
        <v>4</v>
      </c>
      <c r="K30" s="13">
        <f t="shared" si="2"/>
        <v>0.12903225806451613</v>
      </c>
      <c r="L30" s="39">
        <v>111</v>
      </c>
      <c r="M30" s="195">
        <v>2</v>
      </c>
      <c r="N30" s="13">
        <f t="shared" si="3"/>
        <v>1.8018018018018018E-2</v>
      </c>
      <c r="O30" s="34">
        <v>7</v>
      </c>
      <c r="P30" s="13">
        <f t="shared" si="4"/>
        <v>6.3063063063063057E-2</v>
      </c>
      <c r="Q30" s="34">
        <v>8</v>
      </c>
      <c r="R30" s="13">
        <f t="shared" si="5"/>
        <v>7.2072072072072071E-2</v>
      </c>
      <c r="S30" s="39">
        <v>3931</v>
      </c>
      <c r="T30" s="195">
        <v>117</v>
      </c>
      <c r="U30" s="13">
        <f t="shared" si="6"/>
        <v>2.976341897735945E-2</v>
      </c>
      <c r="V30" s="34">
        <v>341</v>
      </c>
      <c r="W30" s="13">
        <f t="shared" si="7"/>
        <v>8.6746374968201478E-2</v>
      </c>
      <c r="X30" s="34">
        <v>558</v>
      </c>
      <c r="Y30" s="13">
        <f t="shared" si="8"/>
        <v>0.1419486135843297</v>
      </c>
      <c r="Z30" s="39">
        <v>3249</v>
      </c>
      <c r="AA30" s="195">
        <v>87</v>
      </c>
      <c r="AB30" s="13">
        <f t="shared" si="9"/>
        <v>2.6777469990766391E-2</v>
      </c>
      <c r="AC30" s="34">
        <v>216</v>
      </c>
      <c r="AD30" s="13">
        <f t="shared" si="10"/>
        <v>6.6481994459833799E-2</v>
      </c>
      <c r="AE30" s="34">
        <v>454</v>
      </c>
      <c r="AF30" s="13">
        <f t="shared" si="11"/>
        <v>0.13973530317020622</v>
      </c>
      <c r="AG30" s="39">
        <v>2133</v>
      </c>
      <c r="AH30" s="195">
        <v>32</v>
      </c>
      <c r="AI30" s="13">
        <f t="shared" si="12"/>
        <v>1.5002344116268168E-2</v>
      </c>
      <c r="AJ30" s="34">
        <v>101</v>
      </c>
      <c r="AK30" s="13">
        <f t="shared" si="13"/>
        <v>4.73511486169714E-2</v>
      </c>
      <c r="AL30" s="34">
        <v>229</v>
      </c>
      <c r="AM30" s="13">
        <f t="shared" si="14"/>
        <v>0.10736052508204406</v>
      </c>
      <c r="AN30" s="39">
        <v>854</v>
      </c>
      <c r="AO30" s="195">
        <v>11</v>
      </c>
      <c r="AP30" s="13">
        <f t="shared" si="15"/>
        <v>1.288056206088993E-2</v>
      </c>
      <c r="AQ30" s="34">
        <v>32</v>
      </c>
      <c r="AR30" s="13">
        <f t="shared" si="16"/>
        <v>3.7470725995316159E-2</v>
      </c>
      <c r="AS30" s="34">
        <v>61</v>
      </c>
      <c r="AT30" s="13">
        <f t="shared" si="17"/>
        <v>7.1428571428571425E-2</v>
      </c>
      <c r="AU30" s="39">
        <v>258</v>
      </c>
      <c r="AV30" s="195">
        <v>0</v>
      </c>
      <c r="AW30" s="13">
        <f t="shared" si="18"/>
        <v>0</v>
      </c>
      <c r="AX30" s="34">
        <v>11</v>
      </c>
      <c r="AY30" s="13">
        <f t="shared" si="19"/>
        <v>4.2635658914728682E-2</v>
      </c>
      <c r="AZ30" s="34">
        <v>10</v>
      </c>
      <c r="BA30" s="13">
        <f t="shared" si="20"/>
        <v>3.875968992248062E-2</v>
      </c>
      <c r="BB30" s="39">
        <f t="shared" si="21"/>
        <v>10567</v>
      </c>
      <c r="BC30" s="75">
        <f t="shared" si="22"/>
        <v>250</v>
      </c>
      <c r="BD30" s="13">
        <f t="shared" si="23"/>
        <v>2.3658559666887478E-2</v>
      </c>
      <c r="BE30" s="75">
        <f t="shared" si="24"/>
        <v>709</v>
      </c>
      <c r="BF30" s="13">
        <f t="shared" si="25"/>
        <v>6.7095675215292888E-2</v>
      </c>
      <c r="BG30" s="75">
        <f t="shared" si="26"/>
        <v>1324</v>
      </c>
      <c r="BH30" s="13">
        <f t="shared" si="27"/>
        <v>0.1252957319958361</v>
      </c>
      <c r="BJ30" s="270"/>
      <c r="BK30" s="125" t="s">
        <v>74</v>
      </c>
      <c r="BL30" s="36">
        <f>(BB38-SUM(BC38,BE38,BG38))/BB38</f>
        <v>0.84815019326339036</v>
      </c>
      <c r="BM30" s="148">
        <v>24</v>
      </c>
      <c r="BN30" s="152" t="s">
        <v>122</v>
      </c>
      <c r="BO30" s="38">
        <f t="shared" si="28"/>
        <v>1.8838709677419355E-2</v>
      </c>
      <c r="BP30" s="38">
        <f t="shared" si="29"/>
        <v>6.0903225806451612E-2</v>
      </c>
      <c r="BQ30" s="38">
        <f t="shared" si="30"/>
        <v>9.290322580645162E-2</v>
      </c>
      <c r="BR30" s="38">
        <f t="shared" si="31"/>
        <v>0.82735483870967741</v>
      </c>
      <c r="BS30" s="38">
        <f t="shared" si="32"/>
        <v>1.9291650178076773E-2</v>
      </c>
      <c r="BT30" s="38">
        <f t="shared" si="33"/>
        <v>6.1535417491096159E-2</v>
      </c>
      <c r="BU30" s="38">
        <f t="shared" si="34"/>
        <v>9.5666798575385834E-2</v>
      </c>
      <c r="BV30" s="38">
        <f t="shared" si="35"/>
        <v>0.82350613375544124</v>
      </c>
      <c r="BW30" s="38">
        <f t="shared" si="36"/>
        <v>1.9123505976095617E-2</v>
      </c>
      <c r="BX30" s="38">
        <f t="shared" si="37"/>
        <v>6.8525896414342632E-2</v>
      </c>
      <c r="BY30" s="38">
        <f t="shared" si="38"/>
        <v>8.844621513944223E-2</v>
      </c>
      <c r="BZ30" s="38">
        <f t="shared" si="39"/>
        <v>0.82390438247011955</v>
      </c>
      <c r="CB30" s="152" t="s">
        <v>17</v>
      </c>
      <c r="CC30" s="38">
        <f t="shared" si="40"/>
        <v>4.6673911800034322E-2</v>
      </c>
      <c r="CD30" s="38">
        <f t="shared" si="41"/>
        <v>0.19298747354573015</v>
      </c>
      <c r="CE30" s="38">
        <f t="shared" si="42"/>
        <v>5.5539667105187894E-2</v>
      </c>
      <c r="CF30" s="38">
        <f t="shared" si="43"/>
        <v>0.70479894754904759</v>
      </c>
      <c r="CG30" s="38">
        <f t="shared" si="44"/>
        <v>4.7311827956989246E-2</v>
      </c>
      <c r="CH30" s="38">
        <f t="shared" si="45"/>
        <v>0.19741935483870968</v>
      </c>
      <c r="CI30" s="38">
        <f t="shared" si="46"/>
        <v>5.6405529953917052E-2</v>
      </c>
      <c r="CJ30" s="38">
        <f t="shared" si="47"/>
        <v>0.69886328725038405</v>
      </c>
      <c r="CK30" s="38">
        <f t="shared" si="48"/>
        <v>4.6890927624872576E-2</v>
      </c>
      <c r="CL30" s="38">
        <f t="shared" si="49"/>
        <v>0.16309887869520898</v>
      </c>
      <c r="CM30" s="38">
        <f t="shared" si="50"/>
        <v>5.4026503567787973E-2</v>
      </c>
      <c r="CN30" s="38">
        <f t="shared" si="51"/>
        <v>0.7359836901121305</v>
      </c>
      <c r="CO30" s="86"/>
    </row>
    <row r="31" spans="2:93" s="12" customFormat="1" ht="14.25" customHeight="1">
      <c r="B31" s="242">
        <v>7</v>
      </c>
      <c r="C31" s="264" t="s">
        <v>111</v>
      </c>
      <c r="D31" s="144" t="s">
        <v>175</v>
      </c>
      <c r="E31" s="128">
        <v>42</v>
      </c>
      <c r="F31" s="89">
        <v>2</v>
      </c>
      <c r="G31" s="77">
        <f t="shared" si="0"/>
        <v>4.7619047619047616E-2</v>
      </c>
      <c r="H31" s="78">
        <v>3</v>
      </c>
      <c r="I31" s="77">
        <f t="shared" si="1"/>
        <v>7.1428571428571425E-2</v>
      </c>
      <c r="J31" s="78">
        <v>2</v>
      </c>
      <c r="K31" s="77">
        <f t="shared" si="2"/>
        <v>4.7619047619047616E-2</v>
      </c>
      <c r="L31" s="128">
        <v>92</v>
      </c>
      <c r="M31" s="89">
        <v>1</v>
      </c>
      <c r="N31" s="77">
        <f t="shared" si="3"/>
        <v>1.0869565217391304E-2</v>
      </c>
      <c r="O31" s="78">
        <v>6</v>
      </c>
      <c r="P31" s="77">
        <f t="shared" si="4"/>
        <v>6.5217391304347824E-2</v>
      </c>
      <c r="Q31" s="78">
        <v>5</v>
      </c>
      <c r="R31" s="77">
        <f t="shared" si="5"/>
        <v>5.434782608695652E-2</v>
      </c>
      <c r="S31" s="128">
        <v>3383</v>
      </c>
      <c r="T31" s="89">
        <v>133</v>
      </c>
      <c r="U31" s="77">
        <f t="shared" si="6"/>
        <v>3.9314218149571388E-2</v>
      </c>
      <c r="V31" s="78">
        <v>427</v>
      </c>
      <c r="W31" s="77">
        <f t="shared" si="7"/>
        <v>0.12621933195388707</v>
      </c>
      <c r="X31" s="78">
        <v>369</v>
      </c>
      <c r="Y31" s="77">
        <f t="shared" si="8"/>
        <v>0.10907478569317174</v>
      </c>
      <c r="Z31" s="128">
        <v>2748</v>
      </c>
      <c r="AA31" s="89">
        <v>102</v>
      </c>
      <c r="AB31" s="77">
        <f t="shared" si="9"/>
        <v>3.7117903930131008E-2</v>
      </c>
      <c r="AC31" s="78">
        <v>317</v>
      </c>
      <c r="AD31" s="77">
        <f t="shared" si="10"/>
        <v>0.11535662299854439</v>
      </c>
      <c r="AE31" s="78">
        <v>289</v>
      </c>
      <c r="AF31" s="77">
        <f t="shared" si="11"/>
        <v>0.10516739446870452</v>
      </c>
      <c r="AG31" s="128">
        <v>1694</v>
      </c>
      <c r="AH31" s="89">
        <v>41</v>
      </c>
      <c r="AI31" s="77">
        <f t="shared" si="12"/>
        <v>2.4203069657615112E-2</v>
      </c>
      <c r="AJ31" s="78">
        <v>157</v>
      </c>
      <c r="AK31" s="77">
        <f t="shared" si="13"/>
        <v>9.2680047225501772E-2</v>
      </c>
      <c r="AL31" s="78">
        <v>126</v>
      </c>
      <c r="AM31" s="77">
        <f t="shared" si="14"/>
        <v>7.43801652892562E-2</v>
      </c>
      <c r="AN31" s="128">
        <v>693</v>
      </c>
      <c r="AO31" s="89">
        <v>10</v>
      </c>
      <c r="AP31" s="77">
        <f t="shared" si="15"/>
        <v>1.443001443001443E-2</v>
      </c>
      <c r="AQ31" s="78">
        <v>34</v>
      </c>
      <c r="AR31" s="77">
        <f t="shared" si="16"/>
        <v>4.9062049062049064E-2</v>
      </c>
      <c r="AS31" s="78">
        <v>37</v>
      </c>
      <c r="AT31" s="77">
        <f t="shared" si="17"/>
        <v>5.3391053391053392E-2</v>
      </c>
      <c r="AU31" s="128">
        <v>230</v>
      </c>
      <c r="AV31" s="89">
        <v>1</v>
      </c>
      <c r="AW31" s="77">
        <f t="shared" si="18"/>
        <v>4.3478260869565218E-3</v>
      </c>
      <c r="AX31" s="78">
        <v>9</v>
      </c>
      <c r="AY31" s="77">
        <f t="shared" si="19"/>
        <v>3.9130434782608699E-2</v>
      </c>
      <c r="AZ31" s="78">
        <v>8</v>
      </c>
      <c r="BA31" s="77">
        <f t="shared" si="20"/>
        <v>3.4782608695652174E-2</v>
      </c>
      <c r="BB31" s="128">
        <f t="shared" si="21"/>
        <v>8882</v>
      </c>
      <c r="BC31" s="79">
        <f t="shared" si="22"/>
        <v>290</v>
      </c>
      <c r="BD31" s="77">
        <f t="shared" si="23"/>
        <v>3.2650303985588831E-2</v>
      </c>
      <c r="BE31" s="79">
        <f t="shared" si="24"/>
        <v>953</v>
      </c>
      <c r="BF31" s="77">
        <f t="shared" si="25"/>
        <v>0.10729565413195226</v>
      </c>
      <c r="BG31" s="79">
        <f t="shared" si="26"/>
        <v>836</v>
      </c>
      <c r="BH31" s="77">
        <f t="shared" si="27"/>
        <v>9.4122945282594017E-2</v>
      </c>
      <c r="BJ31" s="268" t="s">
        <v>112</v>
      </c>
      <c r="BK31" s="5" t="s">
        <v>175</v>
      </c>
      <c r="BL31" s="33">
        <f>(BB39-SUM(BC39,BE39,BG39))/BB39</f>
        <v>0.83077696756349007</v>
      </c>
      <c r="BM31" s="148">
        <v>25</v>
      </c>
      <c r="BN31" s="152" t="s">
        <v>123</v>
      </c>
      <c r="BO31" s="38">
        <f t="shared" si="28"/>
        <v>1.947565543071161E-2</v>
      </c>
      <c r="BP31" s="38">
        <f t="shared" si="29"/>
        <v>9.7503121098626716E-2</v>
      </c>
      <c r="BQ31" s="38">
        <f t="shared" si="30"/>
        <v>5.8551810237203496E-2</v>
      </c>
      <c r="BR31" s="38">
        <f t="shared" si="31"/>
        <v>0.82446941323345813</v>
      </c>
      <c r="BS31" s="38">
        <f t="shared" si="32"/>
        <v>1.9897404010570496E-2</v>
      </c>
      <c r="BT31" s="38">
        <f t="shared" si="33"/>
        <v>0.10197419555417379</v>
      </c>
      <c r="BU31" s="38">
        <f t="shared" si="34"/>
        <v>6.1091248251204724E-2</v>
      </c>
      <c r="BV31" s="38">
        <f t="shared" si="35"/>
        <v>0.81703715218405104</v>
      </c>
      <c r="BW31" s="38">
        <f t="shared" si="36"/>
        <v>2.1621621621621623E-2</v>
      </c>
      <c r="BX31" s="38">
        <f t="shared" si="37"/>
        <v>9.575289575289575E-2</v>
      </c>
      <c r="BY31" s="38">
        <f t="shared" si="38"/>
        <v>5.8687258687258687E-2</v>
      </c>
      <c r="BZ31" s="38">
        <f t="shared" si="39"/>
        <v>0.82393822393822391</v>
      </c>
      <c r="CB31" s="152" t="s">
        <v>10</v>
      </c>
      <c r="CC31" s="38">
        <f t="shared" si="40"/>
        <v>4.0076509700337007E-2</v>
      </c>
      <c r="CD31" s="38">
        <f t="shared" si="41"/>
        <v>0.11421805264596047</v>
      </c>
      <c r="CE31" s="38">
        <f t="shared" si="42"/>
        <v>7.5689953547681932E-2</v>
      </c>
      <c r="CF31" s="38">
        <f t="shared" si="43"/>
        <v>0.77001548410602061</v>
      </c>
      <c r="CG31" s="38">
        <f t="shared" si="44"/>
        <v>4.0244881573665195E-2</v>
      </c>
      <c r="CH31" s="38">
        <f t="shared" si="45"/>
        <v>0.11561621838619028</v>
      </c>
      <c r="CI31" s="38">
        <f t="shared" si="46"/>
        <v>7.7177840224809308E-2</v>
      </c>
      <c r="CJ31" s="38">
        <f t="shared" si="47"/>
        <v>0.76696105981533524</v>
      </c>
      <c r="CK31" s="38">
        <f t="shared" si="48"/>
        <v>4.4879171461449943E-2</v>
      </c>
      <c r="CL31" s="38">
        <f t="shared" si="49"/>
        <v>0.11737629459148446</v>
      </c>
      <c r="CM31" s="38">
        <f t="shared" si="50"/>
        <v>7.0195627157652471E-2</v>
      </c>
      <c r="CN31" s="38">
        <f t="shared" si="51"/>
        <v>0.76754890678941312</v>
      </c>
      <c r="CO31" s="86"/>
    </row>
    <row r="32" spans="2:93" s="12" customFormat="1" ht="14.25" customHeight="1">
      <c r="B32" s="243"/>
      <c r="C32" s="265"/>
      <c r="D32" s="187" t="s">
        <v>212</v>
      </c>
      <c r="E32" s="179">
        <v>0</v>
      </c>
      <c r="F32" s="180">
        <v>0</v>
      </c>
      <c r="G32" s="67" t="str">
        <f t="shared" si="0"/>
        <v>-</v>
      </c>
      <c r="H32" s="68">
        <v>0</v>
      </c>
      <c r="I32" s="67" t="str">
        <f t="shared" si="1"/>
        <v>-</v>
      </c>
      <c r="J32" s="68">
        <v>0</v>
      </c>
      <c r="K32" s="67" t="str">
        <f t="shared" si="2"/>
        <v>-</v>
      </c>
      <c r="L32" s="179">
        <v>1</v>
      </c>
      <c r="M32" s="180">
        <v>0</v>
      </c>
      <c r="N32" s="67">
        <f t="shared" si="3"/>
        <v>0</v>
      </c>
      <c r="O32" s="68">
        <v>0</v>
      </c>
      <c r="P32" s="67">
        <f t="shared" si="4"/>
        <v>0</v>
      </c>
      <c r="Q32" s="68">
        <v>1</v>
      </c>
      <c r="R32" s="67">
        <f t="shared" si="5"/>
        <v>1</v>
      </c>
      <c r="S32" s="179">
        <v>210</v>
      </c>
      <c r="T32" s="180">
        <v>10</v>
      </c>
      <c r="U32" s="67">
        <f t="shared" si="6"/>
        <v>4.7619047619047616E-2</v>
      </c>
      <c r="V32" s="68">
        <v>37</v>
      </c>
      <c r="W32" s="67">
        <f t="shared" si="7"/>
        <v>0.1761904761904762</v>
      </c>
      <c r="X32" s="68">
        <v>31</v>
      </c>
      <c r="Y32" s="67">
        <f t="shared" si="8"/>
        <v>0.14761904761904762</v>
      </c>
      <c r="Z32" s="179">
        <v>103</v>
      </c>
      <c r="AA32" s="180">
        <v>6</v>
      </c>
      <c r="AB32" s="67">
        <f t="shared" si="9"/>
        <v>5.8252427184466021E-2</v>
      </c>
      <c r="AC32" s="68">
        <v>8</v>
      </c>
      <c r="AD32" s="67">
        <f t="shared" si="10"/>
        <v>7.7669902912621352E-2</v>
      </c>
      <c r="AE32" s="68">
        <v>13</v>
      </c>
      <c r="AF32" s="67">
        <f t="shared" si="11"/>
        <v>0.12621359223300971</v>
      </c>
      <c r="AG32" s="179">
        <v>52</v>
      </c>
      <c r="AH32" s="180">
        <v>2</v>
      </c>
      <c r="AI32" s="67">
        <f t="shared" si="12"/>
        <v>3.8461538461538464E-2</v>
      </c>
      <c r="AJ32" s="68">
        <v>2</v>
      </c>
      <c r="AK32" s="67">
        <f t="shared" si="13"/>
        <v>3.8461538461538464E-2</v>
      </c>
      <c r="AL32" s="68">
        <v>6</v>
      </c>
      <c r="AM32" s="67">
        <f t="shared" si="14"/>
        <v>0.11538461538461539</v>
      </c>
      <c r="AN32" s="179">
        <v>21</v>
      </c>
      <c r="AO32" s="180">
        <v>0</v>
      </c>
      <c r="AP32" s="67">
        <f t="shared" si="15"/>
        <v>0</v>
      </c>
      <c r="AQ32" s="68">
        <v>0</v>
      </c>
      <c r="AR32" s="67">
        <f t="shared" si="16"/>
        <v>0</v>
      </c>
      <c r="AS32" s="68">
        <v>1</v>
      </c>
      <c r="AT32" s="67">
        <f t="shared" si="17"/>
        <v>4.7619047619047616E-2</v>
      </c>
      <c r="AU32" s="179">
        <v>8</v>
      </c>
      <c r="AV32" s="180">
        <v>0</v>
      </c>
      <c r="AW32" s="67">
        <f t="shared" si="18"/>
        <v>0</v>
      </c>
      <c r="AX32" s="68">
        <v>0</v>
      </c>
      <c r="AY32" s="67">
        <f t="shared" si="19"/>
        <v>0</v>
      </c>
      <c r="AZ32" s="68">
        <v>0</v>
      </c>
      <c r="BA32" s="67">
        <f t="shared" si="20"/>
        <v>0</v>
      </c>
      <c r="BB32" s="179">
        <f t="shared" si="21"/>
        <v>395</v>
      </c>
      <c r="BC32" s="69">
        <f t="shared" si="22"/>
        <v>18</v>
      </c>
      <c r="BD32" s="67">
        <f t="shared" si="23"/>
        <v>4.5569620253164557E-2</v>
      </c>
      <c r="BE32" s="69">
        <f t="shared" si="24"/>
        <v>47</v>
      </c>
      <c r="BF32" s="67">
        <f t="shared" si="25"/>
        <v>0.11898734177215189</v>
      </c>
      <c r="BG32" s="69">
        <f t="shared" si="26"/>
        <v>52</v>
      </c>
      <c r="BH32" s="67">
        <f t="shared" si="27"/>
        <v>0.13164556962025317</v>
      </c>
      <c r="BJ32" s="269"/>
      <c r="BK32" s="5" t="s">
        <v>212</v>
      </c>
      <c r="BL32" s="33">
        <f>(BB40-SUM(BC40,BE40,BG40))/BB40</f>
        <v>0.82483370288248337</v>
      </c>
      <c r="BM32" s="148">
        <v>26</v>
      </c>
      <c r="BN32" s="152" t="s">
        <v>35</v>
      </c>
      <c r="BO32" s="38">
        <f t="shared" si="28"/>
        <v>2.5244932870250376E-2</v>
      </c>
      <c r="BP32" s="38">
        <f t="shared" si="29"/>
        <v>0.14523180066697769</v>
      </c>
      <c r="BQ32" s="38">
        <f t="shared" si="30"/>
        <v>4.7872064693380331E-2</v>
      </c>
      <c r="BR32" s="38">
        <f t="shared" si="31"/>
        <v>0.78165120176939162</v>
      </c>
      <c r="BS32" s="38">
        <f t="shared" si="32"/>
        <v>2.5356710663327047E-2</v>
      </c>
      <c r="BT32" s="38">
        <f t="shared" si="33"/>
        <v>0.14684940759294177</v>
      </c>
      <c r="BU32" s="38">
        <f t="shared" si="34"/>
        <v>4.7749040797756076E-2</v>
      </c>
      <c r="BV32" s="38">
        <f t="shared" si="35"/>
        <v>0.78004484094597515</v>
      </c>
      <c r="BW32" s="38">
        <f t="shared" si="36"/>
        <v>2.9002781088597537E-2</v>
      </c>
      <c r="BX32" s="38">
        <f t="shared" si="37"/>
        <v>0.15282744007416235</v>
      </c>
      <c r="BY32" s="38">
        <f t="shared" si="38"/>
        <v>5.9065024500066218E-2</v>
      </c>
      <c r="BZ32" s="38">
        <f t="shared" si="39"/>
        <v>0.75910475433717384</v>
      </c>
      <c r="CB32" s="152" t="s">
        <v>49</v>
      </c>
      <c r="CC32" s="38">
        <f t="shared" si="40"/>
        <v>4.248162451725427E-2</v>
      </c>
      <c r="CD32" s="38">
        <f t="shared" si="41"/>
        <v>0.12719571446368505</v>
      </c>
      <c r="CE32" s="38">
        <f t="shared" si="42"/>
        <v>9.8791578422822976E-2</v>
      </c>
      <c r="CF32" s="38">
        <f t="shared" si="43"/>
        <v>0.73153108259623767</v>
      </c>
      <c r="CG32" s="38">
        <f t="shared" si="44"/>
        <v>4.2579075425790751E-2</v>
      </c>
      <c r="CH32" s="38">
        <f t="shared" si="45"/>
        <v>0.1290889429575561</v>
      </c>
      <c r="CI32" s="38">
        <f t="shared" si="46"/>
        <v>0.10002703433360367</v>
      </c>
      <c r="CJ32" s="38">
        <f t="shared" si="47"/>
        <v>0.72830494728304951</v>
      </c>
      <c r="CK32" s="38">
        <f t="shared" si="48"/>
        <v>4.878048780487805E-2</v>
      </c>
      <c r="CL32" s="38">
        <f t="shared" si="49"/>
        <v>0.12382739212007504</v>
      </c>
      <c r="CM32" s="38">
        <f t="shared" si="50"/>
        <v>9.9437148217636023E-2</v>
      </c>
      <c r="CN32" s="38">
        <f t="shared" si="51"/>
        <v>0.72795497185741087</v>
      </c>
      <c r="CO32" s="86"/>
    </row>
    <row r="33" spans="2:93" s="12" customFormat="1" ht="14.25" customHeight="1">
      <c r="B33" s="243"/>
      <c r="C33" s="265"/>
      <c r="D33" s="145" t="s">
        <v>274</v>
      </c>
      <c r="E33" s="171">
        <v>1</v>
      </c>
      <c r="F33" s="193">
        <v>0</v>
      </c>
      <c r="G33" s="173">
        <f t="shared" ref="G33" si="220">IFERROR(F33/E33,"-")</f>
        <v>0</v>
      </c>
      <c r="H33" s="194">
        <v>0</v>
      </c>
      <c r="I33" s="173">
        <f t="shared" ref="I33" si="221">IFERROR(H33/E33,"-")</f>
        <v>0</v>
      </c>
      <c r="J33" s="194">
        <v>0</v>
      </c>
      <c r="K33" s="173">
        <f t="shared" ref="K33" si="222">IFERROR(J33/E33,"-")</f>
        <v>0</v>
      </c>
      <c r="L33" s="171">
        <v>0</v>
      </c>
      <c r="M33" s="193">
        <v>0</v>
      </c>
      <c r="N33" s="173" t="str">
        <f t="shared" ref="N33" si="223">IFERROR(M33/L33,"-")</f>
        <v>-</v>
      </c>
      <c r="O33" s="194">
        <v>0</v>
      </c>
      <c r="P33" s="173" t="str">
        <f t="shared" ref="P33" si="224">IFERROR(O33/L33,"-")</f>
        <v>-</v>
      </c>
      <c r="Q33" s="194">
        <v>0</v>
      </c>
      <c r="R33" s="173" t="str">
        <f t="shared" ref="R33" si="225">IFERROR(Q33/L33,"-")</f>
        <v>-</v>
      </c>
      <c r="S33" s="171">
        <v>26</v>
      </c>
      <c r="T33" s="193">
        <v>0</v>
      </c>
      <c r="U33" s="173">
        <f t="shared" ref="U33" si="226">IFERROR(T33/S33,"-")</f>
        <v>0</v>
      </c>
      <c r="V33" s="194">
        <v>0</v>
      </c>
      <c r="W33" s="173">
        <f t="shared" ref="W33" si="227">IFERROR(V33/S33,"-")</f>
        <v>0</v>
      </c>
      <c r="X33" s="194">
        <v>0</v>
      </c>
      <c r="Y33" s="173">
        <f t="shared" ref="Y33" si="228">IFERROR(X33/S33,"-")</f>
        <v>0</v>
      </c>
      <c r="Z33" s="171">
        <v>36</v>
      </c>
      <c r="AA33" s="193">
        <v>0</v>
      </c>
      <c r="AB33" s="173">
        <f t="shared" ref="AB33" si="229">IFERROR(AA33/Z33,"-")</f>
        <v>0</v>
      </c>
      <c r="AC33" s="194">
        <v>0</v>
      </c>
      <c r="AD33" s="173">
        <f t="shared" ref="AD33" si="230">IFERROR(AC33/Z33,"-")</f>
        <v>0</v>
      </c>
      <c r="AE33" s="194">
        <v>0</v>
      </c>
      <c r="AF33" s="173">
        <f t="shared" ref="AF33" si="231">IFERROR(AE33/Z33,"-")</f>
        <v>0</v>
      </c>
      <c r="AG33" s="171">
        <v>36</v>
      </c>
      <c r="AH33" s="193">
        <v>0</v>
      </c>
      <c r="AI33" s="173">
        <f t="shared" ref="AI33" si="232">IFERROR(AH33/AG33,"-")</f>
        <v>0</v>
      </c>
      <c r="AJ33" s="194">
        <v>0</v>
      </c>
      <c r="AK33" s="173">
        <f t="shared" ref="AK33" si="233">IFERROR(AJ33/AG33,"-")</f>
        <v>0</v>
      </c>
      <c r="AL33" s="194">
        <v>0</v>
      </c>
      <c r="AM33" s="173">
        <f t="shared" ref="AM33" si="234">IFERROR(AL33/AG33,"-")</f>
        <v>0</v>
      </c>
      <c r="AN33" s="171">
        <v>25</v>
      </c>
      <c r="AO33" s="193">
        <v>0</v>
      </c>
      <c r="AP33" s="173">
        <f t="shared" ref="AP33" si="235">IFERROR(AO33/AN33,"-")</f>
        <v>0</v>
      </c>
      <c r="AQ33" s="194">
        <v>0</v>
      </c>
      <c r="AR33" s="173">
        <f t="shared" ref="AR33" si="236">IFERROR(AQ33/AN33,"-")</f>
        <v>0</v>
      </c>
      <c r="AS33" s="194">
        <v>0</v>
      </c>
      <c r="AT33" s="173">
        <f t="shared" ref="AT33" si="237">IFERROR(AS33/AN33,"-")</f>
        <v>0</v>
      </c>
      <c r="AU33" s="171">
        <v>27</v>
      </c>
      <c r="AV33" s="193">
        <v>0</v>
      </c>
      <c r="AW33" s="173">
        <f t="shared" ref="AW33" si="238">IFERROR(AV33/AU33,"-")</f>
        <v>0</v>
      </c>
      <c r="AX33" s="194">
        <v>0</v>
      </c>
      <c r="AY33" s="173">
        <f t="shared" ref="AY33" si="239">IFERROR(AX33/AU33,"-")</f>
        <v>0</v>
      </c>
      <c r="AZ33" s="194">
        <v>0</v>
      </c>
      <c r="BA33" s="173">
        <f t="shared" ref="BA33" si="240">IFERROR(AZ33/AU33,"-")</f>
        <v>0</v>
      </c>
      <c r="BB33" s="171">
        <f t="shared" ref="BB33" si="241">SUM(E33,L33,S33,Z33,AG33,AN33,AU33,)</f>
        <v>151</v>
      </c>
      <c r="BC33" s="172">
        <f t="shared" ref="BC33" si="242">SUM(F33,M33,T33,AA33,AH33,AO33,AV33,)</f>
        <v>0</v>
      </c>
      <c r="BD33" s="173">
        <f t="shared" ref="BD33" si="243">IFERROR(BC33/BB33,"-")</f>
        <v>0</v>
      </c>
      <c r="BE33" s="172">
        <f t="shared" ref="BE33" si="244">SUM(H33,O33,V33,AC33,AJ33,AQ33,AX33,)</f>
        <v>0</v>
      </c>
      <c r="BF33" s="173">
        <f t="shared" ref="BF33" si="245">IFERROR(BE33/BB33,"-")</f>
        <v>0</v>
      </c>
      <c r="BG33" s="172">
        <f t="shared" ref="BG33" si="246">SUM(J33,Q33,X33,AE33,AL33,AS33,AZ33,)</f>
        <v>0</v>
      </c>
      <c r="BH33" s="173">
        <f t="shared" ref="BH33" si="247">IFERROR(BG33/BB33,"-")</f>
        <v>0</v>
      </c>
      <c r="BJ33" s="270"/>
      <c r="BK33" s="125" t="s">
        <v>74</v>
      </c>
      <c r="BL33" s="33">
        <f>(BB42-SUM(BC42,BE42,BG42))/BB42</f>
        <v>0.83626875407697321</v>
      </c>
      <c r="BM33" s="148">
        <v>27</v>
      </c>
      <c r="BN33" s="152" t="s">
        <v>36</v>
      </c>
      <c r="BO33" s="38">
        <f t="shared" si="28"/>
        <v>2.1114864864864864E-2</v>
      </c>
      <c r="BP33" s="38">
        <f t="shared" si="29"/>
        <v>0.12832559121621623</v>
      </c>
      <c r="BQ33" s="38">
        <f t="shared" si="30"/>
        <v>4.6875E-2</v>
      </c>
      <c r="BR33" s="38">
        <f t="shared" si="31"/>
        <v>0.80368454391891897</v>
      </c>
      <c r="BS33" s="38">
        <f t="shared" si="32"/>
        <v>2.1091453927274822E-2</v>
      </c>
      <c r="BT33" s="38">
        <f t="shared" si="33"/>
        <v>0.13029447357805568</v>
      </c>
      <c r="BU33" s="38">
        <f t="shared" si="34"/>
        <v>4.6620180948539154E-2</v>
      </c>
      <c r="BV33" s="38">
        <f t="shared" si="35"/>
        <v>0.80199389154613032</v>
      </c>
      <c r="BW33" s="38">
        <f t="shared" si="36"/>
        <v>2.6898734177215191E-2</v>
      </c>
      <c r="BX33" s="38">
        <f t="shared" si="37"/>
        <v>0.13370253164556961</v>
      </c>
      <c r="BY33" s="38">
        <f t="shared" si="38"/>
        <v>6.1708860759493674E-2</v>
      </c>
      <c r="BZ33" s="38">
        <f t="shared" si="39"/>
        <v>0.77768987341772156</v>
      </c>
      <c r="CB33" s="152" t="s">
        <v>29</v>
      </c>
      <c r="CC33" s="38">
        <f t="shared" si="40"/>
        <v>8.1517094017094019E-2</v>
      </c>
      <c r="CD33" s="38">
        <f t="shared" si="41"/>
        <v>0.24519230769230768</v>
      </c>
      <c r="CE33" s="38">
        <f t="shared" si="42"/>
        <v>6.431623931623931E-2</v>
      </c>
      <c r="CF33" s="38">
        <f t="shared" si="43"/>
        <v>0.60897435897435892</v>
      </c>
      <c r="CG33" s="38">
        <f t="shared" si="44"/>
        <v>8.1269619811649804E-2</v>
      </c>
      <c r="CH33" s="38">
        <f t="shared" si="45"/>
        <v>0.24997093361237066</v>
      </c>
      <c r="CI33" s="38">
        <f t="shared" si="46"/>
        <v>6.3829787234042548E-2</v>
      </c>
      <c r="CJ33" s="38">
        <f t="shared" si="47"/>
        <v>0.60492965934193699</v>
      </c>
      <c r="CK33" s="38">
        <f t="shared" si="48"/>
        <v>0.10191082802547771</v>
      </c>
      <c r="CL33" s="38">
        <f t="shared" si="49"/>
        <v>0.22929936305732485</v>
      </c>
      <c r="CM33" s="38">
        <f t="shared" si="50"/>
        <v>8.2802547770700632E-2</v>
      </c>
      <c r="CN33" s="38">
        <f t="shared" si="51"/>
        <v>0.5859872611464968</v>
      </c>
      <c r="CO33" s="86"/>
    </row>
    <row r="34" spans="2:93" s="12" customFormat="1" ht="14.25" customHeight="1">
      <c r="B34" s="244"/>
      <c r="C34" s="266"/>
      <c r="D34" s="169" t="s">
        <v>74</v>
      </c>
      <c r="E34" s="39">
        <v>43</v>
      </c>
      <c r="F34" s="195">
        <v>2</v>
      </c>
      <c r="G34" s="13">
        <f t="shared" si="0"/>
        <v>4.6511627906976744E-2</v>
      </c>
      <c r="H34" s="34">
        <v>3</v>
      </c>
      <c r="I34" s="13">
        <f t="shared" si="1"/>
        <v>6.9767441860465115E-2</v>
      </c>
      <c r="J34" s="34">
        <v>2</v>
      </c>
      <c r="K34" s="13">
        <f t="shared" si="2"/>
        <v>4.6511627906976744E-2</v>
      </c>
      <c r="L34" s="39">
        <v>93</v>
      </c>
      <c r="M34" s="195">
        <v>1</v>
      </c>
      <c r="N34" s="13">
        <f t="shared" si="3"/>
        <v>1.0752688172043012E-2</v>
      </c>
      <c r="O34" s="34">
        <v>6</v>
      </c>
      <c r="P34" s="13">
        <f t="shared" si="4"/>
        <v>6.4516129032258063E-2</v>
      </c>
      <c r="Q34" s="34">
        <v>6</v>
      </c>
      <c r="R34" s="13">
        <f t="shared" si="5"/>
        <v>6.4516129032258063E-2</v>
      </c>
      <c r="S34" s="39">
        <v>3619</v>
      </c>
      <c r="T34" s="195">
        <v>143</v>
      </c>
      <c r="U34" s="13">
        <f t="shared" si="6"/>
        <v>3.9513677811550151E-2</v>
      </c>
      <c r="V34" s="34">
        <v>464</v>
      </c>
      <c r="W34" s="13">
        <f t="shared" si="7"/>
        <v>0.12821221331859631</v>
      </c>
      <c r="X34" s="34">
        <v>400</v>
      </c>
      <c r="Y34" s="13">
        <f t="shared" si="8"/>
        <v>0.11052777010223819</v>
      </c>
      <c r="Z34" s="39">
        <v>2887</v>
      </c>
      <c r="AA34" s="195">
        <v>108</v>
      </c>
      <c r="AB34" s="13">
        <f t="shared" si="9"/>
        <v>3.7409075164530653E-2</v>
      </c>
      <c r="AC34" s="34">
        <v>325</v>
      </c>
      <c r="AD34" s="13">
        <f t="shared" si="10"/>
        <v>0.11257360581918947</v>
      </c>
      <c r="AE34" s="34">
        <v>302</v>
      </c>
      <c r="AF34" s="13">
        <f t="shared" si="11"/>
        <v>0.10460685833044683</v>
      </c>
      <c r="AG34" s="39">
        <v>1782</v>
      </c>
      <c r="AH34" s="195">
        <v>43</v>
      </c>
      <c r="AI34" s="13">
        <f t="shared" si="12"/>
        <v>2.4130190796857465E-2</v>
      </c>
      <c r="AJ34" s="34">
        <v>159</v>
      </c>
      <c r="AK34" s="13">
        <f t="shared" si="13"/>
        <v>8.9225589225589222E-2</v>
      </c>
      <c r="AL34" s="34">
        <v>132</v>
      </c>
      <c r="AM34" s="13">
        <f t="shared" si="14"/>
        <v>7.407407407407407E-2</v>
      </c>
      <c r="AN34" s="39">
        <v>739</v>
      </c>
      <c r="AO34" s="195">
        <v>10</v>
      </c>
      <c r="AP34" s="13">
        <f t="shared" si="15"/>
        <v>1.3531799729364006E-2</v>
      </c>
      <c r="AQ34" s="34">
        <v>34</v>
      </c>
      <c r="AR34" s="13">
        <f t="shared" si="16"/>
        <v>4.6008119079837616E-2</v>
      </c>
      <c r="AS34" s="34">
        <v>38</v>
      </c>
      <c r="AT34" s="13">
        <f t="shared" si="17"/>
        <v>5.142083897158322E-2</v>
      </c>
      <c r="AU34" s="39">
        <v>265</v>
      </c>
      <c r="AV34" s="195">
        <v>1</v>
      </c>
      <c r="AW34" s="13">
        <f t="shared" si="18"/>
        <v>3.7735849056603774E-3</v>
      </c>
      <c r="AX34" s="34">
        <v>9</v>
      </c>
      <c r="AY34" s="13">
        <f t="shared" si="19"/>
        <v>3.3962264150943396E-2</v>
      </c>
      <c r="AZ34" s="34">
        <v>8</v>
      </c>
      <c r="BA34" s="13">
        <f t="shared" si="20"/>
        <v>3.0188679245283019E-2</v>
      </c>
      <c r="BB34" s="39">
        <f t="shared" si="21"/>
        <v>9428</v>
      </c>
      <c r="BC34" s="75">
        <f t="shared" si="22"/>
        <v>308</v>
      </c>
      <c r="BD34" s="13">
        <f t="shared" si="23"/>
        <v>3.2668646584641491E-2</v>
      </c>
      <c r="BE34" s="75">
        <f t="shared" si="24"/>
        <v>1000</v>
      </c>
      <c r="BF34" s="13">
        <f t="shared" si="25"/>
        <v>0.10606703436571914</v>
      </c>
      <c r="BG34" s="75">
        <f t="shared" si="26"/>
        <v>888</v>
      </c>
      <c r="BH34" s="13">
        <f t="shared" si="27"/>
        <v>9.4187526516758588E-2</v>
      </c>
      <c r="BJ34" s="268" t="s">
        <v>59</v>
      </c>
      <c r="BK34" s="5" t="s">
        <v>175</v>
      </c>
      <c r="BL34" s="33">
        <f>(BB43-SUM(BC43,BE43,BG43))/BB43</f>
        <v>0.74712749333578454</v>
      </c>
      <c r="BM34" s="148">
        <v>28</v>
      </c>
      <c r="BN34" s="152" t="s">
        <v>37</v>
      </c>
      <c r="BO34" s="38">
        <f t="shared" si="28"/>
        <v>1.8366423074435749E-2</v>
      </c>
      <c r="BP34" s="38">
        <f t="shared" si="29"/>
        <v>0.14350384789497511</v>
      </c>
      <c r="BQ34" s="38">
        <f t="shared" si="30"/>
        <v>3.0589148289465174E-2</v>
      </c>
      <c r="BR34" s="38">
        <f t="shared" si="31"/>
        <v>0.807540580741124</v>
      </c>
      <c r="BS34" s="38">
        <f t="shared" si="32"/>
        <v>1.9000069343318771E-2</v>
      </c>
      <c r="BT34" s="38">
        <f t="shared" si="33"/>
        <v>0.1455516261008252</v>
      </c>
      <c r="BU34" s="38">
        <f t="shared" si="34"/>
        <v>3.1412523403370085E-2</v>
      </c>
      <c r="BV34" s="38">
        <f t="shared" si="35"/>
        <v>0.80403578115248597</v>
      </c>
      <c r="BW34" s="38">
        <f t="shared" si="36"/>
        <v>1.2269938650306749E-2</v>
      </c>
      <c r="BX34" s="38">
        <f t="shared" si="37"/>
        <v>0.14723926380368099</v>
      </c>
      <c r="BY34" s="38">
        <f t="shared" si="38"/>
        <v>2.4539877300613498E-2</v>
      </c>
      <c r="BZ34" s="38">
        <f t="shared" si="39"/>
        <v>0.81595092024539873</v>
      </c>
      <c r="CB34" s="152" t="s">
        <v>23</v>
      </c>
      <c r="CC34" s="38">
        <f t="shared" si="40"/>
        <v>3.8544275821423307E-2</v>
      </c>
      <c r="CD34" s="38">
        <f t="shared" si="41"/>
        <v>0.13850007367025194</v>
      </c>
      <c r="CE34" s="38">
        <f t="shared" si="42"/>
        <v>7.9136584647119493E-2</v>
      </c>
      <c r="CF34" s="38">
        <f t="shared" si="43"/>
        <v>0.74381906586120528</v>
      </c>
      <c r="CG34" s="38">
        <f t="shared" si="44"/>
        <v>3.911365856001537E-2</v>
      </c>
      <c r="CH34" s="38">
        <f t="shared" si="45"/>
        <v>0.14013993179525769</v>
      </c>
      <c r="CI34" s="38">
        <f t="shared" si="46"/>
        <v>7.9732304391680942E-2</v>
      </c>
      <c r="CJ34" s="38">
        <f t="shared" si="47"/>
        <v>0.74101410525304601</v>
      </c>
      <c r="CK34" s="38">
        <f t="shared" si="48"/>
        <v>3.6800680706232713E-2</v>
      </c>
      <c r="CL34" s="38">
        <f t="shared" si="49"/>
        <v>0.13741757072963198</v>
      </c>
      <c r="CM34" s="38">
        <f t="shared" si="50"/>
        <v>8.2961072112316528E-2</v>
      </c>
      <c r="CN34" s="38">
        <f t="shared" si="51"/>
        <v>0.74282067645181871</v>
      </c>
      <c r="CO34" s="86"/>
    </row>
    <row r="35" spans="2:93" s="12" customFormat="1" ht="14.25" customHeight="1">
      <c r="B35" s="242">
        <v>8</v>
      </c>
      <c r="C35" s="264" t="s">
        <v>58</v>
      </c>
      <c r="D35" s="144" t="s">
        <v>175</v>
      </c>
      <c r="E35" s="128">
        <v>20</v>
      </c>
      <c r="F35" s="79">
        <v>1</v>
      </c>
      <c r="G35" s="77">
        <f t="shared" si="0"/>
        <v>0.05</v>
      </c>
      <c r="H35" s="79">
        <v>2</v>
      </c>
      <c r="I35" s="77">
        <f t="shared" si="1"/>
        <v>0.1</v>
      </c>
      <c r="J35" s="79">
        <v>0</v>
      </c>
      <c r="K35" s="77">
        <f t="shared" si="2"/>
        <v>0</v>
      </c>
      <c r="L35" s="128">
        <v>66</v>
      </c>
      <c r="M35" s="79">
        <v>0</v>
      </c>
      <c r="N35" s="77">
        <f t="shared" si="3"/>
        <v>0</v>
      </c>
      <c r="O35" s="79">
        <v>3</v>
      </c>
      <c r="P35" s="77">
        <f t="shared" si="4"/>
        <v>4.5454545454545456E-2</v>
      </c>
      <c r="Q35" s="79">
        <v>1</v>
      </c>
      <c r="R35" s="77">
        <f t="shared" si="5"/>
        <v>1.5151515151515152E-2</v>
      </c>
      <c r="S35" s="128">
        <v>2088</v>
      </c>
      <c r="T35" s="79">
        <v>58</v>
      </c>
      <c r="U35" s="77">
        <f t="shared" si="6"/>
        <v>2.7777777777777776E-2</v>
      </c>
      <c r="V35" s="79">
        <v>229</v>
      </c>
      <c r="W35" s="77">
        <f t="shared" si="7"/>
        <v>0.1096743295019157</v>
      </c>
      <c r="X35" s="79">
        <v>100</v>
      </c>
      <c r="Y35" s="77">
        <f t="shared" si="8"/>
        <v>4.7892720306513412E-2</v>
      </c>
      <c r="Z35" s="128">
        <v>1785</v>
      </c>
      <c r="AA35" s="79">
        <v>42</v>
      </c>
      <c r="AB35" s="77">
        <f t="shared" si="9"/>
        <v>2.3529411764705882E-2</v>
      </c>
      <c r="AC35" s="79">
        <v>177</v>
      </c>
      <c r="AD35" s="77">
        <f t="shared" si="10"/>
        <v>9.9159663865546213E-2</v>
      </c>
      <c r="AE35" s="79">
        <v>86</v>
      </c>
      <c r="AF35" s="77">
        <f t="shared" si="11"/>
        <v>4.8179271708683476E-2</v>
      </c>
      <c r="AG35" s="128">
        <v>1322</v>
      </c>
      <c r="AH35" s="79">
        <v>18</v>
      </c>
      <c r="AI35" s="77">
        <f t="shared" si="12"/>
        <v>1.3615733736762481E-2</v>
      </c>
      <c r="AJ35" s="79">
        <v>83</v>
      </c>
      <c r="AK35" s="77">
        <f t="shared" si="13"/>
        <v>6.2783661119515888E-2</v>
      </c>
      <c r="AL35" s="79">
        <v>50</v>
      </c>
      <c r="AM35" s="77">
        <f t="shared" si="14"/>
        <v>3.7821482602118005E-2</v>
      </c>
      <c r="AN35" s="128">
        <v>673</v>
      </c>
      <c r="AO35" s="79">
        <v>4</v>
      </c>
      <c r="AP35" s="77">
        <f t="shared" si="15"/>
        <v>5.9435364041604752E-3</v>
      </c>
      <c r="AQ35" s="79">
        <v>55</v>
      </c>
      <c r="AR35" s="77">
        <f t="shared" si="16"/>
        <v>8.1723625557206539E-2</v>
      </c>
      <c r="AS35" s="79">
        <v>14</v>
      </c>
      <c r="AT35" s="77">
        <f t="shared" si="17"/>
        <v>2.0802377414561663E-2</v>
      </c>
      <c r="AU35" s="128">
        <v>219</v>
      </c>
      <c r="AV35" s="79">
        <v>1</v>
      </c>
      <c r="AW35" s="77">
        <f t="shared" si="18"/>
        <v>4.5662100456621002E-3</v>
      </c>
      <c r="AX35" s="79">
        <v>13</v>
      </c>
      <c r="AY35" s="77">
        <f t="shared" si="19"/>
        <v>5.9360730593607303E-2</v>
      </c>
      <c r="AZ35" s="79">
        <v>1</v>
      </c>
      <c r="BA35" s="77">
        <f t="shared" si="20"/>
        <v>4.5662100456621002E-3</v>
      </c>
      <c r="BB35" s="128">
        <f t="shared" si="21"/>
        <v>6173</v>
      </c>
      <c r="BC35" s="79">
        <f t="shared" si="22"/>
        <v>124</v>
      </c>
      <c r="BD35" s="77">
        <f t="shared" si="23"/>
        <v>2.0087477725579134E-2</v>
      </c>
      <c r="BE35" s="79">
        <f t="shared" si="24"/>
        <v>562</v>
      </c>
      <c r="BF35" s="77">
        <f t="shared" si="25"/>
        <v>9.1041632917544149E-2</v>
      </c>
      <c r="BG35" s="79">
        <f t="shared" si="26"/>
        <v>252</v>
      </c>
      <c r="BH35" s="77">
        <f t="shared" si="27"/>
        <v>4.0822938603596308E-2</v>
      </c>
      <c r="BJ35" s="269"/>
      <c r="BK35" s="5" t="s">
        <v>212</v>
      </c>
      <c r="BL35" s="33">
        <f>(BB44-SUM(BC44,BE44,BG44))/BB44</f>
        <v>0.71719038817005543</v>
      </c>
      <c r="BM35" s="148">
        <v>29</v>
      </c>
      <c r="BN35" s="152" t="s">
        <v>38</v>
      </c>
      <c r="BO35" s="38">
        <f t="shared" si="28"/>
        <v>2.3073509835823104E-2</v>
      </c>
      <c r="BP35" s="38">
        <f t="shared" si="29"/>
        <v>0.15389735246265346</v>
      </c>
      <c r="BQ35" s="38">
        <f t="shared" si="30"/>
        <v>4.0156781541192128E-2</v>
      </c>
      <c r="BR35" s="38">
        <f t="shared" si="31"/>
        <v>0.78287235616033135</v>
      </c>
      <c r="BS35" s="38">
        <f t="shared" si="32"/>
        <v>2.3231924140655866E-2</v>
      </c>
      <c r="BT35" s="38">
        <f t="shared" si="33"/>
        <v>0.15480047412090084</v>
      </c>
      <c r="BU35" s="38">
        <f t="shared" si="34"/>
        <v>4.0300276570525484E-2</v>
      </c>
      <c r="BV35" s="38">
        <f t="shared" si="35"/>
        <v>0.78166732516791781</v>
      </c>
      <c r="BW35" s="38">
        <f t="shared" si="36"/>
        <v>2.4793388429752067E-2</v>
      </c>
      <c r="BX35" s="38">
        <f t="shared" si="37"/>
        <v>0.16804407713498623</v>
      </c>
      <c r="BY35" s="38">
        <f t="shared" si="38"/>
        <v>4.2699724517906337E-2</v>
      </c>
      <c r="BZ35" s="38">
        <f t="shared" si="39"/>
        <v>0.76446280991735538</v>
      </c>
      <c r="CB35" s="152" t="s">
        <v>50</v>
      </c>
      <c r="CC35" s="38">
        <f t="shared" si="40"/>
        <v>3.0639076254715902E-2</v>
      </c>
      <c r="CD35" s="38">
        <f t="shared" si="41"/>
        <v>0.12987309934834801</v>
      </c>
      <c r="CE35" s="38">
        <f t="shared" si="42"/>
        <v>6.7223047902137872E-2</v>
      </c>
      <c r="CF35" s="38">
        <f t="shared" si="43"/>
        <v>0.77226477649479819</v>
      </c>
      <c r="CG35" s="38">
        <f t="shared" si="44"/>
        <v>3.0273674013078226E-2</v>
      </c>
      <c r="CH35" s="38">
        <f t="shared" si="45"/>
        <v>0.12836037781545168</v>
      </c>
      <c r="CI35" s="38">
        <f t="shared" si="46"/>
        <v>6.7449745701138292E-2</v>
      </c>
      <c r="CJ35" s="38">
        <f t="shared" si="47"/>
        <v>0.77391620247033177</v>
      </c>
      <c r="CK35" s="38">
        <f t="shared" si="48"/>
        <v>4.4009779951100246E-2</v>
      </c>
      <c r="CL35" s="38">
        <f t="shared" si="49"/>
        <v>0.18337408312958436</v>
      </c>
      <c r="CM35" s="38">
        <f t="shared" si="50"/>
        <v>7.5794621026894868E-2</v>
      </c>
      <c r="CN35" s="38">
        <f t="shared" si="51"/>
        <v>0.69682151589242058</v>
      </c>
      <c r="CO35" s="86"/>
    </row>
    <row r="36" spans="2:93" s="12" customFormat="1" ht="14.25" customHeight="1">
      <c r="B36" s="243"/>
      <c r="C36" s="265"/>
      <c r="D36" s="187" t="s">
        <v>212</v>
      </c>
      <c r="E36" s="179">
        <v>0</v>
      </c>
      <c r="F36" s="69">
        <v>0</v>
      </c>
      <c r="G36" s="67" t="str">
        <f t="shared" si="0"/>
        <v>-</v>
      </c>
      <c r="H36" s="69">
        <v>0</v>
      </c>
      <c r="I36" s="67" t="str">
        <f t="shared" si="1"/>
        <v>-</v>
      </c>
      <c r="J36" s="69">
        <v>0</v>
      </c>
      <c r="K36" s="67" t="str">
        <f t="shared" si="2"/>
        <v>-</v>
      </c>
      <c r="L36" s="179">
        <v>2</v>
      </c>
      <c r="M36" s="69">
        <v>0</v>
      </c>
      <c r="N36" s="67">
        <f t="shared" si="3"/>
        <v>0</v>
      </c>
      <c r="O36" s="69">
        <v>0</v>
      </c>
      <c r="P36" s="67">
        <f t="shared" si="4"/>
        <v>0</v>
      </c>
      <c r="Q36" s="69">
        <v>0</v>
      </c>
      <c r="R36" s="67">
        <f t="shared" si="5"/>
        <v>0</v>
      </c>
      <c r="S36" s="179">
        <v>429</v>
      </c>
      <c r="T36" s="69">
        <v>7</v>
      </c>
      <c r="U36" s="67">
        <f t="shared" si="6"/>
        <v>1.6317016317016316E-2</v>
      </c>
      <c r="V36" s="69">
        <v>52</v>
      </c>
      <c r="W36" s="67">
        <f t="shared" si="7"/>
        <v>0.12121212121212122</v>
      </c>
      <c r="X36" s="69">
        <v>27</v>
      </c>
      <c r="Y36" s="67">
        <f t="shared" si="8"/>
        <v>6.2937062937062943E-2</v>
      </c>
      <c r="Z36" s="179">
        <v>251</v>
      </c>
      <c r="AA36" s="69">
        <v>4</v>
      </c>
      <c r="AB36" s="67">
        <f t="shared" si="9"/>
        <v>1.5936254980079681E-2</v>
      </c>
      <c r="AC36" s="69">
        <v>29</v>
      </c>
      <c r="AD36" s="67">
        <f t="shared" si="10"/>
        <v>0.11553784860557768</v>
      </c>
      <c r="AE36" s="69">
        <v>23</v>
      </c>
      <c r="AF36" s="67">
        <f t="shared" si="11"/>
        <v>9.1633466135458169E-2</v>
      </c>
      <c r="AG36" s="179">
        <v>158</v>
      </c>
      <c r="AH36" s="69">
        <v>0</v>
      </c>
      <c r="AI36" s="67">
        <f t="shared" si="12"/>
        <v>0</v>
      </c>
      <c r="AJ36" s="69">
        <v>10</v>
      </c>
      <c r="AK36" s="67">
        <f t="shared" si="13"/>
        <v>6.3291139240506333E-2</v>
      </c>
      <c r="AL36" s="69">
        <v>5</v>
      </c>
      <c r="AM36" s="67">
        <f t="shared" si="14"/>
        <v>3.1645569620253167E-2</v>
      </c>
      <c r="AN36" s="179">
        <v>77</v>
      </c>
      <c r="AO36" s="69">
        <v>0</v>
      </c>
      <c r="AP36" s="67">
        <f t="shared" si="15"/>
        <v>0</v>
      </c>
      <c r="AQ36" s="69">
        <v>3</v>
      </c>
      <c r="AR36" s="67">
        <f t="shared" si="16"/>
        <v>3.896103896103896E-2</v>
      </c>
      <c r="AS36" s="69">
        <v>2</v>
      </c>
      <c r="AT36" s="67">
        <f t="shared" si="17"/>
        <v>2.5974025974025976E-2</v>
      </c>
      <c r="AU36" s="179">
        <v>14</v>
      </c>
      <c r="AV36" s="69">
        <v>0</v>
      </c>
      <c r="AW36" s="67">
        <f t="shared" si="18"/>
        <v>0</v>
      </c>
      <c r="AX36" s="69">
        <v>0</v>
      </c>
      <c r="AY36" s="67">
        <f t="shared" si="19"/>
        <v>0</v>
      </c>
      <c r="AZ36" s="69">
        <v>0</v>
      </c>
      <c r="BA36" s="67">
        <f t="shared" si="20"/>
        <v>0</v>
      </c>
      <c r="BB36" s="179">
        <f t="shared" si="21"/>
        <v>931</v>
      </c>
      <c r="BC36" s="69">
        <f t="shared" si="22"/>
        <v>11</v>
      </c>
      <c r="BD36" s="67">
        <f t="shared" si="23"/>
        <v>1.1815252416756176E-2</v>
      </c>
      <c r="BE36" s="69">
        <f t="shared" si="24"/>
        <v>94</v>
      </c>
      <c r="BF36" s="67">
        <f t="shared" si="25"/>
        <v>0.10096670247046187</v>
      </c>
      <c r="BG36" s="69">
        <f t="shared" si="26"/>
        <v>57</v>
      </c>
      <c r="BH36" s="67">
        <f t="shared" si="27"/>
        <v>6.1224489795918366E-2</v>
      </c>
      <c r="BJ36" s="270"/>
      <c r="BK36" s="125" t="s">
        <v>74</v>
      </c>
      <c r="BL36" s="33">
        <f>(BB46-SUM(BC46,BE46,BG46))/BB46</f>
        <v>0.74948240165631475</v>
      </c>
      <c r="BM36" s="148">
        <v>30</v>
      </c>
      <c r="BN36" s="152" t="s">
        <v>39</v>
      </c>
      <c r="BO36" s="38">
        <f t="shared" si="28"/>
        <v>2.4974913591258779E-2</v>
      </c>
      <c r="BP36" s="38">
        <f t="shared" si="29"/>
        <v>0.13418441297803546</v>
      </c>
      <c r="BQ36" s="38">
        <f t="shared" si="30"/>
        <v>4.9838332032556582E-2</v>
      </c>
      <c r="BR36" s="38">
        <f t="shared" si="31"/>
        <v>0.79100234139814918</v>
      </c>
      <c r="BS36" s="38">
        <f t="shared" si="32"/>
        <v>2.4783372720111496E-2</v>
      </c>
      <c r="BT36" s="38">
        <f t="shared" si="33"/>
        <v>0.13524813670241775</v>
      </c>
      <c r="BU36" s="38">
        <f t="shared" si="34"/>
        <v>4.9445555353572077E-2</v>
      </c>
      <c r="BV36" s="38">
        <f t="shared" si="35"/>
        <v>0.79052293522389872</v>
      </c>
      <c r="BW36" s="38">
        <f t="shared" si="36"/>
        <v>3.3276450511945395E-2</v>
      </c>
      <c r="BX36" s="38">
        <f t="shared" si="37"/>
        <v>0.14846416382252559</v>
      </c>
      <c r="BY36" s="38">
        <f t="shared" si="38"/>
        <v>6.655290102389079E-2</v>
      </c>
      <c r="BZ36" s="38">
        <f t="shared" si="39"/>
        <v>0.75170648464163825</v>
      </c>
      <c r="CB36" s="152" t="s">
        <v>18</v>
      </c>
      <c r="CC36" s="38">
        <f t="shared" si="40"/>
        <v>4.317766762327159E-2</v>
      </c>
      <c r="CD36" s="38">
        <f t="shared" si="41"/>
        <v>0.16110096530133056</v>
      </c>
      <c r="CE36" s="38">
        <f t="shared" si="42"/>
        <v>6.3266370988781628E-2</v>
      </c>
      <c r="CF36" s="38">
        <f t="shared" si="43"/>
        <v>0.73245499608661624</v>
      </c>
      <c r="CG36" s="38">
        <f t="shared" si="44"/>
        <v>4.2075337597725658E-2</v>
      </c>
      <c r="CH36" s="38">
        <f t="shared" si="45"/>
        <v>0.16204690831556504</v>
      </c>
      <c r="CI36" s="38">
        <f t="shared" si="46"/>
        <v>6.297085998578536E-2</v>
      </c>
      <c r="CJ36" s="38">
        <f t="shared" si="47"/>
        <v>0.73290689410092391</v>
      </c>
      <c r="CK36" s="38">
        <f t="shared" si="48"/>
        <v>6.4102564102564097E-2</v>
      </c>
      <c r="CL36" s="38">
        <f t="shared" si="49"/>
        <v>0.17399267399267399</v>
      </c>
      <c r="CM36" s="38">
        <f t="shared" si="50"/>
        <v>7.6923076923076927E-2</v>
      </c>
      <c r="CN36" s="38">
        <f t="shared" si="51"/>
        <v>0.68498168498168499</v>
      </c>
      <c r="CO36" s="86"/>
    </row>
    <row r="37" spans="2:93" s="12" customFormat="1" ht="14.25" customHeight="1">
      <c r="B37" s="243"/>
      <c r="C37" s="265"/>
      <c r="D37" s="145" t="s">
        <v>274</v>
      </c>
      <c r="E37" s="171">
        <v>1</v>
      </c>
      <c r="F37" s="172">
        <v>0</v>
      </c>
      <c r="G37" s="173">
        <f t="shared" ref="G37" si="248">IFERROR(F37/E37,"-")</f>
        <v>0</v>
      </c>
      <c r="H37" s="172">
        <v>0</v>
      </c>
      <c r="I37" s="173">
        <f t="shared" ref="I37" si="249">IFERROR(H37/E37,"-")</f>
        <v>0</v>
      </c>
      <c r="J37" s="172">
        <v>0</v>
      </c>
      <c r="K37" s="173">
        <f t="shared" ref="K37" si="250">IFERROR(J37/E37,"-")</f>
        <v>0</v>
      </c>
      <c r="L37" s="171">
        <v>2</v>
      </c>
      <c r="M37" s="172">
        <v>0</v>
      </c>
      <c r="N37" s="173">
        <f t="shared" ref="N37" si="251">IFERROR(M37/L37,"-")</f>
        <v>0</v>
      </c>
      <c r="O37" s="172">
        <v>0</v>
      </c>
      <c r="P37" s="173">
        <f t="shared" ref="P37" si="252">IFERROR(O37/L37,"-")</f>
        <v>0</v>
      </c>
      <c r="Q37" s="172">
        <v>0</v>
      </c>
      <c r="R37" s="173">
        <f t="shared" ref="R37" si="253">IFERROR(Q37/L37,"-")</f>
        <v>0</v>
      </c>
      <c r="S37" s="171">
        <v>18</v>
      </c>
      <c r="T37" s="172">
        <v>0</v>
      </c>
      <c r="U37" s="173">
        <f t="shared" ref="U37" si="254">IFERROR(T37/S37,"-")</f>
        <v>0</v>
      </c>
      <c r="V37" s="172">
        <v>0</v>
      </c>
      <c r="W37" s="173">
        <f t="shared" ref="W37" si="255">IFERROR(V37/S37,"-")</f>
        <v>0</v>
      </c>
      <c r="X37" s="172">
        <v>0</v>
      </c>
      <c r="Y37" s="173">
        <f t="shared" ref="Y37" si="256">IFERROR(X37/S37,"-")</f>
        <v>0</v>
      </c>
      <c r="Z37" s="171">
        <v>33</v>
      </c>
      <c r="AA37" s="172">
        <v>0</v>
      </c>
      <c r="AB37" s="173">
        <f t="shared" ref="AB37" si="257">IFERROR(AA37/Z37,"-")</f>
        <v>0</v>
      </c>
      <c r="AC37" s="172">
        <v>0</v>
      </c>
      <c r="AD37" s="173">
        <f t="shared" ref="AD37" si="258">IFERROR(AC37/Z37,"-")</f>
        <v>0</v>
      </c>
      <c r="AE37" s="172">
        <v>0</v>
      </c>
      <c r="AF37" s="173">
        <f t="shared" ref="AF37" si="259">IFERROR(AE37/Z37,"-")</f>
        <v>0</v>
      </c>
      <c r="AG37" s="171">
        <v>32</v>
      </c>
      <c r="AH37" s="172">
        <v>0</v>
      </c>
      <c r="AI37" s="173">
        <f t="shared" ref="AI37" si="260">IFERROR(AH37/AG37,"-")</f>
        <v>0</v>
      </c>
      <c r="AJ37" s="172">
        <v>0</v>
      </c>
      <c r="AK37" s="173">
        <f t="shared" ref="AK37" si="261">IFERROR(AJ37/AG37,"-")</f>
        <v>0</v>
      </c>
      <c r="AL37" s="172">
        <v>0</v>
      </c>
      <c r="AM37" s="173">
        <f t="shared" ref="AM37" si="262">IFERROR(AL37/AG37,"-")</f>
        <v>0</v>
      </c>
      <c r="AN37" s="171">
        <v>30</v>
      </c>
      <c r="AO37" s="172">
        <v>0</v>
      </c>
      <c r="AP37" s="173">
        <f t="shared" ref="AP37" si="263">IFERROR(AO37/AN37,"-")</f>
        <v>0</v>
      </c>
      <c r="AQ37" s="172">
        <v>0</v>
      </c>
      <c r="AR37" s="173">
        <f t="shared" ref="AR37" si="264">IFERROR(AQ37/AN37,"-")</f>
        <v>0</v>
      </c>
      <c r="AS37" s="172">
        <v>0</v>
      </c>
      <c r="AT37" s="173">
        <f t="shared" ref="AT37" si="265">IFERROR(AS37/AN37,"-")</f>
        <v>0</v>
      </c>
      <c r="AU37" s="171">
        <v>24</v>
      </c>
      <c r="AV37" s="172">
        <v>0</v>
      </c>
      <c r="AW37" s="173">
        <f t="shared" ref="AW37" si="266">IFERROR(AV37/AU37,"-")</f>
        <v>0</v>
      </c>
      <c r="AX37" s="172">
        <v>0</v>
      </c>
      <c r="AY37" s="173">
        <f t="shared" ref="AY37" si="267">IFERROR(AX37/AU37,"-")</f>
        <v>0</v>
      </c>
      <c r="AZ37" s="172">
        <v>0</v>
      </c>
      <c r="BA37" s="173">
        <f t="shared" ref="BA37" si="268">IFERROR(AZ37/AU37,"-")</f>
        <v>0</v>
      </c>
      <c r="BB37" s="171">
        <f t="shared" ref="BB37" si="269">SUM(E37,L37,S37,Z37,AG37,AN37,AU37,)</f>
        <v>140</v>
      </c>
      <c r="BC37" s="172">
        <f t="shared" ref="BC37" si="270">SUM(F37,M37,T37,AA37,AH37,AO37,AV37,)</f>
        <v>0</v>
      </c>
      <c r="BD37" s="173">
        <f t="shared" ref="BD37" si="271">IFERROR(BC37/BB37,"-")</f>
        <v>0</v>
      </c>
      <c r="BE37" s="172">
        <f t="shared" ref="BE37" si="272">SUM(H37,O37,V37,AC37,AJ37,AQ37,AX37,)</f>
        <v>0</v>
      </c>
      <c r="BF37" s="173">
        <f t="shared" ref="BF37" si="273">IFERROR(BE37/BB37,"-")</f>
        <v>0</v>
      </c>
      <c r="BG37" s="172">
        <f t="shared" ref="BG37" si="274">SUM(J37,Q37,X37,AE37,AL37,AS37,AZ37,)</f>
        <v>0</v>
      </c>
      <c r="BH37" s="173">
        <f t="shared" ref="BH37" si="275">IFERROR(BG37/BB37,"-")</f>
        <v>0</v>
      </c>
      <c r="BJ37" s="268" t="s">
        <v>60</v>
      </c>
      <c r="BK37" s="5" t="s">
        <v>175</v>
      </c>
      <c r="BL37" s="33">
        <f>(BB47-SUM(BC47,BE47,BG47))/BB47</f>
        <v>0.79010666086199388</v>
      </c>
      <c r="BM37" s="148">
        <v>31</v>
      </c>
      <c r="BN37" s="152" t="s">
        <v>40</v>
      </c>
      <c r="BO37" s="38">
        <f t="shared" si="28"/>
        <v>2.7053099572183541E-2</v>
      </c>
      <c r="BP37" s="38">
        <f t="shared" si="29"/>
        <v>0.15946648771076252</v>
      </c>
      <c r="BQ37" s="38">
        <f t="shared" si="30"/>
        <v>4.9660263400721417E-2</v>
      </c>
      <c r="BR37" s="38">
        <f t="shared" si="31"/>
        <v>0.76382014931633258</v>
      </c>
      <c r="BS37" s="38">
        <f t="shared" si="32"/>
        <v>2.6968467637838833E-2</v>
      </c>
      <c r="BT37" s="38">
        <f t="shared" si="33"/>
        <v>0.16056610732067123</v>
      </c>
      <c r="BU37" s="38">
        <f t="shared" si="34"/>
        <v>4.9004241194910564E-2</v>
      </c>
      <c r="BV37" s="38">
        <f t="shared" si="35"/>
        <v>0.76346118384657935</v>
      </c>
      <c r="BW37" s="38">
        <f t="shared" si="36"/>
        <v>3.1880977683315624E-2</v>
      </c>
      <c r="BX37" s="38">
        <f t="shared" si="37"/>
        <v>0.16950053134962806</v>
      </c>
      <c r="BY37" s="38">
        <f t="shared" si="38"/>
        <v>6.3761955366631248E-2</v>
      </c>
      <c r="BZ37" s="38">
        <f t="shared" si="39"/>
        <v>0.73485653560042508</v>
      </c>
      <c r="CB37" s="152" t="s">
        <v>19</v>
      </c>
      <c r="CC37" s="38">
        <f t="shared" si="40"/>
        <v>2.8385416666666666E-2</v>
      </c>
      <c r="CD37" s="38">
        <f t="shared" si="41"/>
        <v>0.12786458333333334</v>
      </c>
      <c r="CE37" s="38">
        <f t="shared" si="42"/>
        <v>5.5208333333333331E-2</v>
      </c>
      <c r="CF37" s="38">
        <f t="shared" si="43"/>
        <v>0.7885416666666667</v>
      </c>
      <c r="CG37" s="38">
        <f t="shared" si="44"/>
        <v>2.7622175004829053E-2</v>
      </c>
      <c r="CH37" s="38">
        <f t="shared" si="45"/>
        <v>0.1253621788680703</v>
      </c>
      <c r="CI37" s="38">
        <f t="shared" si="46"/>
        <v>5.5823836198570599E-2</v>
      </c>
      <c r="CJ37" s="38">
        <f t="shared" si="47"/>
        <v>0.79119180992853</v>
      </c>
      <c r="CK37" s="38">
        <f t="shared" si="48"/>
        <v>3.8068709377901577E-2</v>
      </c>
      <c r="CL37" s="38">
        <f t="shared" si="49"/>
        <v>0.16248839368616527</v>
      </c>
      <c r="CM37" s="38">
        <f t="shared" si="50"/>
        <v>5.3853296193129063E-2</v>
      </c>
      <c r="CN37" s="38">
        <f t="shared" si="51"/>
        <v>0.74558960074280412</v>
      </c>
      <c r="CO37" s="86"/>
    </row>
    <row r="38" spans="2:93" s="12" customFormat="1" ht="14.25" customHeight="1">
      <c r="B38" s="244"/>
      <c r="C38" s="266"/>
      <c r="D38" s="169" t="s">
        <v>74</v>
      </c>
      <c r="E38" s="40">
        <v>21</v>
      </c>
      <c r="F38" s="62">
        <v>1</v>
      </c>
      <c r="G38" s="60">
        <f t="shared" si="0"/>
        <v>4.7619047619047616E-2</v>
      </c>
      <c r="H38" s="62">
        <v>2</v>
      </c>
      <c r="I38" s="60">
        <f t="shared" si="1"/>
        <v>9.5238095238095233E-2</v>
      </c>
      <c r="J38" s="62">
        <v>0</v>
      </c>
      <c r="K38" s="60">
        <f t="shared" si="2"/>
        <v>0</v>
      </c>
      <c r="L38" s="40">
        <v>70</v>
      </c>
      <c r="M38" s="62">
        <v>0</v>
      </c>
      <c r="N38" s="60">
        <f t="shared" si="3"/>
        <v>0</v>
      </c>
      <c r="O38" s="62">
        <v>3</v>
      </c>
      <c r="P38" s="60">
        <f t="shared" si="4"/>
        <v>4.2857142857142858E-2</v>
      </c>
      <c r="Q38" s="62">
        <v>1</v>
      </c>
      <c r="R38" s="60">
        <f t="shared" si="5"/>
        <v>1.4285714285714285E-2</v>
      </c>
      <c r="S38" s="40">
        <v>2535</v>
      </c>
      <c r="T38" s="62">
        <v>65</v>
      </c>
      <c r="U38" s="60">
        <f t="shared" si="6"/>
        <v>2.564102564102564E-2</v>
      </c>
      <c r="V38" s="62">
        <v>281</v>
      </c>
      <c r="W38" s="60">
        <f t="shared" si="7"/>
        <v>0.11084812623274162</v>
      </c>
      <c r="X38" s="62">
        <v>127</v>
      </c>
      <c r="Y38" s="60">
        <f t="shared" si="8"/>
        <v>5.0098619329388562E-2</v>
      </c>
      <c r="Z38" s="40">
        <v>2069</v>
      </c>
      <c r="AA38" s="62">
        <v>46</v>
      </c>
      <c r="AB38" s="60">
        <f t="shared" si="9"/>
        <v>2.2232962783953602E-2</v>
      </c>
      <c r="AC38" s="62">
        <v>206</v>
      </c>
      <c r="AD38" s="60">
        <f t="shared" si="10"/>
        <v>9.956500724987917E-2</v>
      </c>
      <c r="AE38" s="62">
        <v>109</v>
      </c>
      <c r="AF38" s="60">
        <f t="shared" si="11"/>
        <v>5.2682455292411792E-2</v>
      </c>
      <c r="AG38" s="40">
        <v>1512</v>
      </c>
      <c r="AH38" s="62">
        <v>18</v>
      </c>
      <c r="AI38" s="60">
        <f t="shared" si="12"/>
        <v>1.1904761904761904E-2</v>
      </c>
      <c r="AJ38" s="62">
        <v>93</v>
      </c>
      <c r="AK38" s="60">
        <f t="shared" si="13"/>
        <v>6.1507936507936505E-2</v>
      </c>
      <c r="AL38" s="62">
        <v>55</v>
      </c>
      <c r="AM38" s="60">
        <f t="shared" si="14"/>
        <v>3.6375661375661374E-2</v>
      </c>
      <c r="AN38" s="40">
        <v>780</v>
      </c>
      <c r="AO38" s="62">
        <v>4</v>
      </c>
      <c r="AP38" s="60">
        <f t="shared" si="15"/>
        <v>5.1282051282051282E-3</v>
      </c>
      <c r="AQ38" s="62">
        <v>58</v>
      </c>
      <c r="AR38" s="60">
        <f t="shared" si="16"/>
        <v>7.4358974358974358E-2</v>
      </c>
      <c r="AS38" s="62">
        <v>16</v>
      </c>
      <c r="AT38" s="60">
        <f t="shared" si="17"/>
        <v>2.0512820512820513E-2</v>
      </c>
      <c r="AU38" s="40">
        <v>257</v>
      </c>
      <c r="AV38" s="62">
        <v>1</v>
      </c>
      <c r="AW38" s="60">
        <f t="shared" si="18"/>
        <v>3.8910505836575876E-3</v>
      </c>
      <c r="AX38" s="62">
        <v>13</v>
      </c>
      <c r="AY38" s="60">
        <f t="shared" si="19"/>
        <v>5.0583657587548639E-2</v>
      </c>
      <c r="AZ38" s="62">
        <v>1</v>
      </c>
      <c r="BA38" s="60">
        <f t="shared" si="20"/>
        <v>3.8910505836575876E-3</v>
      </c>
      <c r="BB38" s="40">
        <f t="shared" si="21"/>
        <v>7244</v>
      </c>
      <c r="BC38" s="62">
        <f t="shared" si="22"/>
        <v>135</v>
      </c>
      <c r="BD38" s="60">
        <f t="shared" si="23"/>
        <v>1.8636112644947543E-2</v>
      </c>
      <c r="BE38" s="62">
        <f t="shared" si="24"/>
        <v>656</v>
      </c>
      <c r="BF38" s="60">
        <f t="shared" si="25"/>
        <v>9.0557702926559916E-2</v>
      </c>
      <c r="BG38" s="62">
        <f t="shared" si="26"/>
        <v>309</v>
      </c>
      <c r="BH38" s="60">
        <f t="shared" si="27"/>
        <v>4.2655991165102151E-2</v>
      </c>
      <c r="BJ38" s="269"/>
      <c r="BK38" s="5" t="s">
        <v>212</v>
      </c>
      <c r="BL38" s="33">
        <f>(BB48-SUM(BC48,BE48,BG48))/BB48</f>
        <v>0.76054955839057903</v>
      </c>
      <c r="BM38" s="148">
        <v>32</v>
      </c>
      <c r="BN38" s="152" t="s">
        <v>41</v>
      </c>
      <c r="BO38" s="38">
        <f t="shared" si="28"/>
        <v>3.0655495317890587E-2</v>
      </c>
      <c r="BP38" s="38">
        <f t="shared" si="29"/>
        <v>0.1389354361754559</v>
      </c>
      <c r="BQ38" s="38">
        <f t="shared" si="30"/>
        <v>6.5549531789058646E-2</v>
      </c>
      <c r="BR38" s="38">
        <f t="shared" si="31"/>
        <v>0.76485953671759488</v>
      </c>
      <c r="BS38" s="38">
        <f t="shared" si="32"/>
        <v>3.1141498851557075E-2</v>
      </c>
      <c r="BT38" s="38">
        <f t="shared" si="33"/>
        <v>0.14144543560707226</v>
      </c>
      <c r="BU38" s="38">
        <f t="shared" si="34"/>
        <v>6.5648202553282409E-2</v>
      </c>
      <c r="BV38" s="38">
        <f t="shared" si="35"/>
        <v>0.76176486298808821</v>
      </c>
      <c r="BW38" s="38">
        <f t="shared" si="36"/>
        <v>3.0492572322126661E-2</v>
      </c>
      <c r="BX38" s="38">
        <f t="shared" si="37"/>
        <v>0.13369820172009383</v>
      </c>
      <c r="BY38" s="38">
        <f t="shared" si="38"/>
        <v>7.8186082877247848E-2</v>
      </c>
      <c r="BZ38" s="38">
        <f t="shared" si="39"/>
        <v>0.75762314308053169</v>
      </c>
      <c r="CB38" s="152" t="s">
        <v>30</v>
      </c>
      <c r="CC38" s="38">
        <f t="shared" si="40"/>
        <v>4.210147535084563E-2</v>
      </c>
      <c r="CD38" s="38">
        <f t="shared" si="41"/>
        <v>0.2148254767902123</v>
      </c>
      <c r="CE38" s="38">
        <f t="shared" si="42"/>
        <v>4.4380472592059496E-2</v>
      </c>
      <c r="CF38" s="38">
        <f t="shared" si="43"/>
        <v>0.69869257526688255</v>
      </c>
      <c r="CG38" s="38">
        <f t="shared" si="44"/>
        <v>4.1521564425395126E-2</v>
      </c>
      <c r="CH38" s="38">
        <f t="shared" si="45"/>
        <v>0.21658183766407715</v>
      </c>
      <c r="CI38" s="38">
        <f t="shared" si="46"/>
        <v>4.4468256094294133E-2</v>
      </c>
      <c r="CJ38" s="38">
        <f t="shared" si="47"/>
        <v>0.69742834181623359</v>
      </c>
      <c r="CK38" s="38">
        <f t="shared" si="48"/>
        <v>5.1507537688442212E-2</v>
      </c>
      <c r="CL38" s="38">
        <f t="shared" si="49"/>
        <v>0.21859296482412061</v>
      </c>
      <c r="CM38" s="38">
        <f t="shared" si="50"/>
        <v>4.6482412060301508E-2</v>
      </c>
      <c r="CN38" s="38">
        <f t="shared" si="51"/>
        <v>0.68341708542713564</v>
      </c>
      <c r="CO38" s="86"/>
    </row>
    <row r="39" spans="2:93" s="12" customFormat="1" ht="14.25" customHeight="1">
      <c r="B39" s="242">
        <v>9</v>
      </c>
      <c r="C39" s="264" t="s">
        <v>112</v>
      </c>
      <c r="D39" s="144" t="s">
        <v>175</v>
      </c>
      <c r="E39" s="128">
        <v>7</v>
      </c>
      <c r="F39" s="89">
        <v>0</v>
      </c>
      <c r="G39" s="77">
        <f t="shared" si="0"/>
        <v>0</v>
      </c>
      <c r="H39" s="78">
        <v>2</v>
      </c>
      <c r="I39" s="77">
        <f t="shared" si="1"/>
        <v>0.2857142857142857</v>
      </c>
      <c r="J39" s="78">
        <v>1</v>
      </c>
      <c r="K39" s="77">
        <f t="shared" si="2"/>
        <v>0.14285714285714285</v>
      </c>
      <c r="L39" s="128">
        <v>34</v>
      </c>
      <c r="M39" s="89">
        <v>0</v>
      </c>
      <c r="N39" s="77">
        <f t="shared" si="3"/>
        <v>0</v>
      </c>
      <c r="O39" s="78">
        <v>0</v>
      </c>
      <c r="P39" s="77">
        <f t="shared" si="4"/>
        <v>0</v>
      </c>
      <c r="Q39" s="78">
        <v>3</v>
      </c>
      <c r="R39" s="77">
        <f t="shared" si="5"/>
        <v>8.8235294117647065E-2</v>
      </c>
      <c r="S39" s="128">
        <v>1509</v>
      </c>
      <c r="T39" s="89">
        <v>37</v>
      </c>
      <c r="U39" s="77">
        <f t="shared" si="6"/>
        <v>2.4519549370444003E-2</v>
      </c>
      <c r="V39" s="78">
        <v>124</v>
      </c>
      <c r="W39" s="77">
        <f t="shared" si="7"/>
        <v>8.2173624917163679E-2</v>
      </c>
      <c r="X39" s="78">
        <v>129</v>
      </c>
      <c r="Y39" s="77">
        <f t="shared" si="8"/>
        <v>8.5487077534791248E-2</v>
      </c>
      <c r="Z39" s="128">
        <v>1194</v>
      </c>
      <c r="AA39" s="89">
        <v>23</v>
      </c>
      <c r="AB39" s="77">
        <f t="shared" si="9"/>
        <v>1.9262981574539362E-2</v>
      </c>
      <c r="AC39" s="78">
        <v>98</v>
      </c>
      <c r="AD39" s="77">
        <f t="shared" si="10"/>
        <v>8.2077051926298161E-2</v>
      </c>
      <c r="AE39" s="78">
        <v>116</v>
      </c>
      <c r="AF39" s="77">
        <f t="shared" si="11"/>
        <v>9.7152428810720268E-2</v>
      </c>
      <c r="AG39" s="128">
        <v>774</v>
      </c>
      <c r="AH39" s="89">
        <v>7</v>
      </c>
      <c r="AI39" s="77">
        <f t="shared" si="12"/>
        <v>9.0439276485788107E-3</v>
      </c>
      <c r="AJ39" s="78">
        <v>31</v>
      </c>
      <c r="AK39" s="77">
        <f t="shared" si="13"/>
        <v>4.0051679586563305E-2</v>
      </c>
      <c r="AL39" s="78">
        <v>56</v>
      </c>
      <c r="AM39" s="77">
        <f t="shared" si="14"/>
        <v>7.2351421188630485E-2</v>
      </c>
      <c r="AN39" s="128">
        <v>342</v>
      </c>
      <c r="AO39" s="89">
        <v>9</v>
      </c>
      <c r="AP39" s="77">
        <f t="shared" si="15"/>
        <v>2.6315789473684209E-2</v>
      </c>
      <c r="AQ39" s="78">
        <v>14</v>
      </c>
      <c r="AR39" s="77">
        <f t="shared" si="16"/>
        <v>4.0935672514619881E-2</v>
      </c>
      <c r="AS39" s="78">
        <v>22</v>
      </c>
      <c r="AT39" s="77">
        <f t="shared" si="17"/>
        <v>6.4327485380116955E-2</v>
      </c>
      <c r="AU39" s="128">
        <v>117</v>
      </c>
      <c r="AV39" s="89">
        <v>0</v>
      </c>
      <c r="AW39" s="77">
        <f t="shared" si="18"/>
        <v>0</v>
      </c>
      <c r="AX39" s="78">
        <v>0</v>
      </c>
      <c r="AY39" s="77">
        <f t="shared" si="19"/>
        <v>0</v>
      </c>
      <c r="AZ39" s="78">
        <v>1</v>
      </c>
      <c r="BA39" s="77">
        <f t="shared" si="20"/>
        <v>8.5470085470085479E-3</v>
      </c>
      <c r="BB39" s="128">
        <f t="shared" si="21"/>
        <v>3977</v>
      </c>
      <c r="BC39" s="79">
        <f t="shared" si="22"/>
        <v>76</v>
      </c>
      <c r="BD39" s="77">
        <f t="shared" si="23"/>
        <v>1.9109881820467689E-2</v>
      </c>
      <c r="BE39" s="79">
        <f t="shared" si="24"/>
        <v>269</v>
      </c>
      <c r="BF39" s="77">
        <f t="shared" si="25"/>
        <v>6.7638923811918536E-2</v>
      </c>
      <c r="BG39" s="79">
        <f t="shared" si="26"/>
        <v>328</v>
      </c>
      <c r="BH39" s="77">
        <f t="shared" si="27"/>
        <v>8.247422680412371E-2</v>
      </c>
      <c r="BJ39" s="270"/>
      <c r="BK39" s="125" t="s">
        <v>74</v>
      </c>
      <c r="BL39" s="33">
        <f>(BB50-SUM(BC50,BE50,BG50))/BB50</f>
        <v>0.79276731148037782</v>
      </c>
      <c r="BM39" s="148">
        <v>33</v>
      </c>
      <c r="BN39" s="152" t="s">
        <v>42</v>
      </c>
      <c r="BO39" s="38">
        <f t="shared" si="28"/>
        <v>3.6714807725769967E-2</v>
      </c>
      <c r="BP39" s="38">
        <f t="shared" si="29"/>
        <v>0.18287802331651296</v>
      </c>
      <c r="BQ39" s="38">
        <f t="shared" si="30"/>
        <v>3.9846876631285888E-2</v>
      </c>
      <c r="BR39" s="38">
        <f t="shared" si="31"/>
        <v>0.74056029232643117</v>
      </c>
      <c r="BS39" s="38">
        <f t="shared" si="32"/>
        <v>3.6543585839360487E-2</v>
      </c>
      <c r="BT39" s="38">
        <f t="shared" si="33"/>
        <v>0.18500190331176247</v>
      </c>
      <c r="BU39" s="38">
        <f t="shared" si="34"/>
        <v>3.9969547011800534E-2</v>
      </c>
      <c r="BV39" s="38">
        <f t="shared" si="35"/>
        <v>0.73848496383707651</v>
      </c>
      <c r="BW39" s="38">
        <f t="shared" si="36"/>
        <v>4.6004842615012108E-2</v>
      </c>
      <c r="BX39" s="38">
        <f t="shared" si="37"/>
        <v>0.19128329297820823</v>
      </c>
      <c r="BY39" s="38">
        <f t="shared" si="38"/>
        <v>4.6004842615012108E-2</v>
      </c>
      <c r="BZ39" s="38">
        <f t="shared" si="39"/>
        <v>0.7167070217917676</v>
      </c>
      <c r="CB39" s="152" t="s">
        <v>51</v>
      </c>
      <c r="CC39" s="38">
        <f t="shared" si="40"/>
        <v>2.506931608133087E-2</v>
      </c>
      <c r="CD39" s="38">
        <f t="shared" si="41"/>
        <v>9.5656192236598894E-2</v>
      </c>
      <c r="CE39" s="38">
        <f t="shared" si="42"/>
        <v>4.0318853974121993E-2</v>
      </c>
      <c r="CF39" s="38">
        <f t="shared" si="43"/>
        <v>0.83895563770794823</v>
      </c>
      <c r="CG39" s="38">
        <f t="shared" si="44"/>
        <v>2.5109702584105314E-2</v>
      </c>
      <c r="CH39" s="38">
        <f t="shared" si="45"/>
        <v>9.568503169185763E-2</v>
      </c>
      <c r="CI39" s="38">
        <f t="shared" si="46"/>
        <v>3.9980497318381276E-2</v>
      </c>
      <c r="CJ39" s="38">
        <f t="shared" si="47"/>
        <v>0.83922476840565574</v>
      </c>
      <c r="CK39" s="38">
        <f t="shared" si="48"/>
        <v>3.0555555555555555E-2</v>
      </c>
      <c r="CL39" s="38">
        <f t="shared" si="49"/>
        <v>0.11944444444444445</v>
      </c>
      <c r="CM39" s="38">
        <f t="shared" si="50"/>
        <v>5.8333333333333334E-2</v>
      </c>
      <c r="CN39" s="38">
        <f t="shared" si="51"/>
        <v>0.79166666666666663</v>
      </c>
      <c r="CO39" s="86"/>
    </row>
    <row r="40" spans="2:93" s="12" customFormat="1" ht="14.25" customHeight="1">
      <c r="B40" s="243"/>
      <c r="C40" s="265"/>
      <c r="D40" s="187" t="s">
        <v>212</v>
      </c>
      <c r="E40" s="179">
        <v>1</v>
      </c>
      <c r="F40" s="180">
        <v>0</v>
      </c>
      <c r="G40" s="67">
        <f t="shared" si="0"/>
        <v>0</v>
      </c>
      <c r="H40" s="68">
        <v>0</v>
      </c>
      <c r="I40" s="67">
        <f t="shared" si="1"/>
        <v>0</v>
      </c>
      <c r="J40" s="68">
        <v>0</v>
      </c>
      <c r="K40" s="67">
        <f t="shared" si="2"/>
        <v>0</v>
      </c>
      <c r="L40" s="179">
        <v>1</v>
      </c>
      <c r="M40" s="180">
        <v>0</v>
      </c>
      <c r="N40" s="67">
        <f t="shared" si="3"/>
        <v>0</v>
      </c>
      <c r="O40" s="68">
        <v>0</v>
      </c>
      <c r="P40" s="67">
        <f t="shared" si="4"/>
        <v>0</v>
      </c>
      <c r="Q40" s="68">
        <v>0</v>
      </c>
      <c r="R40" s="67">
        <f t="shared" si="5"/>
        <v>0</v>
      </c>
      <c r="S40" s="179">
        <v>201</v>
      </c>
      <c r="T40" s="180">
        <v>6</v>
      </c>
      <c r="U40" s="67">
        <f t="shared" si="6"/>
        <v>2.9850746268656716E-2</v>
      </c>
      <c r="V40" s="68">
        <v>12</v>
      </c>
      <c r="W40" s="67">
        <f t="shared" si="7"/>
        <v>5.9701492537313432E-2</v>
      </c>
      <c r="X40" s="68">
        <v>18</v>
      </c>
      <c r="Y40" s="67">
        <f t="shared" si="8"/>
        <v>8.9552238805970144E-2</v>
      </c>
      <c r="Z40" s="179">
        <v>122</v>
      </c>
      <c r="AA40" s="180">
        <v>2</v>
      </c>
      <c r="AB40" s="67">
        <f t="shared" si="9"/>
        <v>1.6393442622950821E-2</v>
      </c>
      <c r="AC40" s="68">
        <v>9</v>
      </c>
      <c r="AD40" s="67">
        <f t="shared" si="10"/>
        <v>7.3770491803278687E-2</v>
      </c>
      <c r="AE40" s="68">
        <v>14</v>
      </c>
      <c r="AF40" s="67">
        <f t="shared" si="11"/>
        <v>0.11475409836065574</v>
      </c>
      <c r="AG40" s="179">
        <v>76</v>
      </c>
      <c r="AH40" s="180">
        <v>3</v>
      </c>
      <c r="AI40" s="67">
        <f t="shared" si="12"/>
        <v>3.9473684210526314E-2</v>
      </c>
      <c r="AJ40" s="68">
        <v>6</v>
      </c>
      <c r="AK40" s="67">
        <f t="shared" si="13"/>
        <v>7.8947368421052627E-2</v>
      </c>
      <c r="AL40" s="68">
        <v>7</v>
      </c>
      <c r="AM40" s="67">
        <f t="shared" si="14"/>
        <v>9.2105263157894732E-2</v>
      </c>
      <c r="AN40" s="179">
        <v>32</v>
      </c>
      <c r="AO40" s="180">
        <v>0</v>
      </c>
      <c r="AP40" s="67">
        <f t="shared" si="15"/>
        <v>0</v>
      </c>
      <c r="AQ40" s="68">
        <v>1</v>
      </c>
      <c r="AR40" s="67">
        <f t="shared" si="16"/>
        <v>3.125E-2</v>
      </c>
      <c r="AS40" s="68">
        <v>1</v>
      </c>
      <c r="AT40" s="67">
        <f t="shared" si="17"/>
        <v>3.125E-2</v>
      </c>
      <c r="AU40" s="179">
        <v>18</v>
      </c>
      <c r="AV40" s="180">
        <v>0</v>
      </c>
      <c r="AW40" s="67">
        <f t="shared" si="18"/>
        <v>0</v>
      </c>
      <c r="AX40" s="68">
        <v>0</v>
      </c>
      <c r="AY40" s="67">
        <f t="shared" si="19"/>
        <v>0</v>
      </c>
      <c r="AZ40" s="68">
        <v>0</v>
      </c>
      <c r="BA40" s="67">
        <f t="shared" si="20"/>
        <v>0</v>
      </c>
      <c r="BB40" s="179">
        <f t="shared" si="21"/>
        <v>451</v>
      </c>
      <c r="BC40" s="69">
        <f t="shared" si="22"/>
        <v>11</v>
      </c>
      <c r="BD40" s="67">
        <f t="shared" si="23"/>
        <v>2.4390243902439025E-2</v>
      </c>
      <c r="BE40" s="69">
        <f t="shared" si="24"/>
        <v>28</v>
      </c>
      <c r="BF40" s="67">
        <f t="shared" si="25"/>
        <v>6.2084257206208429E-2</v>
      </c>
      <c r="BG40" s="69">
        <f t="shared" si="26"/>
        <v>40</v>
      </c>
      <c r="BH40" s="67">
        <f t="shared" si="27"/>
        <v>8.8691796008869186E-2</v>
      </c>
      <c r="BJ40" s="268" t="s">
        <v>113</v>
      </c>
      <c r="BK40" s="5" t="s">
        <v>175</v>
      </c>
      <c r="BL40" s="33">
        <f>(BB51-SUM(BC51,BE51,BG51))/BB51</f>
        <v>0.76624073875228171</v>
      </c>
      <c r="BM40" s="148">
        <v>34</v>
      </c>
      <c r="BN40" s="152" t="s">
        <v>44</v>
      </c>
      <c r="BO40" s="38">
        <f t="shared" si="28"/>
        <v>2.7909853492597319E-2</v>
      </c>
      <c r="BP40" s="38">
        <f t="shared" si="29"/>
        <v>0.1376551084309405</v>
      </c>
      <c r="BQ40" s="38">
        <f t="shared" si="30"/>
        <v>5.1683482160114425E-2</v>
      </c>
      <c r="BR40" s="38">
        <f t="shared" si="31"/>
        <v>0.78275155591634771</v>
      </c>
      <c r="BS40" s="38">
        <f t="shared" si="32"/>
        <v>2.8189972306038938E-2</v>
      </c>
      <c r="BT40" s="38">
        <f t="shared" si="33"/>
        <v>0.13694043731657918</v>
      </c>
      <c r="BU40" s="38">
        <f t="shared" si="34"/>
        <v>5.1626503534080104E-2</v>
      </c>
      <c r="BV40" s="38">
        <f t="shared" si="35"/>
        <v>0.78324308684330179</v>
      </c>
      <c r="BW40" s="38">
        <f t="shared" si="36"/>
        <v>2.6720106880427523E-2</v>
      </c>
      <c r="BX40" s="38">
        <f t="shared" si="37"/>
        <v>0.16566466265865062</v>
      </c>
      <c r="BY40" s="38">
        <f t="shared" si="38"/>
        <v>5.8784235136940546E-2</v>
      </c>
      <c r="BZ40" s="38">
        <f t="shared" si="39"/>
        <v>0.74883099532398134</v>
      </c>
      <c r="CB40" s="152" t="s">
        <v>11</v>
      </c>
      <c r="CC40" s="38">
        <f t="shared" si="40"/>
        <v>4.4706972434561038E-2</v>
      </c>
      <c r="CD40" s="38">
        <f t="shared" si="41"/>
        <v>0.14755617326847348</v>
      </c>
      <c r="CE40" s="38">
        <f t="shared" si="42"/>
        <v>7.7368542969654855E-2</v>
      </c>
      <c r="CF40" s="38">
        <f t="shared" si="43"/>
        <v>0.73036831132731062</v>
      </c>
      <c r="CG40" s="38">
        <f t="shared" si="44"/>
        <v>4.4270174550973942E-2</v>
      </c>
      <c r="CH40" s="38">
        <f t="shared" si="45"/>
        <v>0.14621806223121681</v>
      </c>
      <c r="CI40" s="38">
        <f t="shared" si="46"/>
        <v>7.6650645079686316E-2</v>
      </c>
      <c r="CJ40" s="38">
        <f t="shared" si="47"/>
        <v>0.73286111813812294</v>
      </c>
      <c r="CK40" s="38">
        <f t="shared" si="48"/>
        <v>5.4878048780487805E-2</v>
      </c>
      <c r="CL40" s="38">
        <f t="shared" si="49"/>
        <v>0.1798780487804878</v>
      </c>
      <c r="CM40" s="38">
        <f t="shared" si="50"/>
        <v>9.451219512195122E-2</v>
      </c>
      <c r="CN40" s="38">
        <f t="shared" si="51"/>
        <v>0.67073170731707321</v>
      </c>
      <c r="CO40" s="86"/>
    </row>
    <row r="41" spans="2:93" s="12" customFormat="1" ht="14.25" customHeight="1">
      <c r="B41" s="243"/>
      <c r="C41" s="265"/>
      <c r="D41" s="145" t="s">
        <v>274</v>
      </c>
      <c r="E41" s="171">
        <v>0</v>
      </c>
      <c r="F41" s="193">
        <v>0</v>
      </c>
      <c r="G41" s="173" t="str">
        <f t="shared" ref="G41" si="276">IFERROR(F41/E41,"-")</f>
        <v>-</v>
      </c>
      <c r="H41" s="194">
        <v>0</v>
      </c>
      <c r="I41" s="173" t="str">
        <f t="shared" ref="I41" si="277">IFERROR(H41/E41,"-")</f>
        <v>-</v>
      </c>
      <c r="J41" s="194">
        <v>0</v>
      </c>
      <c r="K41" s="173" t="str">
        <f t="shared" ref="K41" si="278">IFERROR(J41/E41,"-")</f>
        <v>-</v>
      </c>
      <c r="L41" s="171">
        <v>2</v>
      </c>
      <c r="M41" s="193">
        <v>0</v>
      </c>
      <c r="N41" s="173">
        <f t="shared" ref="N41" si="279">IFERROR(M41/L41,"-")</f>
        <v>0</v>
      </c>
      <c r="O41" s="194">
        <v>0</v>
      </c>
      <c r="P41" s="173">
        <f t="shared" ref="P41" si="280">IFERROR(O41/L41,"-")</f>
        <v>0</v>
      </c>
      <c r="Q41" s="194">
        <v>0</v>
      </c>
      <c r="R41" s="173">
        <f t="shared" ref="R41" si="281">IFERROR(Q41/L41,"-")</f>
        <v>0</v>
      </c>
      <c r="S41" s="171">
        <v>36</v>
      </c>
      <c r="T41" s="193">
        <v>0</v>
      </c>
      <c r="U41" s="173">
        <f t="shared" ref="U41" si="282">IFERROR(T41/S41,"-")</f>
        <v>0</v>
      </c>
      <c r="V41" s="194">
        <v>1</v>
      </c>
      <c r="W41" s="173">
        <f t="shared" ref="W41" si="283">IFERROR(V41/S41,"-")</f>
        <v>2.7777777777777776E-2</v>
      </c>
      <c r="X41" s="194">
        <v>0</v>
      </c>
      <c r="Y41" s="173">
        <f t="shared" ref="Y41" si="284">IFERROR(X41/S41,"-")</f>
        <v>0</v>
      </c>
      <c r="Z41" s="171">
        <v>54</v>
      </c>
      <c r="AA41" s="193">
        <v>0</v>
      </c>
      <c r="AB41" s="173">
        <f t="shared" ref="AB41" si="285">IFERROR(AA41/Z41,"-")</f>
        <v>0</v>
      </c>
      <c r="AC41" s="194">
        <v>0</v>
      </c>
      <c r="AD41" s="173">
        <f t="shared" ref="AD41" si="286">IFERROR(AC41/Z41,"-")</f>
        <v>0</v>
      </c>
      <c r="AE41" s="194">
        <v>0</v>
      </c>
      <c r="AF41" s="173">
        <f t="shared" ref="AF41" si="287">IFERROR(AE41/Z41,"-")</f>
        <v>0</v>
      </c>
      <c r="AG41" s="171">
        <v>36</v>
      </c>
      <c r="AH41" s="193">
        <v>0</v>
      </c>
      <c r="AI41" s="173">
        <f t="shared" ref="AI41" si="288">IFERROR(AH41/AG41,"-")</f>
        <v>0</v>
      </c>
      <c r="AJ41" s="194">
        <v>0</v>
      </c>
      <c r="AK41" s="173">
        <f t="shared" ref="AK41" si="289">IFERROR(AJ41/AG41,"-")</f>
        <v>0</v>
      </c>
      <c r="AL41" s="194">
        <v>0</v>
      </c>
      <c r="AM41" s="173">
        <f t="shared" ref="AM41" si="290">IFERROR(AL41/AG41,"-")</f>
        <v>0</v>
      </c>
      <c r="AN41" s="171">
        <v>31</v>
      </c>
      <c r="AO41" s="193">
        <v>0</v>
      </c>
      <c r="AP41" s="173">
        <f t="shared" ref="AP41" si="291">IFERROR(AO41/AN41,"-")</f>
        <v>0</v>
      </c>
      <c r="AQ41" s="194">
        <v>0</v>
      </c>
      <c r="AR41" s="173">
        <f t="shared" ref="AR41" si="292">IFERROR(AQ41/AN41,"-")</f>
        <v>0</v>
      </c>
      <c r="AS41" s="194">
        <v>0</v>
      </c>
      <c r="AT41" s="173">
        <f t="shared" ref="AT41" si="293">IFERROR(AS41/AN41,"-")</f>
        <v>0</v>
      </c>
      <c r="AU41" s="171">
        <v>12</v>
      </c>
      <c r="AV41" s="193">
        <v>0</v>
      </c>
      <c r="AW41" s="173">
        <f t="shared" ref="AW41" si="294">IFERROR(AV41/AU41,"-")</f>
        <v>0</v>
      </c>
      <c r="AX41" s="194">
        <v>0</v>
      </c>
      <c r="AY41" s="173">
        <f t="shared" ref="AY41" si="295">IFERROR(AX41/AU41,"-")</f>
        <v>0</v>
      </c>
      <c r="AZ41" s="194">
        <v>0</v>
      </c>
      <c r="BA41" s="173">
        <f t="shared" ref="BA41" si="296">IFERROR(AZ41/AU41,"-")</f>
        <v>0</v>
      </c>
      <c r="BB41" s="171">
        <f t="shared" ref="BB41" si="297">SUM(E41,L41,S41,Z41,AG41,AN41,AU41,)</f>
        <v>171</v>
      </c>
      <c r="BC41" s="172">
        <f t="shared" ref="BC41" si="298">SUM(F41,M41,T41,AA41,AH41,AO41,AV41,)</f>
        <v>0</v>
      </c>
      <c r="BD41" s="173">
        <f t="shared" ref="BD41" si="299">IFERROR(BC41/BB41,"-")</f>
        <v>0</v>
      </c>
      <c r="BE41" s="172">
        <f t="shared" ref="BE41" si="300">SUM(H41,O41,V41,AC41,AJ41,AQ41,AX41,)</f>
        <v>1</v>
      </c>
      <c r="BF41" s="173">
        <f t="shared" ref="BF41" si="301">IFERROR(BE41/BB41,"-")</f>
        <v>5.8479532163742687E-3</v>
      </c>
      <c r="BG41" s="172">
        <f t="shared" ref="BG41" si="302">SUM(J41,Q41,X41,AE41,AL41,AS41,AZ41,)</f>
        <v>0</v>
      </c>
      <c r="BH41" s="173">
        <f t="shared" ref="BH41" si="303">IFERROR(BG41/BB41,"-")</f>
        <v>0</v>
      </c>
      <c r="BJ41" s="269"/>
      <c r="BK41" s="5" t="s">
        <v>212</v>
      </c>
      <c r="BL41" s="33">
        <f>(BB52-SUM(BC52,BE52,BG52))/BB52</f>
        <v>0.77251184834123221</v>
      </c>
      <c r="BM41" s="148">
        <v>35</v>
      </c>
      <c r="BN41" s="152" t="s">
        <v>1</v>
      </c>
      <c r="BO41" s="38">
        <f t="shared" si="28"/>
        <v>3.2967032967032968E-2</v>
      </c>
      <c r="BP41" s="38">
        <f t="shared" si="29"/>
        <v>0.14739649335174293</v>
      </c>
      <c r="BQ41" s="38">
        <f t="shared" si="30"/>
        <v>6.2226929696809215E-2</v>
      </c>
      <c r="BR41" s="38">
        <f t="shared" si="31"/>
        <v>0.75740954398441485</v>
      </c>
      <c r="BS41" s="38">
        <f t="shared" si="32"/>
        <v>3.2964934982287183E-2</v>
      </c>
      <c r="BT41" s="38">
        <f t="shared" si="33"/>
        <v>0.14910587386775842</v>
      </c>
      <c r="BU41" s="38">
        <f t="shared" si="34"/>
        <v>6.1772130417258861E-2</v>
      </c>
      <c r="BV41" s="38">
        <f t="shared" si="35"/>
        <v>0.75615706073269551</v>
      </c>
      <c r="BW41" s="38">
        <f t="shared" si="36"/>
        <v>3.6027449485322154E-2</v>
      </c>
      <c r="BX41" s="38">
        <f t="shared" si="37"/>
        <v>0.14487228364468166</v>
      </c>
      <c r="BY41" s="38">
        <f t="shared" si="38"/>
        <v>7.1673656118947771E-2</v>
      </c>
      <c r="BZ41" s="38">
        <f t="shared" si="39"/>
        <v>0.74742661075104844</v>
      </c>
      <c r="CB41" s="152" t="s">
        <v>5</v>
      </c>
      <c r="CC41" s="38">
        <f t="shared" si="40"/>
        <v>0.10930809105251296</v>
      </c>
      <c r="CD41" s="38">
        <f t="shared" si="41"/>
        <v>0.36871760198332204</v>
      </c>
      <c r="CE41" s="38">
        <f t="shared" si="42"/>
        <v>4.4624746450304259E-2</v>
      </c>
      <c r="CF41" s="38">
        <f t="shared" si="43"/>
        <v>0.47734956051386074</v>
      </c>
      <c r="CG41" s="38">
        <f t="shared" si="44"/>
        <v>0.11100049776007964</v>
      </c>
      <c r="CH41" s="38">
        <f t="shared" si="45"/>
        <v>0.37182677949228471</v>
      </c>
      <c r="CI41" s="38">
        <f t="shared" si="46"/>
        <v>4.5047287207565956E-2</v>
      </c>
      <c r="CJ41" s="38">
        <f t="shared" si="47"/>
        <v>0.47212543554006969</v>
      </c>
      <c r="CK41" s="38">
        <f t="shared" si="48"/>
        <v>0.10209424083769633</v>
      </c>
      <c r="CL41" s="38">
        <f t="shared" si="49"/>
        <v>0.37172774869109948</v>
      </c>
      <c r="CM41" s="38">
        <f t="shared" si="50"/>
        <v>4.4502617801047119E-2</v>
      </c>
      <c r="CN41" s="38">
        <f t="shared" si="51"/>
        <v>0.48167539267015708</v>
      </c>
      <c r="CO41" s="86"/>
    </row>
    <row r="42" spans="2:93" s="12" customFormat="1" ht="14.25" customHeight="1">
      <c r="B42" s="244"/>
      <c r="C42" s="266"/>
      <c r="D42" s="169" t="s">
        <v>74</v>
      </c>
      <c r="E42" s="39">
        <v>8</v>
      </c>
      <c r="F42" s="195">
        <v>0</v>
      </c>
      <c r="G42" s="13">
        <f t="shared" si="0"/>
        <v>0</v>
      </c>
      <c r="H42" s="34">
        <v>2</v>
      </c>
      <c r="I42" s="13">
        <f t="shared" si="1"/>
        <v>0.25</v>
      </c>
      <c r="J42" s="34">
        <v>1</v>
      </c>
      <c r="K42" s="13">
        <f t="shared" si="2"/>
        <v>0.125</v>
      </c>
      <c r="L42" s="39">
        <v>37</v>
      </c>
      <c r="M42" s="195">
        <v>0</v>
      </c>
      <c r="N42" s="13">
        <f t="shared" si="3"/>
        <v>0</v>
      </c>
      <c r="O42" s="34">
        <v>0</v>
      </c>
      <c r="P42" s="13">
        <f t="shared" si="4"/>
        <v>0</v>
      </c>
      <c r="Q42" s="34">
        <v>3</v>
      </c>
      <c r="R42" s="13">
        <f t="shared" si="5"/>
        <v>8.1081081081081086E-2</v>
      </c>
      <c r="S42" s="39">
        <v>1746</v>
      </c>
      <c r="T42" s="195">
        <v>43</v>
      </c>
      <c r="U42" s="13">
        <f t="shared" si="6"/>
        <v>2.4627720504009163E-2</v>
      </c>
      <c r="V42" s="34">
        <v>137</v>
      </c>
      <c r="W42" s="13">
        <f t="shared" si="7"/>
        <v>7.8465063001145474E-2</v>
      </c>
      <c r="X42" s="34">
        <v>147</v>
      </c>
      <c r="Y42" s="13">
        <f t="shared" si="8"/>
        <v>8.4192439862542962E-2</v>
      </c>
      <c r="Z42" s="39">
        <v>1370</v>
      </c>
      <c r="AA42" s="195">
        <v>25</v>
      </c>
      <c r="AB42" s="13">
        <f t="shared" si="9"/>
        <v>1.824817518248175E-2</v>
      </c>
      <c r="AC42" s="34">
        <v>107</v>
      </c>
      <c r="AD42" s="13">
        <f t="shared" si="10"/>
        <v>7.8102189781021902E-2</v>
      </c>
      <c r="AE42" s="34">
        <v>130</v>
      </c>
      <c r="AF42" s="13">
        <f t="shared" si="11"/>
        <v>9.4890510948905105E-2</v>
      </c>
      <c r="AG42" s="39">
        <v>886</v>
      </c>
      <c r="AH42" s="195">
        <v>10</v>
      </c>
      <c r="AI42" s="13">
        <f t="shared" si="12"/>
        <v>1.1286681715575621E-2</v>
      </c>
      <c r="AJ42" s="34">
        <v>37</v>
      </c>
      <c r="AK42" s="13">
        <f t="shared" si="13"/>
        <v>4.17607223476298E-2</v>
      </c>
      <c r="AL42" s="34">
        <v>63</v>
      </c>
      <c r="AM42" s="13">
        <f t="shared" si="14"/>
        <v>7.1106094808126408E-2</v>
      </c>
      <c r="AN42" s="39">
        <v>405</v>
      </c>
      <c r="AO42" s="195">
        <v>9</v>
      </c>
      <c r="AP42" s="13">
        <f t="shared" si="15"/>
        <v>2.2222222222222223E-2</v>
      </c>
      <c r="AQ42" s="34">
        <v>15</v>
      </c>
      <c r="AR42" s="13">
        <f t="shared" si="16"/>
        <v>3.7037037037037035E-2</v>
      </c>
      <c r="AS42" s="34">
        <v>23</v>
      </c>
      <c r="AT42" s="13">
        <f t="shared" si="17"/>
        <v>5.6790123456790124E-2</v>
      </c>
      <c r="AU42" s="39">
        <v>147</v>
      </c>
      <c r="AV42" s="195">
        <v>0</v>
      </c>
      <c r="AW42" s="13">
        <f t="shared" si="18"/>
        <v>0</v>
      </c>
      <c r="AX42" s="34">
        <v>0</v>
      </c>
      <c r="AY42" s="13">
        <f t="shared" si="19"/>
        <v>0</v>
      </c>
      <c r="AZ42" s="34">
        <v>1</v>
      </c>
      <c r="BA42" s="13">
        <f t="shared" si="20"/>
        <v>6.8027210884353739E-3</v>
      </c>
      <c r="BB42" s="39">
        <f t="shared" si="21"/>
        <v>4599</v>
      </c>
      <c r="BC42" s="75">
        <f t="shared" si="22"/>
        <v>87</v>
      </c>
      <c r="BD42" s="13">
        <f t="shared" si="23"/>
        <v>1.8917155903457272E-2</v>
      </c>
      <c r="BE42" s="75">
        <f t="shared" si="24"/>
        <v>298</v>
      </c>
      <c r="BF42" s="13">
        <f t="shared" si="25"/>
        <v>6.4796694933681231E-2</v>
      </c>
      <c r="BG42" s="75">
        <f t="shared" si="26"/>
        <v>368</v>
      </c>
      <c r="BH42" s="13">
        <f t="shared" si="27"/>
        <v>8.0017395085888232E-2</v>
      </c>
      <c r="BJ42" s="270"/>
      <c r="BK42" s="125" t="s">
        <v>74</v>
      </c>
      <c r="BL42" s="33">
        <f>(BB54-SUM(BC54,BE54,BG54))/BB54</f>
        <v>0.77168994688176273</v>
      </c>
      <c r="BM42" s="148">
        <v>36</v>
      </c>
      <c r="BN42" s="152" t="s">
        <v>2</v>
      </c>
      <c r="BO42" s="38">
        <f t="shared" si="28"/>
        <v>5.8807551269862826E-2</v>
      </c>
      <c r="BP42" s="38">
        <f t="shared" si="29"/>
        <v>0.32812712209697137</v>
      </c>
      <c r="BQ42" s="38">
        <f t="shared" si="30"/>
        <v>3.4293087056906153E-2</v>
      </c>
      <c r="BR42" s="38">
        <f t="shared" si="31"/>
        <v>0.57877223957625967</v>
      </c>
      <c r="BS42" s="38">
        <f t="shared" si="32"/>
        <v>5.8984493767102464E-2</v>
      </c>
      <c r="BT42" s="38">
        <f t="shared" si="33"/>
        <v>0.33353602918820308</v>
      </c>
      <c r="BU42" s="38">
        <f t="shared" si="34"/>
        <v>3.4204925509273336E-2</v>
      </c>
      <c r="BV42" s="38">
        <f t="shared" si="35"/>
        <v>0.57327455153542106</v>
      </c>
      <c r="BW42" s="38">
        <f t="shared" si="36"/>
        <v>6.3469675599435824E-2</v>
      </c>
      <c r="BX42" s="38">
        <f t="shared" si="37"/>
        <v>0.31311706629055008</v>
      </c>
      <c r="BY42" s="38">
        <f t="shared" si="38"/>
        <v>3.8787023977433006E-2</v>
      </c>
      <c r="BZ42" s="38">
        <f t="shared" si="39"/>
        <v>0.58462623413258108</v>
      </c>
      <c r="CB42" s="152" t="s">
        <v>6</v>
      </c>
      <c r="CC42" s="38">
        <f t="shared" si="40"/>
        <v>4.6315789473684213E-2</v>
      </c>
      <c r="CD42" s="38">
        <f t="shared" si="41"/>
        <v>0.15</v>
      </c>
      <c r="CE42" s="38">
        <f t="shared" si="42"/>
        <v>4.7894736842105261E-2</v>
      </c>
      <c r="CF42" s="38">
        <f t="shared" si="43"/>
        <v>0.75578947368421057</v>
      </c>
      <c r="CG42" s="38">
        <f t="shared" si="44"/>
        <v>4.7854785478547858E-2</v>
      </c>
      <c r="CH42" s="38">
        <f t="shared" si="45"/>
        <v>0.15126512651265125</v>
      </c>
      <c r="CI42" s="38">
        <f t="shared" si="46"/>
        <v>4.6754675467546754E-2</v>
      </c>
      <c r="CJ42" s="38">
        <f t="shared" si="47"/>
        <v>0.75412541254125409</v>
      </c>
      <c r="CK42" s="38">
        <f t="shared" si="48"/>
        <v>1.7543859649122806E-2</v>
      </c>
      <c r="CL42" s="38">
        <f t="shared" si="49"/>
        <v>0.17543859649122806</v>
      </c>
      <c r="CM42" s="38">
        <f t="shared" si="50"/>
        <v>0.10526315789473684</v>
      </c>
      <c r="CN42" s="38">
        <f t="shared" si="51"/>
        <v>0.70175438596491224</v>
      </c>
      <c r="CO42" s="86"/>
    </row>
    <row r="43" spans="2:93" s="12" customFormat="1" ht="14.25" customHeight="1">
      <c r="B43" s="242">
        <v>10</v>
      </c>
      <c r="C43" s="264" t="s">
        <v>59</v>
      </c>
      <c r="D43" s="144" t="s">
        <v>175</v>
      </c>
      <c r="E43" s="128">
        <v>38</v>
      </c>
      <c r="F43" s="89">
        <v>0</v>
      </c>
      <c r="G43" s="77">
        <f t="shared" si="0"/>
        <v>0</v>
      </c>
      <c r="H43" s="78">
        <v>2</v>
      </c>
      <c r="I43" s="77">
        <f t="shared" si="1"/>
        <v>5.2631578947368418E-2</v>
      </c>
      <c r="J43" s="78">
        <v>1</v>
      </c>
      <c r="K43" s="77">
        <f t="shared" si="2"/>
        <v>2.6315789473684209E-2</v>
      </c>
      <c r="L43" s="128">
        <v>77</v>
      </c>
      <c r="M43" s="89">
        <v>1</v>
      </c>
      <c r="N43" s="77">
        <f t="shared" si="3"/>
        <v>1.2987012987012988E-2</v>
      </c>
      <c r="O43" s="78">
        <v>6</v>
      </c>
      <c r="P43" s="77">
        <f t="shared" si="4"/>
        <v>7.792207792207792E-2</v>
      </c>
      <c r="Q43" s="78">
        <v>6</v>
      </c>
      <c r="R43" s="77">
        <f t="shared" si="5"/>
        <v>7.792207792207792E-2</v>
      </c>
      <c r="S43" s="128">
        <v>4131</v>
      </c>
      <c r="T43" s="89">
        <v>181</v>
      </c>
      <c r="U43" s="77">
        <f t="shared" si="6"/>
        <v>4.3815056886952315E-2</v>
      </c>
      <c r="V43" s="78">
        <v>626</v>
      </c>
      <c r="W43" s="77">
        <f t="shared" si="7"/>
        <v>0.15153715807310578</v>
      </c>
      <c r="X43" s="78">
        <v>395</v>
      </c>
      <c r="Y43" s="77">
        <f t="shared" si="8"/>
        <v>9.5618494311304772E-2</v>
      </c>
      <c r="Z43" s="128">
        <v>3316</v>
      </c>
      <c r="AA43" s="89">
        <v>148</v>
      </c>
      <c r="AB43" s="77">
        <f t="shared" si="9"/>
        <v>4.4632086851628471E-2</v>
      </c>
      <c r="AC43" s="78">
        <v>496</v>
      </c>
      <c r="AD43" s="77">
        <f t="shared" si="10"/>
        <v>0.14957780458383596</v>
      </c>
      <c r="AE43" s="78">
        <v>297</v>
      </c>
      <c r="AF43" s="77">
        <f t="shared" si="11"/>
        <v>8.9565741857659836E-2</v>
      </c>
      <c r="AG43" s="128">
        <v>2142</v>
      </c>
      <c r="AH43" s="89">
        <v>76</v>
      </c>
      <c r="AI43" s="77">
        <f t="shared" si="12"/>
        <v>3.5480859010270774E-2</v>
      </c>
      <c r="AJ43" s="78">
        <v>225</v>
      </c>
      <c r="AK43" s="77">
        <f t="shared" si="13"/>
        <v>0.10504201680672269</v>
      </c>
      <c r="AL43" s="78">
        <v>138</v>
      </c>
      <c r="AM43" s="77">
        <f t="shared" si="14"/>
        <v>6.4425770308123242E-2</v>
      </c>
      <c r="AN43" s="128">
        <v>892</v>
      </c>
      <c r="AO43" s="89">
        <v>14</v>
      </c>
      <c r="AP43" s="77">
        <f t="shared" si="15"/>
        <v>1.5695067264573991E-2</v>
      </c>
      <c r="AQ43" s="78">
        <v>67</v>
      </c>
      <c r="AR43" s="77">
        <f t="shared" si="16"/>
        <v>7.511210762331838E-2</v>
      </c>
      <c r="AS43" s="78">
        <v>55</v>
      </c>
      <c r="AT43" s="77">
        <f t="shared" si="17"/>
        <v>6.1659192825112105E-2</v>
      </c>
      <c r="AU43" s="128">
        <v>283</v>
      </c>
      <c r="AV43" s="89">
        <v>2</v>
      </c>
      <c r="AW43" s="77">
        <f t="shared" si="18"/>
        <v>7.0671378091872791E-3</v>
      </c>
      <c r="AX43" s="78">
        <v>10</v>
      </c>
      <c r="AY43" s="77">
        <f t="shared" si="19"/>
        <v>3.5335689045936397E-2</v>
      </c>
      <c r="AZ43" s="78">
        <v>5</v>
      </c>
      <c r="BA43" s="77">
        <f t="shared" si="20"/>
        <v>1.7667844522968199E-2</v>
      </c>
      <c r="BB43" s="128">
        <f t="shared" si="21"/>
        <v>10879</v>
      </c>
      <c r="BC43" s="79">
        <f t="shared" si="22"/>
        <v>422</v>
      </c>
      <c r="BD43" s="77">
        <f t="shared" si="23"/>
        <v>3.8790329993565582E-2</v>
      </c>
      <c r="BE43" s="79">
        <f t="shared" si="24"/>
        <v>1432</v>
      </c>
      <c r="BF43" s="77">
        <f t="shared" si="25"/>
        <v>0.13162974538100927</v>
      </c>
      <c r="BG43" s="79">
        <f t="shared" si="26"/>
        <v>897</v>
      </c>
      <c r="BH43" s="77">
        <f t="shared" si="27"/>
        <v>8.2452431289640596E-2</v>
      </c>
      <c r="BJ43" s="268" t="s">
        <v>114</v>
      </c>
      <c r="BK43" s="5" t="s">
        <v>175</v>
      </c>
      <c r="BL43" s="33">
        <f>(BB55-SUM(BC55,BE55,BG55))/BB55</f>
        <v>0.81747705284048622</v>
      </c>
      <c r="BM43" s="148">
        <v>37</v>
      </c>
      <c r="BN43" s="152" t="s">
        <v>3</v>
      </c>
      <c r="BO43" s="38">
        <f t="shared" si="28"/>
        <v>8.2792605971413913E-2</v>
      </c>
      <c r="BP43" s="38">
        <f t="shared" si="29"/>
        <v>0.23337123999375656</v>
      </c>
      <c r="BQ43" s="38">
        <f t="shared" si="30"/>
        <v>6.5043369679131269E-2</v>
      </c>
      <c r="BR43" s="38">
        <f t="shared" si="31"/>
        <v>0.61879278435569829</v>
      </c>
      <c r="BS43" s="38">
        <f t="shared" si="32"/>
        <v>8.3472039351104269E-2</v>
      </c>
      <c r="BT43" s="38">
        <f t="shared" si="33"/>
        <v>0.2371748689538668</v>
      </c>
      <c r="BU43" s="38">
        <f t="shared" si="34"/>
        <v>6.4318187464288371E-2</v>
      </c>
      <c r="BV43" s="38">
        <f t="shared" si="35"/>
        <v>0.61503490423074059</v>
      </c>
      <c r="BW43" s="38">
        <f t="shared" si="36"/>
        <v>8.4835376111511651E-2</v>
      </c>
      <c r="BX43" s="38">
        <f t="shared" si="37"/>
        <v>0.220620043258832</v>
      </c>
      <c r="BY43" s="38">
        <f t="shared" si="38"/>
        <v>7.8346551309781298E-2</v>
      </c>
      <c r="BZ43" s="38">
        <f t="shared" si="39"/>
        <v>0.616198029319875</v>
      </c>
      <c r="CB43" s="152" t="s">
        <v>52</v>
      </c>
      <c r="CC43" s="38">
        <f t="shared" si="40"/>
        <v>3.7905431809300505E-2</v>
      </c>
      <c r="CD43" s="38">
        <f t="shared" si="41"/>
        <v>0.11957796014067995</v>
      </c>
      <c r="CE43" s="38">
        <f t="shared" si="42"/>
        <v>6.7213755373192657E-2</v>
      </c>
      <c r="CF43" s="38">
        <f t="shared" si="43"/>
        <v>0.77530285267682686</v>
      </c>
      <c r="CG43" s="38">
        <f t="shared" si="44"/>
        <v>3.7468776019983351E-2</v>
      </c>
      <c r="CH43" s="38">
        <f t="shared" si="45"/>
        <v>0.1228143213988343</v>
      </c>
      <c r="CI43" s="38">
        <f t="shared" si="46"/>
        <v>6.8692756036636132E-2</v>
      </c>
      <c r="CJ43" s="38">
        <f t="shared" si="47"/>
        <v>0.77102414654454621</v>
      </c>
      <c r="CK43" s="38">
        <f t="shared" si="48"/>
        <v>7.7777777777777779E-2</v>
      </c>
      <c r="CL43" s="38">
        <f t="shared" si="49"/>
        <v>0.12222222222222222</v>
      </c>
      <c r="CM43" s="38">
        <f t="shared" si="50"/>
        <v>7.7777777777777779E-2</v>
      </c>
      <c r="CN43" s="38">
        <f t="shared" si="51"/>
        <v>0.72222222222222221</v>
      </c>
      <c r="CO43" s="86"/>
    </row>
    <row r="44" spans="2:93" s="12" customFormat="1" ht="14.25" customHeight="1">
      <c r="B44" s="243"/>
      <c r="C44" s="265"/>
      <c r="D44" s="187" t="s">
        <v>212</v>
      </c>
      <c r="E44" s="179">
        <v>2</v>
      </c>
      <c r="F44" s="180">
        <v>0</v>
      </c>
      <c r="G44" s="67">
        <f t="shared" si="0"/>
        <v>0</v>
      </c>
      <c r="H44" s="68">
        <v>0</v>
      </c>
      <c r="I44" s="67">
        <f t="shared" si="1"/>
        <v>0</v>
      </c>
      <c r="J44" s="68">
        <v>0</v>
      </c>
      <c r="K44" s="67">
        <f t="shared" si="2"/>
        <v>0</v>
      </c>
      <c r="L44" s="179">
        <v>0</v>
      </c>
      <c r="M44" s="180">
        <v>0</v>
      </c>
      <c r="N44" s="67" t="str">
        <f t="shared" si="3"/>
        <v>-</v>
      </c>
      <c r="O44" s="68">
        <v>0</v>
      </c>
      <c r="P44" s="67" t="str">
        <f t="shared" si="4"/>
        <v>-</v>
      </c>
      <c r="Q44" s="68">
        <v>0</v>
      </c>
      <c r="R44" s="67" t="str">
        <f t="shared" si="5"/>
        <v>-</v>
      </c>
      <c r="S44" s="179">
        <v>275</v>
      </c>
      <c r="T44" s="180">
        <v>8</v>
      </c>
      <c r="U44" s="67">
        <f t="shared" si="6"/>
        <v>2.9090909090909091E-2</v>
      </c>
      <c r="V44" s="68">
        <v>54</v>
      </c>
      <c r="W44" s="67">
        <f t="shared" si="7"/>
        <v>0.19636363636363635</v>
      </c>
      <c r="X44" s="68">
        <v>23</v>
      </c>
      <c r="Y44" s="67">
        <f t="shared" si="8"/>
        <v>8.3636363636363634E-2</v>
      </c>
      <c r="Z44" s="179">
        <v>148</v>
      </c>
      <c r="AA44" s="180">
        <v>6</v>
      </c>
      <c r="AB44" s="67">
        <f t="shared" si="9"/>
        <v>4.0540540540540543E-2</v>
      </c>
      <c r="AC44" s="68">
        <v>23</v>
      </c>
      <c r="AD44" s="67">
        <f t="shared" si="10"/>
        <v>0.1554054054054054</v>
      </c>
      <c r="AE44" s="68">
        <v>21</v>
      </c>
      <c r="AF44" s="67">
        <f t="shared" si="11"/>
        <v>0.14189189189189189</v>
      </c>
      <c r="AG44" s="179">
        <v>75</v>
      </c>
      <c r="AH44" s="180">
        <v>5</v>
      </c>
      <c r="AI44" s="67">
        <f t="shared" si="12"/>
        <v>6.6666666666666666E-2</v>
      </c>
      <c r="AJ44" s="68">
        <v>5</v>
      </c>
      <c r="AK44" s="67">
        <f t="shared" si="13"/>
        <v>6.6666666666666666E-2</v>
      </c>
      <c r="AL44" s="68">
        <v>3</v>
      </c>
      <c r="AM44" s="67">
        <f t="shared" si="14"/>
        <v>0.04</v>
      </c>
      <c r="AN44" s="179">
        <v>32</v>
      </c>
      <c r="AO44" s="180">
        <v>1</v>
      </c>
      <c r="AP44" s="67">
        <f t="shared" si="15"/>
        <v>3.125E-2</v>
      </c>
      <c r="AQ44" s="68">
        <v>3</v>
      </c>
      <c r="AR44" s="67">
        <f t="shared" si="16"/>
        <v>9.375E-2</v>
      </c>
      <c r="AS44" s="68">
        <v>0</v>
      </c>
      <c r="AT44" s="67">
        <f t="shared" si="17"/>
        <v>0</v>
      </c>
      <c r="AU44" s="179">
        <v>9</v>
      </c>
      <c r="AV44" s="180">
        <v>0</v>
      </c>
      <c r="AW44" s="67">
        <f t="shared" si="18"/>
        <v>0</v>
      </c>
      <c r="AX44" s="68">
        <v>0</v>
      </c>
      <c r="AY44" s="67">
        <f t="shared" si="19"/>
        <v>0</v>
      </c>
      <c r="AZ44" s="68">
        <v>1</v>
      </c>
      <c r="BA44" s="67">
        <f t="shared" si="20"/>
        <v>0.1111111111111111</v>
      </c>
      <c r="BB44" s="179">
        <f t="shared" si="21"/>
        <v>541</v>
      </c>
      <c r="BC44" s="69">
        <f t="shared" si="22"/>
        <v>20</v>
      </c>
      <c r="BD44" s="67">
        <f t="shared" si="23"/>
        <v>3.6968576709796676E-2</v>
      </c>
      <c r="BE44" s="69">
        <f t="shared" si="24"/>
        <v>85</v>
      </c>
      <c r="BF44" s="67">
        <f t="shared" si="25"/>
        <v>0.15711645101663585</v>
      </c>
      <c r="BG44" s="69">
        <f t="shared" si="26"/>
        <v>48</v>
      </c>
      <c r="BH44" s="67">
        <f t="shared" si="27"/>
        <v>8.8724584103512014E-2</v>
      </c>
      <c r="BJ44" s="269"/>
      <c r="BK44" s="5" t="s">
        <v>212</v>
      </c>
      <c r="BL44" s="33">
        <f>(BB56-SUM(BC56,BE56,BG56))/BB56</f>
        <v>0.79693877551020409</v>
      </c>
      <c r="BM44" s="148">
        <v>38</v>
      </c>
      <c r="BN44" s="152" t="s">
        <v>45</v>
      </c>
      <c r="BO44" s="38">
        <f t="shared" si="28"/>
        <v>4.3296985246953176E-2</v>
      </c>
      <c r="BP44" s="38">
        <f t="shared" si="29"/>
        <v>0.18558905281163138</v>
      </c>
      <c r="BQ44" s="38">
        <f t="shared" si="30"/>
        <v>7.5903356852683346E-2</v>
      </c>
      <c r="BR44" s="38">
        <f t="shared" si="31"/>
        <v>0.69521060508873211</v>
      </c>
      <c r="BS44" s="38">
        <f t="shared" si="32"/>
        <v>4.3060009161704077E-2</v>
      </c>
      <c r="BT44" s="38">
        <f t="shared" si="33"/>
        <v>0.18770041227668346</v>
      </c>
      <c r="BU44" s="38">
        <f t="shared" si="34"/>
        <v>7.5927622537792033E-2</v>
      </c>
      <c r="BV44" s="38">
        <f t="shared" si="35"/>
        <v>0.69331195602382045</v>
      </c>
      <c r="BW44" s="38">
        <f t="shared" si="36"/>
        <v>5.588822355289421E-2</v>
      </c>
      <c r="BX44" s="38">
        <f t="shared" si="37"/>
        <v>0.19361277445109781</v>
      </c>
      <c r="BY44" s="38">
        <f t="shared" si="38"/>
        <v>9.3812375249500993E-2</v>
      </c>
      <c r="BZ44" s="38">
        <f t="shared" si="39"/>
        <v>0.65668662674650702</v>
      </c>
      <c r="CB44" s="152" t="s">
        <v>53</v>
      </c>
      <c r="CC44" s="38">
        <f t="shared" si="40"/>
        <v>3.8901987201077806E-2</v>
      </c>
      <c r="CD44" s="38">
        <f t="shared" si="41"/>
        <v>0.11872684405523745</v>
      </c>
      <c r="CE44" s="38">
        <f t="shared" si="42"/>
        <v>7.6288312563152577E-2</v>
      </c>
      <c r="CF44" s="38">
        <f t="shared" si="43"/>
        <v>0.76608285618053218</v>
      </c>
      <c r="CG44" s="38">
        <f t="shared" si="44"/>
        <v>3.7834902244750182E-2</v>
      </c>
      <c r="CH44" s="38">
        <f t="shared" si="45"/>
        <v>0.11929761042722664</v>
      </c>
      <c r="CI44" s="38">
        <f t="shared" si="46"/>
        <v>7.5488776249094863E-2</v>
      </c>
      <c r="CJ44" s="38">
        <f t="shared" si="47"/>
        <v>0.7673787110789283</v>
      </c>
      <c r="CK44" s="38">
        <f t="shared" si="48"/>
        <v>6.1797752808988762E-2</v>
      </c>
      <c r="CL44" s="38">
        <f t="shared" si="49"/>
        <v>0.12921348314606743</v>
      </c>
      <c r="CM44" s="38">
        <f t="shared" si="50"/>
        <v>0.10112359550561797</v>
      </c>
      <c r="CN44" s="38">
        <f t="shared" si="51"/>
        <v>0.7078651685393258</v>
      </c>
      <c r="CO44" s="86"/>
    </row>
    <row r="45" spans="2:93" s="12" customFormat="1" ht="14.25" customHeight="1">
      <c r="B45" s="243"/>
      <c r="C45" s="265"/>
      <c r="D45" s="145" t="s">
        <v>274</v>
      </c>
      <c r="E45" s="171">
        <v>0</v>
      </c>
      <c r="F45" s="193">
        <v>0</v>
      </c>
      <c r="G45" s="173" t="str">
        <f t="shared" ref="G45" si="304">IFERROR(F45/E45,"-")</f>
        <v>-</v>
      </c>
      <c r="H45" s="194">
        <v>0</v>
      </c>
      <c r="I45" s="173" t="str">
        <f t="shared" ref="I45" si="305">IFERROR(H45/E45,"-")</f>
        <v>-</v>
      </c>
      <c r="J45" s="194">
        <v>0</v>
      </c>
      <c r="K45" s="173" t="str">
        <f t="shared" ref="K45" si="306">IFERROR(J45/E45,"-")</f>
        <v>-</v>
      </c>
      <c r="L45" s="171">
        <v>1</v>
      </c>
      <c r="M45" s="193">
        <v>0</v>
      </c>
      <c r="N45" s="173">
        <f t="shared" ref="N45" si="307">IFERROR(M45/L45,"-")</f>
        <v>0</v>
      </c>
      <c r="O45" s="194">
        <v>0</v>
      </c>
      <c r="P45" s="173">
        <f t="shared" ref="P45" si="308">IFERROR(O45/L45,"-")</f>
        <v>0</v>
      </c>
      <c r="Q45" s="194">
        <v>0</v>
      </c>
      <c r="R45" s="173">
        <f t="shared" ref="R45" si="309">IFERROR(Q45/L45,"-")</f>
        <v>0</v>
      </c>
      <c r="S45" s="171">
        <v>19</v>
      </c>
      <c r="T45" s="193">
        <v>0</v>
      </c>
      <c r="U45" s="173">
        <f t="shared" ref="U45" si="310">IFERROR(T45/S45,"-")</f>
        <v>0</v>
      </c>
      <c r="V45" s="194">
        <v>0</v>
      </c>
      <c r="W45" s="173">
        <f t="shared" ref="W45" si="311">IFERROR(V45/S45,"-")</f>
        <v>0</v>
      </c>
      <c r="X45" s="194">
        <v>0</v>
      </c>
      <c r="Y45" s="173">
        <f t="shared" ref="Y45" si="312">IFERROR(X45/S45,"-")</f>
        <v>0</v>
      </c>
      <c r="Z45" s="171">
        <v>42</v>
      </c>
      <c r="AA45" s="193">
        <v>0</v>
      </c>
      <c r="AB45" s="173">
        <f t="shared" ref="AB45" si="313">IFERROR(AA45/Z45,"-")</f>
        <v>0</v>
      </c>
      <c r="AC45" s="194">
        <v>0</v>
      </c>
      <c r="AD45" s="173">
        <f t="shared" ref="AD45" si="314">IFERROR(AC45/Z45,"-")</f>
        <v>0</v>
      </c>
      <c r="AE45" s="194">
        <v>0</v>
      </c>
      <c r="AF45" s="173">
        <f t="shared" ref="AF45" si="315">IFERROR(AE45/Z45,"-")</f>
        <v>0</v>
      </c>
      <c r="AG45" s="171">
        <v>45</v>
      </c>
      <c r="AH45" s="193">
        <v>0</v>
      </c>
      <c r="AI45" s="173">
        <f t="shared" ref="AI45" si="316">IFERROR(AH45/AG45,"-")</f>
        <v>0</v>
      </c>
      <c r="AJ45" s="194">
        <v>0</v>
      </c>
      <c r="AK45" s="173">
        <f t="shared" ref="AK45" si="317">IFERROR(AJ45/AG45,"-")</f>
        <v>0</v>
      </c>
      <c r="AL45" s="194">
        <v>0</v>
      </c>
      <c r="AM45" s="173">
        <f t="shared" ref="AM45" si="318">IFERROR(AL45/AG45,"-")</f>
        <v>0</v>
      </c>
      <c r="AN45" s="171">
        <v>34</v>
      </c>
      <c r="AO45" s="193">
        <v>0</v>
      </c>
      <c r="AP45" s="173">
        <f t="shared" ref="AP45" si="319">IFERROR(AO45/AN45,"-")</f>
        <v>0</v>
      </c>
      <c r="AQ45" s="194">
        <v>0</v>
      </c>
      <c r="AR45" s="173">
        <f t="shared" ref="AR45" si="320">IFERROR(AQ45/AN45,"-")</f>
        <v>0</v>
      </c>
      <c r="AS45" s="194">
        <v>0</v>
      </c>
      <c r="AT45" s="173">
        <f t="shared" ref="AT45" si="321">IFERROR(AS45/AN45,"-")</f>
        <v>0</v>
      </c>
      <c r="AU45" s="171">
        <v>31</v>
      </c>
      <c r="AV45" s="193">
        <v>0</v>
      </c>
      <c r="AW45" s="173">
        <f t="shared" ref="AW45" si="322">IFERROR(AV45/AU45,"-")</f>
        <v>0</v>
      </c>
      <c r="AX45" s="194">
        <v>0</v>
      </c>
      <c r="AY45" s="173">
        <f t="shared" ref="AY45" si="323">IFERROR(AX45/AU45,"-")</f>
        <v>0</v>
      </c>
      <c r="AZ45" s="194">
        <v>0</v>
      </c>
      <c r="BA45" s="173">
        <f t="shared" ref="BA45" si="324">IFERROR(AZ45/AU45,"-")</f>
        <v>0</v>
      </c>
      <c r="BB45" s="171">
        <f t="shared" ref="BB45" si="325">SUM(E45,L45,S45,Z45,AG45,AN45,AU45,)</f>
        <v>172</v>
      </c>
      <c r="BC45" s="172">
        <f t="shared" ref="BC45" si="326">SUM(F45,M45,T45,AA45,AH45,AO45,AV45,)</f>
        <v>0</v>
      </c>
      <c r="BD45" s="173">
        <f t="shared" ref="BD45" si="327">IFERROR(BC45/BB45,"-")</f>
        <v>0</v>
      </c>
      <c r="BE45" s="172">
        <f t="shared" ref="BE45" si="328">SUM(H45,O45,V45,AC45,AJ45,AQ45,AX45,)</f>
        <v>0</v>
      </c>
      <c r="BF45" s="173">
        <f t="shared" ref="BF45" si="329">IFERROR(BE45/BB45,"-")</f>
        <v>0</v>
      </c>
      <c r="BG45" s="172">
        <f t="shared" ref="BG45" si="330">SUM(J45,Q45,X45,AE45,AL45,AS45,AZ45,)</f>
        <v>0</v>
      </c>
      <c r="BH45" s="173">
        <f t="shared" ref="BH45" si="331">IFERROR(BG45/BB45,"-")</f>
        <v>0</v>
      </c>
      <c r="BJ45" s="270"/>
      <c r="BK45" s="125" t="s">
        <v>74</v>
      </c>
      <c r="BL45" s="33">
        <f>(BB58-SUM(BC58,BE58,BG58))/BB58</f>
        <v>0.81955922865013775</v>
      </c>
      <c r="BM45" s="148">
        <v>39</v>
      </c>
      <c r="BN45" s="152" t="s">
        <v>8</v>
      </c>
      <c r="BO45" s="38">
        <f t="shared" si="28"/>
        <v>5.6113638473679325E-2</v>
      </c>
      <c r="BP45" s="38">
        <f t="shared" si="29"/>
        <v>0.22503017361433478</v>
      </c>
      <c r="BQ45" s="38">
        <f t="shared" si="30"/>
        <v>5.7561971961749142E-2</v>
      </c>
      <c r="BR45" s="38">
        <f t="shared" si="31"/>
        <v>0.66129421595023674</v>
      </c>
      <c r="BS45" s="38">
        <f t="shared" si="32"/>
        <v>5.5686099744763601E-2</v>
      </c>
      <c r="BT45" s="38">
        <f t="shared" si="33"/>
        <v>0.22570190009318153</v>
      </c>
      <c r="BU45" s="38">
        <f t="shared" si="34"/>
        <v>5.7124336587935018E-2</v>
      </c>
      <c r="BV45" s="38">
        <f t="shared" si="35"/>
        <v>0.66148766357411981</v>
      </c>
      <c r="BW45" s="38">
        <f t="shared" si="36"/>
        <v>6.5404887398179207E-2</v>
      </c>
      <c r="BX45" s="38">
        <f t="shared" si="37"/>
        <v>0.23406804024916147</v>
      </c>
      <c r="BY45" s="38">
        <f t="shared" si="38"/>
        <v>6.708193579300431E-2</v>
      </c>
      <c r="BZ45" s="38">
        <f t="shared" si="39"/>
        <v>0.63344513655965495</v>
      </c>
      <c r="CB45" s="152" t="s">
        <v>54</v>
      </c>
      <c r="CC45" s="38">
        <f t="shared" si="40"/>
        <v>5.5822906641000959E-2</v>
      </c>
      <c r="CD45" s="38">
        <f t="shared" si="41"/>
        <v>0.15688161693936478</v>
      </c>
      <c r="CE45" s="38">
        <f t="shared" si="42"/>
        <v>8.8546679499518763E-2</v>
      </c>
      <c r="CF45" s="38">
        <f t="shared" si="43"/>
        <v>0.69874879692011549</v>
      </c>
      <c r="CG45" s="38">
        <f t="shared" si="44"/>
        <v>5.7259713701431493E-2</v>
      </c>
      <c r="CH45" s="38">
        <f t="shared" si="45"/>
        <v>0.15848670756646216</v>
      </c>
      <c r="CI45" s="38">
        <f t="shared" si="46"/>
        <v>9.1002044989775058E-2</v>
      </c>
      <c r="CJ45" s="38">
        <f t="shared" si="47"/>
        <v>0.69325153374233128</v>
      </c>
      <c r="CK45" s="38">
        <f t="shared" si="48"/>
        <v>4.5454545454545456E-2</v>
      </c>
      <c r="CL45" s="38">
        <f t="shared" si="49"/>
        <v>0.18181818181818182</v>
      </c>
      <c r="CM45" s="38">
        <f t="shared" si="50"/>
        <v>6.8181818181818177E-2</v>
      </c>
      <c r="CN45" s="38">
        <f t="shared" si="51"/>
        <v>0.70454545454545459</v>
      </c>
      <c r="CO45" s="86"/>
    </row>
    <row r="46" spans="2:93" s="12" customFormat="1" ht="14.25" customHeight="1">
      <c r="B46" s="244"/>
      <c r="C46" s="266"/>
      <c r="D46" s="169" t="s">
        <v>74</v>
      </c>
      <c r="E46" s="39">
        <v>40</v>
      </c>
      <c r="F46" s="195">
        <v>0</v>
      </c>
      <c r="G46" s="13">
        <f t="shared" si="0"/>
        <v>0</v>
      </c>
      <c r="H46" s="34">
        <v>2</v>
      </c>
      <c r="I46" s="13">
        <f t="shared" si="1"/>
        <v>0.05</v>
      </c>
      <c r="J46" s="34">
        <v>1</v>
      </c>
      <c r="K46" s="13">
        <f t="shared" si="2"/>
        <v>2.5000000000000001E-2</v>
      </c>
      <c r="L46" s="39">
        <v>78</v>
      </c>
      <c r="M46" s="195">
        <v>1</v>
      </c>
      <c r="N46" s="13">
        <f t="shared" si="3"/>
        <v>1.282051282051282E-2</v>
      </c>
      <c r="O46" s="34">
        <v>6</v>
      </c>
      <c r="P46" s="13">
        <f t="shared" si="4"/>
        <v>7.6923076923076927E-2</v>
      </c>
      <c r="Q46" s="34">
        <v>6</v>
      </c>
      <c r="R46" s="13">
        <f t="shared" si="5"/>
        <v>7.6923076923076927E-2</v>
      </c>
      <c r="S46" s="39">
        <v>4425</v>
      </c>
      <c r="T46" s="195">
        <v>189</v>
      </c>
      <c r="U46" s="13">
        <f t="shared" si="6"/>
        <v>4.2711864406779661E-2</v>
      </c>
      <c r="V46" s="34">
        <v>680</v>
      </c>
      <c r="W46" s="13">
        <f t="shared" si="7"/>
        <v>0.1536723163841808</v>
      </c>
      <c r="X46" s="34">
        <v>418</v>
      </c>
      <c r="Y46" s="13">
        <f t="shared" si="8"/>
        <v>9.4463276836158197E-2</v>
      </c>
      <c r="Z46" s="39">
        <v>3506</v>
      </c>
      <c r="AA46" s="195">
        <v>154</v>
      </c>
      <c r="AB46" s="13">
        <f t="shared" si="9"/>
        <v>4.3924700513405593E-2</v>
      </c>
      <c r="AC46" s="34">
        <v>519</v>
      </c>
      <c r="AD46" s="13">
        <f t="shared" si="10"/>
        <v>0.14803194523673702</v>
      </c>
      <c r="AE46" s="34">
        <v>318</v>
      </c>
      <c r="AF46" s="13">
        <f t="shared" si="11"/>
        <v>9.0701654306902454E-2</v>
      </c>
      <c r="AG46" s="39">
        <v>2262</v>
      </c>
      <c r="AH46" s="195">
        <v>81</v>
      </c>
      <c r="AI46" s="13">
        <f t="shared" si="12"/>
        <v>3.580901856763926E-2</v>
      </c>
      <c r="AJ46" s="34">
        <v>230</v>
      </c>
      <c r="AK46" s="13">
        <f t="shared" si="13"/>
        <v>0.10167992926613616</v>
      </c>
      <c r="AL46" s="34">
        <v>141</v>
      </c>
      <c r="AM46" s="13">
        <f t="shared" si="14"/>
        <v>6.2334217506631297E-2</v>
      </c>
      <c r="AN46" s="39">
        <v>958</v>
      </c>
      <c r="AO46" s="195">
        <v>15</v>
      </c>
      <c r="AP46" s="13">
        <f t="shared" si="15"/>
        <v>1.5657620041753653E-2</v>
      </c>
      <c r="AQ46" s="34">
        <v>70</v>
      </c>
      <c r="AR46" s="13">
        <f t="shared" si="16"/>
        <v>7.3068893528183715E-2</v>
      </c>
      <c r="AS46" s="34">
        <v>55</v>
      </c>
      <c r="AT46" s="13">
        <f t="shared" si="17"/>
        <v>5.7411273486430062E-2</v>
      </c>
      <c r="AU46" s="39">
        <v>323</v>
      </c>
      <c r="AV46" s="195">
        <v>2</v>
      </c>
      <c r="AW46" s="13">
        <f t="shared" si="18"/>
        <v>6.1919504643962852E-3</v>
      </c>
      <c r="AX46" s="34">
        <v>10</v>
      </c>
      <c r="AY46" s="13">
        <f t="shared" si="19"/>
        <v>3.0959752321981424E-2</v>
      </c>
      <c r="AZ46" s="34">
        <v>6</v>
      </c>
      <c r="BA46" s="13">
        <f t="shared" si="20"/>
        <v>1.8575851393188854E-2</v>
      </c>
      <c r="BB46" s="39">
        <f t="shared" si="21"/>
        <v>11592</v>
      </c>
      <c r="BC46" s="75">
        <f t="shared" si="22"/>
        <v>442</v>
      </c>
      <c r="BD46" s="13">
        <f t="shared" si="23"/>
        <v>3.8129744651483784E-2</v>
      </c>
      <c r="BE46" s="75">
        <f t="shared" si="24"/>
        <v>1517</v>
      </c>
      <c r="BF46" s="13">
        <f t="shared" si="25"/>
        <v>0.13086611456176672</v>
      </c>
      <c r="BG46" s="75">
        <f t="shared" si="26"/>
        <v>945</v>
      </c>
      <c r="BH46" s="13">
        <f t="shared" si="27"/>
        <v>8.1521739130434784E-2</v>
      </c>
      <c r="BJ46" s="268" t="s">
        <v>115</v>
      </c>
      <c r="BK46" s="5" t="s">
        <v>175</v>
      </c>
      <c r="BL46" s="33">
        <f>(BB59-SUM(BC59,BE59,BG59))/BB59</f>
        <v>0.80589860253493661</v>
      </c>
      <c r="BM46" s="148">
        <v>40</v>
      </c>
      <c r="BN46" s="152" t="s">
        <v>46</v>
      </c>
      <c r="BO46" s="38">
        <f t="shared" si="28"/>
        <v>3.8679327467549436E-2</v>
      </c>
      <c r="BP46" s="38">
        <f t="shared" si="29"/>
        <v>0.14138862270232599</v>
      </c>
      <c r="BQ46" s="38">
        <f t="shared" si="30"/>
        <v>7.9100966983186694E-2</v>
      </c>
      <c r="BR46" s="38">
        <f t="shared" si="31"/>
        <v>0.74083108284693788</v>
      </c>
      <c r="BS46" s="38">
        <f t="shared" si="32"/>
        <v>3.9596632435933019E-2</v>
      </c>
      <c r="BT46" s="38">
        <f t="shared" si="33"/>
        <v>0.14275141086131926</v>
      </c>
      <c r="BU46" s="38">
        <f t="shared" si="34"/>
        <v>7.9470811360902949E-2</v>
      </c>
      <c r="BV46" s="38">
        <f t="shared" si="35"/>
        <v>0.73818114534184476</v>
      </c>
      <c r="BW46" s="38">
        <f t="shared" si="36"/>
        <v>2.8469750889679714E-2</v>
      </c>
      <c r="BX46" s="38">
        <f t="shared" si="37"/>
        <v>0.14234875444839859</v>
      </c>
      <c r="BY46" s="38">
        <f t="shared" si="38"/>
        <v>8.7188612099644125E-2</v>
      </c>
      <c r="BZ46" s="38">
        <f t="shared" si="39"/>
        <v>0.74199288256227758</v>
      </c>
      <c r="CB46" s="152" t="s">
        <v>55</v>
      </c>
      <c r="CC46" s="38">
        <f t="shared" si="40"/>
        <v>1.4226999683844452E-2</v>
      </c>
      <c r="CD46" s="38">
        <f t="shared" si="41"/>
        <v>8.4097375908947197E-2</v>
      </c>
      <c r="CE46" s="38">
        <f t="shared" si="42"/>
        <v>2.1498577300031615E-2</v>
      </c>
      <c r="CF46" s="38">
        <f t="shared" si="43"/>
        <v>0.8801770471071767</v>
      </c>
      <c r="CG46" s="38">
        <f t="shared" si="44"/>
        <v>1.4890800794176042E-2</v>
      </c>
      <c r="CH46" s="38">
        <f t="shared" si="45"/>
        <v>8.5373924553275971E-2</v>
      </c>
      <c r="CI46" s="38">
        <f t="shared" si="46"/>
        <v>2.2501654533421574E-2</v>
      </c>
      <c r="CJ46" s="38">
        <f t="shared" si="47"/>
        <v>0.87723362011912642</v>
      </c>
      <c r="CK46" s="38">
        <f t="shared" si="48"/>
        <v>0</v>
      </c>
      <c r="CL46" s="38">
        <f t="shared" si="49"/>
        <v>7.6923076923076927E-2</v>
      </c>
      <c r="CM46" s="38">
        <f t="shared" si="50"/>
        <v>0</v>
      </c>
      <c r="CN46" s="38">
        <f t="shared" si="51"/>
        <v>0.92307692307692313</v>
      </c>
      <c r="CO46" s="86"/>
    </row>
    <row r="47" spans="2:93" s="12" customFormat="1" ht="14.25" customHeight="1">
      <c r="B47" s="242">
        <v>11</v>
      </c>
      <c r="C47" s="264" t="s">
        <v>60</v>
      </c>
      <c r="D47" s="144" t="s">
        <v>175</v>
      </c>
      <c r="E47" s="128">
        <v>67</v>
      </c>
      <c r="F47" s="89">
        <v>1</v>
      </c>
      <c r="G47" s="77">
        <f t="shared" si="0"/>
        <v>1.4925373134328358E-2</v>
      </c>
      <c r="H47" s="78">
        <v>4</v>
      </c>
      <c r="I47" s="77">
        <f t="shared" si="1"/>
        <v>5.9701492537313432E-2</v>
      </c>
      <c r="J47" s="78">
        <v>4</v>
      </c>
      <c r="K47" s="77">
        <f t="shared" si="2"/>
        <v>5.9701492537313432E-2</v>
      </c>
      <c r="L47" s="128">
        <v>150</v>
      </c>
      <c r="M47" s="89">
        <v>2</v>
      </c>
      <c r="N47" s="77">
        <f t="shared" si="3"/>
        <v>1.3333333333333334E-2</v>
      </c>
      <c r="O47" s="78">
        <v>19</v>
      </c>
      <c r="P47" s="77">
        <f t="shared" si="4"/>
        <v>0.12666666666666668</v>
      </c>
      <c r="Q47" s="78">
        <v>14</v>
      </c>
      <c r="R47" s="77">
        <f t="shared" si="5"/>
        <v>9.3333333333333338E-2</v>
      </c>
      <c r="S47" s="128">
        <v>6887</v>
      </c>
      <c r="T47" s="89">
        <v>267</v>
      </c>
      <c r="U47" s="77">
        <f t="shared" si="6"/>
        <v>3.8768694642079278E-2</v>
      </c>
      <c r="V47" s="78">
        <v>866</v>
      </c>
      <c r="W47" s="77">
        <f t="shared" si="7"/>
        <v>0.12574415565558297</v>
      </c>
      <c r="X47" s="78">
        <v>581</v>
      </c>
      <c r="Y47" s="77">
        <f t="shared" si="8"/>
        <v>8.4361841149992733E-2</v>
      </c>
      <c r="Z47" s="128">
        <v>5681</v>
      </c>
      <c r="AA47" s="89">
        <v>167</v>
      </c>
      <c r="AB47" s="77">
        <f t="shared" si="9"/>
        <v>2.9396233057560287E-2</v>
      </c>
      <c r="AC47" s="78">
        <v>636</v>
      </c>
      <c r="AD47" s="77">
        <f t="shared" si="10"/>
        <v>0.11195212110543919</v>
      </c>
      <c r="AE47" s="78">
        <v>453</v>
      </c>
      <c r="AF47" s="77">
        <f t="shared" si="11"/>
        <v>7.9739482485477908E-2</v>
      </c>
      <c r="AG47" s="128">
        <v>3610</v>
      </c>
      <c r="AH47" s="89">
        <v>81</v>
      </c>
      <c r="AI47" s="77">
        <f t="shared" si="12"/>
        <v>2.2437673130193906E-2</v>
      </c>
      <c r="AJ47" s="78">
        <v>262</v>
      </c>
      <c r="AK47" s="77">
        <f t="shared" si="13"/>
        <v>7.2576177285318566E-2</v>
      </c>
      <c r="AL47" s="78">
        <v>285</v>
      </c>
      <c r="AM47" s="77">
        <f t="shared" si="14"/>
        <v>7.8947368421052627E-2</v>
      </c>
      <c r="AN47" s="128">
        <v>1548</v>
      </c>
      <c r="AO47" s="89">
        <v>27</v>
      </c>
      <c r="AP47" s="77">
        <f t="shared" si="15"/>
        <v>1.7441860465116279E-2</v>
      </c>
      <c r="AQ47" s="78">
        <v>83</v>
      </c>
      <c r="AR47" s="77">
        <f t="shared" si="16"/>
        <v>5.3617571059431525E-2</v>
      </c>
      <c r="AS47" s="78">
        <v>74</v>
      </c>
      <c r="AT47" s="77">
        <f t="shared" si="17"/>
        <v>4.7803617571059429E-2</v>
      </c>
      <c r="AU47" s="128">
        <v>433</v>
      </c>
      <c r="AV47" s="89">
        <v>1</v>
      </c>
      <c r="AW47" s="77">
        <f t="shared" si="18"/>
        <v>2.3094688221709007E-3</v>
      </c>
      <c r="AX47" s="78">
        <v>19</v>
      </c>
      <c r="AY47" s="77">
        <f t="shared" si="19"/>
        <v>4.3879907621247112E-2</v>
      </c>
      <c r="AZ47" s="78">
        <v>11</v>
      </c>
      <c r="BA47" s="77">
        <f t="shared" si="20"/>
        <v>2.5404157043879907E-2</v>
      </c>
      <c r="BB47" s="128">
        <f t="shared" si="21"/>
        <v>18376</v>
      </c>
      <c r="BC47" s="79">
        <f t="shared" si="22"/>
        <v>546</v>
      </c>
      <c r="BD47" s="77">
        <f t="shared" si="23"/>
        <v>2.9712668698302133E-2</v>
      </c>
      <c r="BE47" s="79">
        <f t="shared" si="24"/>
        <v>1889</v>
      </c>
      <c r="BF47" s="77">
        <f t="shared" si="25"/>
        <v>0.10279712668698301</v>
      </c>
      <c r="BG47" s="79">
        <f t="shared" si="26"/>
        <v>1422</v>
      </c>
      <c r="BH47" s="77">
        <f t="shared" si="27"/>
        <v>7.738354375272094E-2</v>
      </c>
      <c r="BJ47" s="269"/>
      <c r="BK47" s="5" t="s">
        <v>212</v>
      </c>
      <c r="BL47" s="33">
        <f>(BB60-SUM(BC60,BE60,BG60))/BB60</f>
        <v>0.7816229116945107</v>
      </c>
      <c r="BM47" s="148">
        <v>41</v>
      </c>
      <c r="BN47" s="152" t="s">
        <v>13</v>
      </c>
      <c r="BO47" s="38">
        <f t="shared" si="28"/>
        <v>3.0174245643858903E-2</v>
      </c>
      <c r="BP47" s="38">
        <f t="shared" si="29"/>
        <v>8.9200547764083676E-2</v>
      </c>
      <c r="BQ47" s="38">
        <f t="shared" si="30"/>
        <v>9.2317136516031545E-2</v>
      </c>
      <c r="BR47" s="38">
        <f t="shared" si="31"/>
        <v>0.78830807007602588</v>
      </c>
      <c r="BS47" s="38">
        <f t="shared" si="32"/>
        <v>3.0299949161159124E-2</v>
      </c>
      <c r="BT47" s="38">
        <f t="shared" si="33"/>
        <v>9.0188103711235382E-2</v>
      </c>
      <c r="BU47" s="38">
        <f t="shared" si="34"/>
        <v>9.4255210981189635E-2</v>
      </c>
      <c r="BV47" s="38">
        <f t="shared" si="35"/>
        <v>0.78525673614641589</v>
      </c>
      <c r="BW47" s="38">
        <f t="shared" si="36"/>
        <v>3.5655058043117742E-2</v>
      </c>
      <c r="BX47" s="38">
        <f t="shared" si="37"/>
        <v>9.5356550580431174E-2</v>
      </c>
      <c r="BY47" s="38">
        <f t="shared" si="38"/>
        <v>8.3747927031509115E-2</v>
      </c>
      <c r="BZ47" s="38">
        <f t="shared" si="39"/>
        <v>0.78524046434494199</v>
      </c>
      <c r="CB47" s="152" t="s">
        <v>31</v>
      </c>
      <c r="CC47" s="38">
        <f t="shared" si="40"/>
        <v>3.4394250513347026E-2</v>
      </c>
      <c r="CD47" s="38">
        <f t="shared" si="41"/>
        <v>0.2068788501026694</v>
      </c>
      <c r="CE47" s="38">
        <f t="shared" si="42"/>
        <v>3.1827515400410678E-2</v>
      </c>
      <c r="CF47" s="38">
        <f t="shared" si="43"/>
        <v>0.7268993839835729</v>
      </c>
      <c r="CG47" s="38">
        <f t="shared" si="44"/>
        <v>3.2456631225517625E-2</v>
      </c>
      <c r="CH47" s="38">
        <f t="shared" si="45"/>
        <v>0.20313374370453274</v>
      </c>
      <c r="CI47" s="38">
        <f t="shared" si="46"/>
        <v>3.1897034135422497E-2</v>
      </c>
      <c r="CJ47" s="38">
        <f t="shared" si="47"/>
        <v>0.73251259093452714</v>
      </c>
      <c r="CK47" s="38">
        <f t="shared" si="48"/>
        <v>6.569343065693431E-2</v>
      </c>
      <c r="CL47" s="38">
        <f t="shared" si="49"/>
        <v>0.29197080291970801</v>
      </c>
      <c r="CM47" s="38">
        <f t="shared" si="50"/>
        <v>3.6496350364963501E-2</v>
      </c>
      <c r="CN47" s="38">
        <f t="shared" si="51"/>
        <v>0.6058394160583942</v>
      </c>
      <c r="CO47" s="86"/>
    </row>
    <row r="48" spans="2:93" s="12" customFormat="1" ht="14.25" customHeight="1">
      <c r="B48" s="243"/>
      <c r="C48" s="265"/>
      <c r="D48" s="187" t="s">
        <v>212</v>
      </c>
      <c r="E48" s="179">
        <v>0</v>
      </c>
      <c r="F48" s="180">
        <v>0</v>
      </c>
      <c r="G48" s="67" t="str">
        <f t="shared" si="0"/>
        <v>-</v>
      </c>
      <c r="H48" s="68">
        <v>0</v>
      </c>
      <c r="I48" s="67" t="str">
        <f t="shared" si="1"/>
        <v>-</v>
      </c>
      <c r="J48" s="68">
        <v>0</v>
      </c>
      <c r="K48" s="67" t="str">
        <f t="shared" si="2"/>
        <v>-</v>
      </c>
      <c r="L48" s="179">
        <v>1</v>
      </c>
      <c r="M48" s="180">
        <v>0</v>
      </c>
      <c r="N48" s="67">
        <f t="shared" si="3"/>
        <v>0</v>
      </c>
      <c r="O48" s="68">
        <v>0</v>
      </c>
      <c r="P48" s="67">
        <f t="shared" si="4"/>
        <v>0</v>
      </c>
      <c r="Q48" s="68">
        <v>0</v>
      </c>
      <c r="R48" s="67">
        <f t="shared" si="5"/>
        <v>0</v>
      </c>
      <c r="S48" s="179">
        <v>475</v>
      </c>
      <c r="T48" s="180">
        <v>16</v>
      </c>
      <c r="U48" s="67">
        <f t="shared" si="6"/>
        <v>3.3684210526315789E-2</v>
      </c>
      <c r="V48" s="68">
        <v>69</v>
      </c>
      <c r="W48" s="67">
        <f t="shared" si="7"/>
        <v>0.14526315789473684</v>
      </c>
      <c r="X48" s="68">
        <v>43</v>
      </c>
      <c r="Y48" s="67">
        <f t="shared" si="8"/>
        <v>9.0526315789473691E-2</v>
      </c>
      <c r="Z48" s="179">
        <v>281</v>
      </c>
      <c r="AA48" s="180">
        <v>9</v>
      </c>
      <c r="AB48" s="67">
        <f t="shared" si="9"/>
        <v>3.2028469750889681E-2</v>
      </c>
      <c r="AC48" s="68">
        <v>34</v>
      </c>
      <c r="AD48" s="67">
        <f t="shared" si="10"/>
        <v>0.12099644128113879</v>
      </c>
      <c r="AE48" s="68">
        <v>24</v>
      </c>
      <c r="AF48" s="67">
        <f t="shared" si="11"/>
        <v>8.5409252669039148E-2</v>
      </c>
      <c r="AG48" s="179">
        <v>170</v>
      </c>
      <c r="AH48" s="180">
        <v>5</v>
      </c>
      <c r="AI48" s="67">
        <f t="shared" si="12"/>
        <v>2.9411764705882353E-2</v>
      </c>
      <c r="AJ48" s="68">
        <v>17</v>
      </c>
      <c r="AK48" s="67">
        <f t="shared" si="13"/>
        <v>0.1</v>
      </c>
      <c r="AL48" s="68">
        <v>19</v>
      </c>
      <c r="AM48" s="67">
        <f t="shared" si="14"/>
        <v>0.11176470588235295</v>
      </c>
      <c r="AN48" s="179">
        <v>76</v>
      </c>
      <c r="AO48" s="180">
        <v>2</v>
      </c>
      <c r="AP48" s="67">
        <f t="shared" si="15"/>
        <v>2.6315789473684209E-2</v>
      </c>
      <c r="AQ48" s="68">
        <v>3</v>
      </c>
      <c r="AR48" s="67">
        <f t="shared" si="16"/>
        <v>3.9473684210526314E-2</v>
      </c>
      <c r="AS48" s="68">
        <v>0</v>
      </c>
      <c r="AT48" s="67">
        <f t="shared" si="17"/>
        <v>0</v>
      </c>
      <c r="AU48" s="179">
        <v>16</v>
      </c>
      <c r="AV48" s="180">
        <v>0</v>
      </c>
      <c r="AW48" s="67">
        <f t="shared" si="18"/>
        <v>0</v>
      </c>
      <c r="AX48" s="68">
        <v>3</v>
      </c>
      <c r="AY48" s="67">
        <f t="shared" si="19"/>
        <v>0.1875</v>
      </c>
      <c r="AZ48" s="68">
        <v>0</v>
      </c>
      <c r="BA48" s="67">
        <f t="shared" si="20"/>
        <v>0</v>
      </c>
      <c r="BB48" s="179">
        <f t="shared" si="21"/>
        <v>1019</v>
      </c>
      <c r="BC48" s="69">
        <f t="shared" si="22"/>
        <v>32</v>
      </c>
      <c r="BD48" s="67">
        <f t="shared" si="23"/>
        <v>3.1403336604514227E-2</v>
      </c>
      <c r="BE48" s="69">
        <f t="shared" si="24"/>
        <v>126</v>
      </c>
      <c r="BF48" s="67">
        <f t="shared" si="25"/>
        <v>0.12365063788027478</v>
      </c>
      <c r="BG48" s="69">
        <f t="shared" si="26"/>
        <v>86</v>
      </c>
      <c r="BH48" s="67">
        <f t="shared" si="27"/>
        <v>8.4396467124631988E-2</v>
      </c>
      <c r="BJ48" s="270"/>
      <c r="BK48" s="125" t="s">
        <v>74</v>
      </c>
      <c r="BL48" s="33">
        <f>(BB62-SUM(BC62,BE62,BG62))/BB62</f>
        <v>0.80780152443580933</v>
      </c>
      <c r="BM48" s="148">
        <v>42</v>
      </c>
      <c r="BN48" s="152" t="s">
        <v>14</v>
      </c>
      <c r="BO48" s="38">
        <f t="shared" si="28"/>
        <v>2.6471219931271477E-2</v>
      </c>
      <c r="BP48" s="38">
        <f t="shared" si="29"/>
        <v>0.1591852806414662</v>
      </c>
      <c r="BQ48" s="38">
        <f t="shared" si="30"/>
        <v>3.6691008018327607E-2</v>
      </c>
      <c r="BR48" s="38">
        <f t="shared" si="31"/>
        <v>0.77765249140893467</v>
      </c>
      <c r="BS48" s="38">
        <f t="shared" si="32"/>
        <v>2.5572084625348355E-2</v>
      </c>
      <c r="BT48" s="38">
        <f t="shared" si="33"/>
        <v>0.15951642658083762</v>
      </c>
      <c r="BU48" s="38">
        <f t="shared" si="34"/>
        <v>3.634650861561408E-2</v>
      </c>
      <c r="BV48" s="38">
        <f t="shared" si="35"/>
        <v>0.77856498017819997</v>
      </c>
      <c r="BW48" s="38">
        <f t="shared" si="36"/>
        <v>3.909373611728121E-2</v>
      </c>
      <c r="BX48" s="38">
        <f t="shared" si="37"/>
        <v>0.16970235450910706</v>
      </c>
      <c r="BY48" s="38">
        <f t="shared" si="38"/>
        <v>4.3536206130608615E-2</v>
      </c>
      <c r="BZ48" s="38">
        <f t="shared" si="39"/>
        <v>0.74766770324300313</v>
      </c>
      <c r="CB48" s="152" t="s">
        <v>32</v>
      </c>
      <c r="CC48" s="38">
        <f t="shared" si="40"/>
        <v>4.0754716981132075E-2</v>
      </c>
      <c r="CD48" s="38">
        <f t="shared" si="41"/>
        <v>0.19471698113207547</v>
      </c>
      <c r="CE48" s="38">
        <f t="shared" si="42"/>
        <v>5.4339622641509433E-2</v>
      </c>
      <c r="CF48" s="38">
        <f t="shared" si="43"/>
        <v>0.71018867924528306</v>
      </c>
      <c r="CG48" s="38">
        <f t="shared" si="44"/>
        <v>4.1203131437989288E-2</v>
      </c>
      <c r="CH48" s="38">
        <f t="shared" si="45"/>
        <v>0.19283065512978986</v>
      </c>
      <c r="CI48" s="38">
        <f t="shared" si="46"/>
        <v>5.6036258755665432E-2</v>
      </c>
      <c r="CJ48" s="38">
        <f t="shared" si="47"/>
        <v>0.7099299546765554</v>
      </c>
      <c r="CK48" s="38">
        <f t="shared" si="48"/>
        <v>4.0816326530612242E-2</v>
      </c>
      <c r="CL48" s="38">
        <f t="shared" si="49"/>
        <v>0.23979591836734693</v>
      </c>
      <c r="CM48" s="38">
        <f t="shared" si="50"/>
        <v>4.0816326530612242E-2</v>
      </c>
      <c r="CN48" s="38">
        <f t="shared" si="51"/>
        <v>0.6785714285714286</v>
      </c>
      <c r="CO48" s="86"/>
    </row>
    <row r="49" spans="2:93" s="12" customFormat="1" ht="14.25" customHeight="1">
      <c r="B49" s="243"/>
      <c r="C49" s="265"/>
      <c r="D49" s="145" t="s">
        <v>274</v>
      </c>
      <c r="E49" s="171">
        <v>0</v>
      </c>
      <c r="F49" s="193">
        <v>0</v>
      </c>
      <c r="G49" s="173" t="str">
        <f t="shared" ref="G49" si="332">IFERROR(F49/E49,"-")</f>
        <v>-</v>
      </c>
      <c r="H49" s="194">
        <v>0</v>
      </c>
      <c r="I49" s="173" t="str">
        <f t="shared" ref="I49" si="333">IFERROR(H49/E49,"-")</f>
        <v>-</v>
      </c>
      <c r="J49" s="194">
        <v>0</v>
      </c>
      <c r="K49" s="173" t="str">
        <f t="shared" ref="K49" si="334">IFERROR(J49/E49,"-")</f>
        <v>-</v>
      </c>
      <c r="L49" s="171">
        <v>2</v>
      </c>
      <c r="M49" s="193">
        <v>0</v>
      </c>
      <c r="N49" s="173">
        <f t="shared" ref="N49" si="335">IFERROR(M49/L49,"-")</f>
        <v>0</v>
      </c>
      <c r="O49" s="194">
        <v>0</v>
      </c>
      <c r="P49" s="173">
        <f t="shared" ref="P49" si="336">IFERROR(O49/L49,"-")</f>
        <v>0</v>
      </c>
      <c r="Q49" s="194">
        <v>0</v>
      </c>
      <c r="R49" s="173">
        <f t="shared" ref="R49" si="337">IFERROR(Q49/L49,"-")</f>
        <v>0</v>
      </c>
      <c r="S49" s="171">
        <v>88</v>
      </c>
      <c r="T49" s="193">
        <v>0</v>
      </c>
      <c r="U49" s="173">
        <f t="shared" ref="U49" si="338">IFERROR(T49/S49,"-")</f>
        <v>0</v>
      </c>
      <c r="V49" s="194">
        <v>1</v>
      </c>
      <c r="W49" s="173">
        <f t="shared" ref="W49" si="339">IFERROR(V49/S49,"-")</f>
        <v>1.1363636363636364E-2</v>
      </c>
      <c r="X49" s="194">
        <v>0</v>
      </c>
      <c r="Y49" s="173">
        <f t="shared" ref="Y49" si="340">IFERROR(X49/S49,"-")</f>
        <v>0</v>
      </c>
      <c r="Z49" s="171">
        <v>103</v>
      </c>
      <c r="AA49" s="193">
        <v>0</v>
      </c>
      <c r="AB49" s="173">
        <f t="shared" ref="AB49" si="341">IFERROR(AA49/Z49,"-")</f>
        <v>0</v>
      </c>
      <c r="AC49" s="194">
        <v>0</v>
      </c>
      <c r="AD49" s="173">
        <f t="shared" ref="AD49" si="342">IFERROR(AC49/Z49,"-")</f>
        <v>0</v>
      </c>
      <c r="AE49" s="194">
        <v>0</v>
      </c>
      <c r="AF49" s="173">
        <f t="shared" ref="AF49" si="343">IFERROR(AE49/Z49,"-")</f>
        <v>0</v>
      </c>
      <c r="AG49" s="171">
        <v>83</v>
      </c>
      <c r="AH49" s="193">
        <v>0</v>
      </c>
      <c r="AI49" s="173">
        <f t="shared" ref="AI49" si="344">IFERROR(AH49/AG49,"-")</f>
        <v>0</v>
      </c>
      <c r="AJ49" s="194">
        <v>0</v>
      </c>
      <c r="AK49" s="173">
        <f t="shared" ref="AK49" si="345">IFERROR(AJ49/AG49,"-")</f>
        <v>0</v>
      </c>
      <c r="AL49" s="194">
        <v>0</v>
      </c>
      <c r="AM49" s="173">
        <f t="shared" ref="AM49" si="346">IFERROR(AL49/AG49,"-")</f>
        <v>0</v>
      </c>
      <c r="AN49" s="171">
        <v>76</v>
      </c>
      <c r="AO49" s="193">
        <v>0</v>
      </c>
      <c r="AP49" s="173">
        <f t="shared" ref="AP49" si="347">IFERROR(AO49/AN49,"-")</f>
        <v>0</v>
      </c>
      <c r="AQ49" s="194">
        <v>1</v>
      </c>
      <c r="AR49" s="173">
        <f t="shared" ref="AR49" si="348">IFERROR(AQ49/AN49,"-")</f>
        <v>1.3157894736842105E-2</v>
      </c>
      <c r="AS49" s="194">
        <v>0</v>
      </c>
      <c r="AT49" s="173">
        <f t="shared" ref="AT49" si="349">IFERROR(AS49/AN49,"-")</f>
        <v>0</v>
      </c>
      <c r="AU49" s="171">
        <v>52</v>
      </c>
      <c r="AV49" s="193">
        <v>0</v>
      </c>
      <c r="AW49" s="173">
        <f t="shared" ref="AW49" si="350">IFERROR(AV49/AU49,"-")</f>
        <v>0</v>
      </c>
      <c r="AX49" s="194">
        <v>0</v>
      </c>
      <c r="AY49" s="173">
        <f t="shared" ref="AY49" si="351">IFERROR(AX49/AU49,"-")</f>
        <v>0</v>
      </c>
      <c r="AZ49" s="194">
        <v>0</v>
      </c>
      <c r="BA49" s="173">
        <f t="shared" ref="BA49" si="352">IFERROR(AZ49/AU49,"-")</f>
        <v>0</v>
      </c>
      <c r="BB49" s="171">
        <f t="shared" ref="BB49" si="353">SUM(E49,L49,S49,Z49,AG49,AN49,AU49,)</f>
        <v>404</v>
      </c>
      <c r="BC49" s="172">
        <f t="shared" ref="BC49" si="354">SUM(F49,M49,T49,AA49,AH49,AO49,AV49,)</f>
        <v>0</v>
      </c>
      <c r="BD49" s="173">
        <f t="shared" ref="BD49" si="355">IFERROR(BC49/BB49,"-")</f>
        <v>0</v>
      </c>
      <c r="BE49" s="172">
        <f t="shared" ref="BE49" si="356">SUM(H49,O49,V49,AC49,AJ49,AQ49,AX49,)</f>
        <v>2</v>
      </c>
      <c r="BF49" s="173">
        <f t="shared" ref="BF49" si="357">IFERROR(BE49/BB49,"-")</f>
        <v>4.9504950495049506E-3</v>
      </c>
      <c r="BG49" s="172">
        <f t="shared" ref="BG49" si="358">SUM(J49,Q49,X49,AE49,AL49,AS49,AZ49,)</f>
        <v>0</v>
      </c>
      <c r="BH49" s="173">
        <f t="shared" ref="BH49" si="359">IFERROR(BG49/BB49,"-")</f>
        <v>0</v>
      </c>
      <c r="BJ49" s="268" t="s">
        <v>116</v>
      </c>
      <c r="BK49" s="5" t="s">
        <v>175</v>
      </c>
      <c r="BL49" s="33">
        <f>(BB63-SUM(BC63,BE63,BG63))/BB63</f>
        <v>0.80840327737809747</v>
      </c>
      <c r="BM49" s="148">
        <v>43</v>
      </c>
      <c r="BN49" s="152" t="s">
        <v>9</v>
      </c>
      <c r="BO49" s="38">
        <f t="shared" si="28"/>
        <v>7.8906851424172447E-2</v>
      </c>
      <c r="BP49" s="38">
        <f t="shared" si="29"/>
        <v>0.14842778468644519</v>
      </c>
      <c r="BQ49" s="38">
        <f t="shared" si="30"/>
        <v>0.12921181974299759</v>
      </c>
      <c r="BR49" s="38">
        <f t="shared" si="31"/>
        <v>0.64345354414638478</v>
      </c>
      <c r="BS49" s="38">
        <f t="shared" si="32"/>
        <v>7.8942161841324271E-2</v>
      </c>
      <c r="BT49" s="38">
        <f t="shared" si="33"/>
        <v>0.14865132229769834</v>
      </c>
      <c r="BU49" s="38">
        <f t="shared" si="34"/>
        <v>0.12985556947833543</v>
      </c>
      <c r="BV49" s="38">
        <f t="shared" si="35"/>
        <v>0.64255094638264199</v>
      </c>
      <c r="BW49" s="38">
        <f t="shared" si="36"/>
        <v>8.5139805215205783E-2</v>
      </c>
      <c r="BX49" s="38">
        <f t="shared" si="37"/>
        <v>0.15771284951303802</v>
      </c>
      <c r="BY49" s="38">
        <f t="shared" si="38"/>
        <v>0.13289349670122527</v>
      </c>
      <c r="BZ49" s="38">
        <f t="shared" si="39"/>
        <v>0.6242538485705309</v>
      </c>
      <c r="CB49" s="152" t="s">
        <v>33</v>
      </c>
      <c r="CC49" s="38">
        <f t="shared" si="40"/>
        <v>5.0791007493755203E-2</v>
      </c>
      <c r="CD49" s="38">
        <f t="shared" si="41"/>
        <v>0.24646128226477934</v>
      </c>
      <c r="CE49" s="38">
        <f t="shared" si="42"/>
        <v>5.5786844296419648E-2</v>
      </c>
      <c r="CF49" s="38">
        <f t="shared" si="43"/>
        <v>0.64696086594504576</v>
      </c>
      <c r="CG49" s="38">
        <f t="shared" si="44"/>
        <v>4.8672566371681415E-2</v>
      </c>
      <c r="CH49" s="38">
        <f t="shared" si="45"/>
        <v>0.25663716814159293</v>
      </c>
      <c r="CI49" s="38">
        <f t="shared" si="46"/>
        <v>5.575221238938053E-2</v>
      </c>
      <c r="CJ49" s="38">
        <f t="shared" si="47"/>
        <v>0.63893805309734508</v>
      </c>
      <c r="CK49" s="38">
        <f t="shared" si="48"/>
        <v>0.11320754716981132</v>
      </c>
      <c r="CL49" s="38">
        <f t="shared" si="49"/>
        <v>0.11320754716981132</v>
      </c>
      <c r="CM49" s="38">
        <f t="shared" si="50"/>
        <v>7.5471698113207544E-2</v>
      </c>
      <c r="CN49" s="38">
        <f t="shared" si="51"/>
        <v>0.69811320754716977</v>
      </c>
      <c r="CO49" s="86"/>
    </row>
    <row r="50" spans="2:93" s="12" customFormat="1" ht="14.25" customHeight="1">
      <c r="B50" s="244"/>
      <c r="C50" s="266"/>
      <c r="D50" s="169" t="s">
        <v>74</v>
      </c>
      <c r="E50" s="39">
        <v>67</v>
      </c>
      <c r="F50" s="195">
        <v>1</v>
      </c>
      <c r="G50" s="13">
        <f t="shared" si="0"/>
        <v>1.4925373134328358E-2</v>
      </c>
      <c r="H50" s="34">
        <v>4</v>
      </c>
      <c r="I50" s="13">
        <f t="shared" si="1"/>
        <v>5.9701492537313432E-2</v>
      </c>
      <c r="J50" s="34">
        <v>4</v>
      </c>
      <c r="K50" s="13">
        <f t="shared" si="2"/>
        <v>5.9701492537313432E-2</v>
      </c>
      <c r="L50" s="39">
        <v>153</v>
      </c>
      <c r="M50" s="195">
        <v>2</v>
      </c>
      <c r="N50" s="13">
        <f t="shared" si="3"/>
        <v>1.3071895424836602E-2</v>
      </c>
      <c r="O50" s="34">
        <v>19</v>
      </c>
      <c r="P50" s="13">
        <f t="shared" si="4"/>
        <v>0.12418300653594772</v>
      </c>
      <c r="Q50" s="34">
        <v>14</v>
      </c>
      <c r="R50" s="13">
        <f t="shared" si="5"/>
        <v>9.1503267973856203E-2</v>
      </c>
      <c r="S50" s="39">
        <v>7450</v>
      </c>
      <c r="T50" s="195">
        <v>283</v>
      </c>
      <c r="U50" s="13">
        <f t="shared" si="6"/>
        <v>3.7986577181208056E-2</v>
      </c>
      <c r="V50" s="34">
        <v>936</v>
      </c>
      <c r="W50" s="13">
        <f t="shared" si="7"/>
        <v>0.12563758389261745</v>
      </c>
      <c r="X50" s="34">
        <v>624</v>
      </c>
      <c r="Y50" s="13">
        <f t="shared" si="8"/>
        <v>8.3758389261744962E-2</v>
      </c>
      <c r="Z50" s="39">
        <v>6065</v>
      </c>
      <c r="AA50" s="195">
        <v>176</v>
      </c>
      <c r="AB50" s="13">
        <f t="shared" si="9"/>
        <v>2.9018961253091509E-2</v>
      </c>
      <c r="AC50" s="34">
        <v>670</v>
      </c>
      <c r="AD50" s="13">
        <f t="shared" si="10"/>
        <v>0.11046990931574609</v>
      </c>
      <c r="AE50" s="34">
        <v>477</v>
      </c>
      <c r="AF50" s="13">
        <f t="shared" si="11"/>
        <v>7.8647980214344604E-2</v>
      </c>
      <c r="AG50" s="39">
        <v>3863</v>
      </c>
      <c r="AH50" s="195">
        <v>86</v>
      </c>
      <c r="AI50" s="13">
        <f t="shared" si="12"/>
        <v>2.2262490292518769E-2</v>
      </c>
      <c r="AJ50" s="34">
        <v>279</v>
      </c>
      <c r="AK50" s="13">
        <f t="shared" si="13"/>
        <v>7.2223660367589954E-2</v>
      </c>
      <c r="AL50" s="34">
        <v>304</v>
      </c>
      <c r="AM50" s="13">
        <f t="shared" si="14"/>
        <v>7.8695314522391924E-2</v>
      </c>
      <c r="AN50" s="39">
        <v>1700</v>
      </c>
      <c r="AO50" s="195">
        <v>29</v>
      </c>
      <c r="AP50" s="13">
        <f t="shared" si="15"/>
        <v>1.7058823529411765E-2</v>
      </c>
      <c r="AQ50" s="34">
        <v>87</v>
      </c>
      <c r="AR50" s="13">
        <f t="shared" si="16"/>
        <v>5.1176470588235295E-2</v>
      </c>
      <c r="AS50" s="34">
        <v>74</v>
      </c>
      <c r="AT50" s="13">
        <f t="shared" si="17"/>
        <v>4.3529411764705879E-2</v>
      </c>
      <c r="AU50" s="39">
        <v>501</v>
      </c>
      <c r="AV50" s="195">
        <v>1</v>
      </c>
      <c r="AW50" s="13">
        <f t="shared" si="18"/>
        <v>1.996007984031936E-3</v>
      </c>
      <c r="AX50" s="34">
        <v>22</v>
      </c>
      <c r="AY50" s="13">
        <f t="shared" si="19"/>
        <v>4.3912175648702596E-2</v>
      </c>
      <c r="AZ50" s="34">
        <v>11</v>
      </c>
      <c r="BA50" s="13">
        <f t="shared" si="20"/>
        <v>2.1956087824351298E-2</v>
      </c>
      <c r="BB50" s="39">
        <f t="shared" si="21"/>
        <v>19799</v>
      </c>
      <c r="BC50" s="75">
        <f t="shared" si="22"/>
        <v>578</v>
      </c>
      <c r="BD50" s="13">
        <f t="shared" si="23"/>
        <v>2.9193393605737663E-2</v>
      </c>
      <c r="BE50" s="75">
        <f t="shared" si="24"/>
        <v>2017</v>
      </c>
      <c r="BF50" s="13">
        <f t="shared" si="25"/>
        <v>0.10187383201171776</v>
      </c>
      <c r="BG50" s="75">
        <f t="shared" si="26"/>
        <v>1508</v>
      </c>
      <c r="BH50" s="13">
        <f t="shared" si="27"/>
        <v>7.6165462902166775E-2</v>
      </c>
      <c r="BJ50" s="269"/>
      <c r="BK50" s="5" t="s">
        <v>212</v>
      </c>
      <c r="BL50" s="36">
        <f>(BB64-SUM(BC64,BE64,BG64))/BB64</f>
        <v>0.78174976481655689</v>
      </c>
      <c r="BM50" s="148">
        <v>44</v>
      </c>
      <c r="BN50" s="152" t="s">
        <v>21</v>
      </c>
      <c r="BO50" s="38">
        <f t="shared" si="28"/>
        <v>6.5497106924885737E-2</v>
      </c>
      <c r="BP50" s="38">
        <f t="shared" si="29"/>
        <v>0.16008348965626568</v>
      </c>
      <c r="BQ50" s="38">
        <f t="shared" si="30"/>
        <v>0.10261829903035748</v>
      </c>
      <c r="BR50" s="38">
        <f t="shared" si="31"/>
        <v>0.67180110438849105</v>
      </c>
      <c r="BS50" s="38">
        <f t="shared" si="32"/>
        <v>6.5982235551966778E-2</v>
      </c>
      <c r="BT50" s="38">
        <f t="shared" si="33"/>
        <v>0.16247548736878534</v>
      </c>
      <c r="BU50" s="38">
        <f t="shared" si="34"/>
        <v>0.10280885915330489</v>
      </c>
      <c r="BV50" s="38">
        <f t="shared" si="35"/>
        <v>0.66873341792594299</v>
      </c>
      <c r="BW50" s="38">
        <f t="shared" si="36"/>
        <v>6.6713237862382119E-2</v>
      </c>
      <c r="BX50" s="38">
        <f t="shared" si="37"/>
        <v>0.14844568634299685</v>
      </c>
      <c r="BY50" s="38">
        <f t="shared" si="38"/>
        <v>0.11107230178134823</v>
      </c>
      <c r="BZ50" s="38">
        <f t="shared" si="39"/>
        <v>0.67376877401327284</v>
      </c>
      <c r="CB50" s="152" t="s">
        <v>282</v>
      </c>
      <c r="CC50" s="38">
        <f t="shared" si="40"/>
        <v>4.0772669794212929E-2</v>
      </c>
      <c r="CD50" s="38">
        <f t="shared" si="41"/>
        <v>0.14766754986931507</v>
      </c>
      <c r="CE50" s="38">
        <f t="shared" si="42"/>
        <v>7.0222732935079898E-2</v>
      </c>
      <c r="CF50" s="38">
        <f t="shared" si="43"/>
        <v>0.74133704740139206</v>
      </c>
      <c r="CG50" s="38">
        <f t="shared" si="44"/>
        <v>4.0940016986009874E-2</v>
      </c>
      <c r="CH50" s="38">
        <f t="shared" si="45"/>
        <v>0.14911850075130428</v>
      </c>
      <c r="CI50" s="38">
        <f t="shared" si="46"/>
        <v>7.049754076175721E-2</v>
      </c>
      <c r="CJ50" s="38">
        <f t="shared" si="47"/>
        <v>0.73944394150092863</v>
      </c>
      <c r="CK50" s="38">
        <f t="shared" si="48"/>
        <v>4.6009830851525227E-2</v>
      </c>
      <c r="CL50" s="38">
        <f t="shared" si="49"/>
        <v>0.15543829213049973</v>
      </c>
      <c r="CM50" s="38">
        <f t="shared" si="50"/>
        <v>7.9104621464025832E-2</v>
      </c>
      <c r="CN50" s="38">
        <f t="shared" si="51"/>
        <v>0.71944725555394917</v>
      </c>
      <c r="CO50" s="86"/>
    </row>
    <row r="51" spans="2:93" s="12" customFormat="1" ht="14.25" customHeight="1">
      <c r="B51" s="242">
        <v>12</v>
      </c>
      <c r="C51" s="264" t="s">
        <v>113</v>
      </c>
      <c r="D51" s="144" t="s">
        <v>175</v>
      </c>
      <c r="E51" s="128">
        <v>32</v>
      </c>
      <c r="F51" s="89">
        <v>1</v>
      </c>
      <c r="G51" s="77">
        <f t="shared" si="0"/>
        <v>3.125E-2</v>
      </c>
      <c r="H51" s="78">
        <v>1</v>
      </c>
      <c r="I51" s="77">
        <f t="shared" si="1"/>
        <v>3.125E-2</v>
      </c>
      <c r="J51" s="78">
        <v>2</v>
      </c>
      <c r="K51" s="77">
        <f t="shared" si="2"/>
        <v>6.25E-2</v>
      </c>
      <c r="L51" s="128">
        <v>77</v>
      </c>
      <c r="M51" s="89">
        <v>2</v>
      </c>
      <c r="N51" s="77">
        <f t="shared" si="3"/>
        <v>2.5974025974025976E-2</v>
      </c>
      <c r="O51" s="78">
        <v>7</v>
      </c>
      <c r="P51" s="77">
        <f t="shared" si="4"/>
        <v>9.0909090909090912E-2</v>
      </c>
      <c r="Q51" s="78">
        <v>8</v>
      </c>
      <c r="R51" s="77">
        <f t="shared" si="5"/>
        <v>0.1038961038961039</v>
      </c>
      <c r="S51" s="128">
        <v>3233</v>
      </c>
      <c r="T51" s="89">
        <v>146</v>
      </c>
      <c r="U51" s="77">
        <f t="shared" si="6"/>
        <v>4.5159294772656976E-2</v>
      </c>
      <c r="V51" s="78">
        <v>342</v>
      </c>
      <c r="W51" s="77">
        <f t="shared" si="7"/>
        <v>0.10578410145375812</v>
      </c>
      <c r="X51" s="78">
        <v>358</v>
      </c>
      <c r="Y51" s="77">
        <f t="shared" si="8"/>
        <v>0.11073306526446025</v>
      </c>
      <c r="Z51" s="128">
        <v>2716</v>
      </c>
      <c r="AA51" s="89">
        <v>92</v>
      </c>
      <c r="AB51" s="77">
        <f t="shared" si="9"/>
        <v>3.3873343151693665E-2</v>
      </c>
      <c r="AC51" s="78">
        <v>269</v>
      </c>
      <c r="AD51" s="77">
        <f t="shared" si="10"/>
        <v>9.9042709867452131E-2</v>
      </c>
      <c r="AE51" s="78">
        <v>331</v>
      </c>
      <c r="AF51" s="77">
        <f t="shared" si="11"/>
        <v>0.12187039764359352</v>
      </c>
      <c r="AG51" s="128">
        <v>2069</v>
      </c>
      <c r="AH51" s="89">
        <v>60</v>
      </c>
      <c r="AI51" s="77">
        <f t="shared" si="12"/>
        <v>2.8999516674722087E-2</v>
      </c>
      <c r="AJ51" s="78">
        <v>166</v>
      </c>
      <c r="AK51" s="77">
        <f t="shared" si="13"/>
        <v>8.0231996133397779E-2</v>
      </c>
      <c r="AL51" s="78">
        <v>233</v>
      </c>
      <c r="AM51" s="77">
        <f t="shared" si="14"/>
        <v>0.11261478975350411</v>
      </c>
      <c r="AN51" s="128">
        <v>887</v>
      </c>
      <c r="AO51" s="89">
        <v>18</v>
      </c>
      <c r="AP51" s="77">
        <f t="shared" si="15"/>
        <v>2.0293122886133032E-2</v>
      </c>
      <c r="AQ51" s="78">
        <v>56</v>
      </c>
      <c r="AR51" s="77">
        <f t="shared" si="16"/>
        <v>6.3134160090191654E-2</v>
      </c>
      <c r="AS51" s="78">
        <v>47</v>
      </c>
      <c r="AT51" s="77">
        <f t="shared" si="17"/>
        <v>5.2987598647125142E-2</v>
      </c>
      <c r="AU51" s="128">
        <v>299</v>
      </c>
      <c r="AV51" s="89">
        <v>3</v>
      </c>
      <c r="AW51" s="77">
        <f t="shared" si="18"/>
        <v>1.0033444816053512E-2</v>
      </c>
      <c r="AX51" s="78">
        <v>20</v>
      </c>
      <c r="AY51" s="77">
        <f t="shared" si="19"/>
        <v>6.6889632107023408E-2</v>
      </c>
      <c r="AZ51" s="78">
        <v>15</v>
      </c>
      <c r="BA51" s="77">
        <f t="shared" si="20"/>
        <v>5.016722408026756E-2</v>
      </c>
      <c r="BB51" s="128">
        <f t="shared" si="21"/>
        <v>9313</v>
      </c>
      <c r="BC51" s="79">
        <f t="shared" si="22"/>
        <v>322</v>
      </c>
      <c r="BD51" s="77">
        <f t="shared" si="23"/>
        <v>3.4575324814775044E-2</v>
      </c>
      <c r="BE51" s="79">
        <f t="shared" si="24"/>
        <v>861</v>
      </c>
      <c r="BF51" s="77">
        <f t="shared" si="25"/>
        <v>9.2451412004724579E-2</v>
      </c>
      <c r="BG51" s="79">
        <f t="shared" si="26"/>
        <v>994</v>
      </c>
      <c r="BH51" s="77">
        <f t="shared" si="27"/>
        <v>0.10673252442821862</v>
      </c>
      <c r="BJ51" s="270"/>
      <c r="BK51" s="125" t="s">
        <v>74</v>
      </c>
      <c r="BL51" s="36">
        <f>(BB66-SUM(BC66,BE66,BG66))/BB66</f>
        <v>0.81041550214272406</v>
      </c>
      <c r="BM51" s="148">
        <v>45</v>
      </c>
      <c r="BN51" s="152" t="s">
        <v>47</v>
      </c>
      <c r="BO51" s="38">
        <f t="shared" si="28"/>
        <v>4.1631396691035015E-2</v>
      </c>
      <c r="BP51" s="38">
        <f t="shared" si="29"/>
        <v>0.12320123124278569</v>
      </c>
      <c r="BQ51" s="38">
        <f t="shared" si="30"/>
        <v>8.8033859176606388E-2</v>
      </c>
      <c r="BR51" s="38">
        <f t="shared" si="31"/>
        <v>0.74713351288957286</v>
      </c>
      <c r="BS51" s="38">
        <f t="shared" si="32"/>
        <v>4.1939175931981688E-2</v>
      </c>
      <c r="BT51" s="38">
        <f t="shared" si="33"/>
        <v>0.12189339437540876</v>
      </c>
      <c r="BU51" s="38">
        <f t="shared" si="34"/>
        <v>8.8129496402877691E-2</v>
      </c>
      <c r="BV51" s="38">
        <f t="shared" si="35"/>
        <v>0.74803793328973189</v>
      </c>
      <c r="BW51" s="38">
        <f t="shared" si="36"/>
        <v>4.3276661514683151E-2</v>
      </c>
      <c r="BX51" s="38">
        <f t="shared" si="37"/>
        <v>0.16846986089644514</v>
      </c>
      <c r="BY51" s="38">
        <f t="shared" si="38"/>
        <v>0.10200927357032458</v>
      </c>
      <c r="BZ51" s="38">
        <f t="shared" si="39"/>
        <v>0.68624420401854713</v>
      </c>
      <c r="CB51" s="149"/>
      <c r="CC51" s="86"/>
      <c r="CD51" s="86"/>
      <c r="CE51" s="86"/>
      <c r="CF51" s="86"/>
      <c r="CG51" s="86"/>
      <c r="CH51" s="86"/>
      <c r="CI51" s="86"/>
      <c r="CJ51" s="86"/>
      <c r="CK51" s="86"/>
      <c r="CL51" s="86"/>
      <c r="CM51" s="86"/>
      <c r="CN51" s="86"/>
      <c r="CO51" s="86"/>
    </row>
    <row r="52" spans="2:93" s="12" customFormat="1" ht="14.25" customHeight="1">
      <c r="B52" s="243"/>
      <c r="C52" s="265"/>
      <c r="D52" s="187" t="s">
        <v>212</v>
      </c>
      <c r="E52" s="179">
        <v>2</v>
      </c>
      <c r="F52" s="180">
        <v>0</v>
      </c>
      <c r="G52" s="67">
        <f t="shared" si="0"/>
        <v>0</v>
      </c>
      <c r="H52" s="68">
        <v>0</v>
      </c>
      <c r="I52" s="67">
        <f t="shared" si="1"/>
        <v>0</v>
      </c>
      <c r="J52" s="68">
        <v>0</v>
      </c>
      <c r="K52" s="67">
        <f t="shared" si="2"/>
        <v>0</v>
      </c>
      <c r="L52" s="179">
        <v>3</v>
      </c>
      <c r="M52" s="180">
        <v>0</v>
      </c>
      <c r="N52" s="67">
        <f t="shared" si="3"/>
        <v>0</v>
      </c>
      <c r="O52" s="68">
        <v>0</v>
      </c>
      <c r="P52" s="67">
        <f t="shared" si="4"/>
        <v>0</v>
      </c>
      <c r="Q52" s="68">
        <v>0</v>
      </c>
      <c r="R52" s="67">
        <f t="shared" si="5"/>
        <v>0</v>
      </c>
      <c r="S52" s="179">
        <v>289</v>
      </c>
      <c r="T52" s="180">
        <v>7</v>
      </c>
      <c r="U52" s="67">
        <f t="shared" si="6"/>
        <v>2.4221453287197232E-2</v>
      </c>
      <c r="V52" s="68">
        <v>20</v>
      </c>
      <c r="W52" s="67">
        <f t="shared" si="7"/>
        <v>6.9204152249134954E-2</v>
      </c>
      <c r="X52" s="68">
        <v>43</v>
      </c>
      <c r="Y52" s="67">
        <f t="shared" si="8"/>
        <v>0.14878892733564014</v>
      </c>
      <c r="Z52" s="179">
        <v>190</v>
      </c>
      <c r="AA52" s="180">
        <v>6</v>
      </c>
      <c r="AB52" s="67">
        <f t="shared" si="9"/>
        <v>3.1578947368421054E-2</v>
      </c>
      <c r="AC52" s="68">
        <v>16</v>
      </c>
      <c r="AD52" s="67">
        <f t="shared" si="10"/>
        <v>8.4210526315789472E-2</v>
      </c>
      <c r="AE52" s="68">
        <v>23</v>
      </c>
      <c r="AF52" s="67">
        <f t="shared" si="11"/>
        <v>0.12105263157894737</v>
      </c>
      <c r="AG52" s="179">
        <v>89</v>
      </c>
      <c r="AH52" s="180">
        <v>3</v>
      </c>
      <c r="AI52" s="67">
        <f t="shared" si="12"/>
        <v>3.3707865168539325E-2</v>
      </c>
      <c r="AJ52" s="68">
        <v>3</v>
      </c>
      <c r="AK52" s="67">
        <f t="shared" si="13"/>
        <v>3.3707865168539325E-2</v>
      </c>
      <c r="AL52" s="68">
        <v>13</v>
      </c>
      <c r="AM52" s="67">
        <f t="shared" si="14"/>
        <v>0.14606741573033707</v>
      </c>
      <c r="AN52" s="179">
        <v>50</v>
      </c>
      <c r="AO52" s="180">
        <v>1</v>
      </c>
      <c r="AP52" s="67">
        <f t="shared" si="15"/>
        <v>0.02</v>
      </c>
      <c r="AQ52" s="68">
        <v>4</v>
      </c>
      <c r="AR52" s="67">
        <f t="shared" si="16"/>
        <v>0.08</v>
      </c>
      <c r="AS52" s="68">
        <v>5</v>
      </c>
      <c r="AT52" s="67">
        <f t="shared" si="17"/>
        <v>0.1</v>
      </c>
      <c r="AU52" s="179">
        <v>10</v>
      </c>
      <c r="AV52" s="180">
        <v>0</v>
      </c>
      <c r="AW52" s="67">
        <f t="shared" si="18"/>
        <v>0</v>
      </c>
      <c r="AX52" s="68">
        <v>0</v>
      </c>
      <c r="AY52" s="67">
        <f t="shared" si="19"/>
        <v>0</v>
      </c>
      <c r="AZ52" s="68">
        <v>0</v>
      </c>
      <c r="BA52" s="67">
        <f t="shared" si="20"/>
        <v>0</v>
      </c>
      <c r="BB52" s="179">
        <f t="shared" si="21"/>
        <v>633</v>
      </c>
      <c r="BC52" s="69">
        <f t="shared" si="22"/>
        <v>17</v>
      </c>
      <c r="BD52" s="67">
        <f t="shared" si="23"/>
        <v>2.6856240126382307E-2</v>
      </c>
      <c r="BE52" s="69">
        <f t="shared" si="24"/>
        <v>43</v>
      </c>
      <c r="BF52" s="67">
        <f t="shared" si="25"/>
        <v>6.7930489731437602E-2</v>
      </c>
      <c r="BG52" s="69">
        <f t="shared" si="26"/>
        <v>84</v>
      </c>
      <c r="BH52" s="67">
        <f t="shared" si="27"/>
        <v>0.13270142180094788</v>
      </c>
      <c r="BJ52" s="268" t="s">
        <v>61</v>
      </c>
      <c r="BK52" s="5" t="s">
        <v>175</v>
      </c>
      <c r="BL52" s="33">
        <f>(BB67-SUM(BC67,BE67,BG67))/BB67</f>
        <v>0.81099077416766951</v>
      </c>
      <c r="BM52" s="148">
        <v>46</v>
      </c>
      <c r="BN52" s="152" t="s">
        <v>25</v>
      </c>
      <c r="BO52" s="38">
        <f t="shared" si="28"/>
        <v>6.4837299660029143E-2</v>
      </c>
      <c r="BP52" s="38">
        <f t="shared" si="29"/>
        <v>0.20823215152986888</v>
      </c>
      <c r="BQ52" s="38">
        <f t="shared" si="30"/>
        <v>6.7994171928120448E-2</v>
      </c>
      <c r="BR52" s="38">
        <f t="shared" si="31"/>
        <v>0.65893637688198159</v>
      </c>
      <c r="BS52" s="38">
        <f t="shared" si="32"/>
        <v>6.5518827626996123E-2</v>
      </c>
      <c r="BT52" s="38">
        <f t="shared" si="33"/>
        <v>0.20963396201616613</v>
      </c>
      <c r="BU52" s="38">
        <f t="shared" si="34"/>
        <v>6.7818886771374126E-2</v>
      </c>
      <c r="BV52" s="38">
        <f t="shared" si="35"/>
        <v>0.65702832358546359</v>
      </c>
      <c r="BW52" s="38">
        <f t="shared" si="36"/>
        <v>6.5137614678899086E-2</v>
      </c>
      <c r="BX52" s="38">
        <f t="shared" si="37"/>
        <v>0.22018348623853212</v>
      </c>
      <c r="BY52" s="38">
        <f t="shared" si="38"/>
        <v>7.9816513761467894E-2</v>
      </c>
      <c r="BZ52" s="38">
        <f t="shared" si="39"/>
        <v>0.63486238532110095</v>
      </c>
      <c r="CB52" s="149"/>
      <c r="CC52" s="86"/>
      <c r="CD52" s="86"/>
      <c r="CE52" s="86"/>
      <c r="CF52" s="86"/>
      <c r="CG52" s="86"/>
      <c r="CH52" s="86"/>
      <c r="CI52" s="86"/>
      <c r="CJ52" s="86"/>
      <c r="CK52" s="86"/>
      <c r="CL52" s="86"/>
      <c r="CM52" s="86"/>
      <c r="CN52" s="86"/>
      <c r="CO52" s="86"/>
    </row>
    <row r="53" spans="2:93" s="12" customFormat="1" ht="14.25" customHeight="1">
      <c r="B53" s="243"/>
      <c r="C53" s="265"/>
      <c r="D53" s="145" t="s">
        <v>274</v>
      </c>
      <c r="E53" s="171">
        <v>2</v>
      </c>
      <c r="F53" s="193">
        <v>0</v>
      </c>
      <c r="G53" s="173">
        <f t="shared" ref="G53" si="360">IFERROR(F53/E53,"-")</f>
        <v>0</v>
      </c>
      <c r="H53" s="194">
        <v>0</v>
      </c>
      <c r="I53" s="173">
        <f t="shared" ref="I53" si="361">IFERROR(H53/E53,"-")</f>
        <v>0</v>
      </c>
      <c r="J53" s="194">
        <v>0</v>
      </c>
      <c r="K53" s="173">
        <f t="shared" ref="K53" si="362">IFERROR(J53/E53,"-")</f>
        <v>0</v>
      </c>
      <c r="L53" s="171">
        <v>6</v>
      </c>
      <c r="M53" s="193">
        <v>0</v>
      </c>
      <c r="N53" s="173">
        <f t="shared" ref="N53" si="363">IFERROR(M53/L53,"-")</f>
        <v>0</v>
      </c>
      <c r="O53" s="194">
        <v>0</v>
      </c>
      <c r="P53" s="173">
        <f t="shared" ref="P53" si="364">IFERROR(O53/L53,"-")</f>
        <v>0</v>
      </c>
      <c r="Q53" s="194">
        <v>0</v>
      </c>
      <c r="R53" s="173">
        <f t="shared" ref="R53" si="365">IFERROR(Q53/L53,"-")</f>
        <v>0</v>
      </c>
      <c r="S53" s="171">
        <v>36</v>
      </c>
      <c r="T53" s="193">
        <v>0</v>
      </c>
      <c r="U53" s="173">
        <f t="shared" ref="U53" si="366">IFERROR(T53/S53,"-")</f>
        <v>0</v>
      </c>
      <c r="V53" s="194">
        <v>0</v>
      </c>
      <c r="W53" s="173">
        <f t="shared" ref="W53" si="367">IFERROR(V53/S53,"-")</f>
        <v>0</v>
      </c>
      <c r="X53" s="194">
        <v>0</v>
      </c>
      <c r="Y53" s="173">
        <f t="shared" ref="Y53" si="368">IFERROR(X53/S53,"-")</f>
        <v>0</v>
      </c>
      <c r="Z53" s="171">
        <v>46</v>
      </c>
      <c r="AA53" s="193">
        <v>0</v>
      </c>
      <c r="AB53" s="173">
        <f t="shared" ref="AB53" si="369">IFERROR(AA53/Z53,"-")</f>
        <v>0</v>
      </c>
      <c r="AC53" s="194">
        <v>0</v>
      </c>
      <c r="AD53" s="173">
        <f t="shared" ref="AD53" si="370">IFERROR(AC53/Z53,"-")</f>
        <v>0</v>
      </c>
      <c r="AE53" s="194">
        <v>0</v>
      </c>
      <c r="AF53" s="173">
        <f t="shared" ref="AF53" si="371">IFERROR(AE53/Z53,"-")</f>
        <v>0</v>
      </c>
      <c r="AG53" s="171">
        <v>48</v>
      </c>
      <c r="AH53" s="193">
        <v>0</v>
      </c>
      <c r="AI53" s="173">
        <f t="shared" ref="AI53" si="372">IFERROR(AH53/AG53,"-")</f>
        <v>0</v>
      </c>
      <c r="AJ53" s="194">
        <v>0</v>
      </c>
      <c r="AK53" s="173">
        <f t="shared" ref="AK53" si="373">IFERROR(AJ53/AG53,"-")</f>
        <v>0</v>
      </c>
      <c r="AL53" s="194">
        <v>0</v>
      </c>
      <c r="AM53" s="173">
        <f t="shared" ref="AM53" si="374">IFERROR(AL53/AG53,"-")</f>
        <v>0</v>
      </c>
      <c r="AN53" s="171">
        <v>47</v>
      </c>
      <c r="AO53" s="193">
        <v>0</v>
      </c>
      <c r="AP53" s="173">
        <f t="shared" ref="AP53" si="375">IFERROR(AO53/AN53,"-")</f>
        <v>0</v>
      </c>
      <c r="AQ53" s="194">
        <v>0</v>
      </c>
      <c r="AR53" s="173">
        <f t="shared" ref="AR53" si="376">IFERROR(AQ53/AN53,"-")</f>
        <v>0</v>
      </c>
      <c r="AS53" s="194">
        <v>0</v>
      </c>
      <c r="AT53" s="173">
        <f t="shared" ref="AT53" si="377">IFERROR(AS53/AN53,"-")</f>
        <v>0</v>
      </c>
      <c r="AU53" s="171">
        <v>35</v>
      </c>
      <c r="AV53" s="193">
        <v>0</v>
      </c>
      <c r="AW53" s="173">
        <f t="shared" ref="AW53" si="378">IFERROR(AV53/AU53,"-")</f>
        <v>0</v>
      </c>
      <c r="AX53" s="194">
        <v>0</v>
      </c>
      <c r="AY53" s="173">
        <f t="shared" ref="AY53" si="379">IFERROR(AX53/AU53,"-")</f>
        <v>0</v>
      </c>
      <c r="AZ53" s="194">
        <v>0</v>
      </c>
      <c r="BA53" s="173">
        <f t="shared" ref="BA53" si="380">IFERROR(AZ53/AU53,"-")</f>
        <v>0</v>
      </c>
      <c r="BB53" s="171">
        <f t="shared" ref="BB53" si="381">SUM(E53,L53,S53,Z53,AG53,AN53,AU53,)</f>
        <v>220</v>
      </c>
      <c r="BC53" s="172">
        <f t="shared" ref="BC53" si="382">SUM(F53,M53,T53,AA53,AH53,AO53,AV53,)</f>
        <v>0</v>
      </c>
      <c r="BD53" s="173">
        <f t="shared" ref="BD53" si="383">IFERROR(BC53/BB53,"-")</f>
        <v>0</v>
      </c>
      <c r="BE53" s="172">
        <f t="shared" ref="BE53" si="384">SUM(H53,O53,V53,AC53,AJ53,AQ53,AX53,)</f>
        <v>0</v>
      </c>
      <c r="BF53" s="173">
        <f t="shared" ref="BF53" si="385">IFERROR(BE53/BB53,"-")</f>
        <v>0</v>
      </c>
      <c r="BG53" s="172">
        <f t="shared" ref="BG53" si="386">SUM(J53,Q53,X53,AE53,AL53,AS53,AZ53,)</f>
        <v>0</v>
      </c>
      <c r="BH53" s="173">
        <f t="shared" ref="BH53" si="387">IFERROR(BG53/BB53,"-")</f>
        <v>0</v>
      </c>
      <c r="BJ53" s="269"/>
      <c r="BK53" s="5" t="s">
        <v>212</v>
      </c>
      <c r="BL53" s="33">
        <f>(BB68-SUM(BC68,BE68,BG68))/BB68</f>
        <v>0.79279941219691408</v>
      </c>
      <c r="BM53" s="148">
        <v>47</v>
      </c>
      <c r="BN53" s="152" t="s">
        <v>15</v>
      </c>
      <c r="BO53" s="38">
        <f t="shared" si="28"/>
        <v>6.2945054945054951E-2</v>
      </c>
      <c r="BP53" s="38">
        <f t="shared" si="29"/>
        <v>0.1931135531135531</v>
      </c>
      <c r="BQ53" s="38">
        <f t="shared" si="30"/>
        <v>6.6754578754578756E-2</v>
      </c>
      <c r="BR53" s="38">
        <f t="shared" si="31"/>
        <v>0.67718681318681317</v>
      </c>
      <c r="BS53" s="38">
        <f t="shared" si="32"/>
        <v>6.323594933486093E-2</v>
      </c>
      <c r="BT53" s="38">
        <f t="shared" si="33"/>
        <v>0.19686843612755395</v>
      </c>
      <c r="BU53" s="38">
        <f t="shared" si="34"/>
        <v>6.727770351982687E-2</v>
      </c>
      <c r="BV53" s="38">
        <f t="shared" si="35"/>
        <v>0.67261791101775825</v>
      </c>
      <c r="BW53" s="38">
        <f t="shared" si="36"/>
        <v>7.0091423595994781E-2</v>
      </c>
      <c r="BX53" s="38">
        <f t="shared" si="37"/>
        <v>0.17501088376142795</v>
      </c>
      <c r="BY53" s="38">
        <f t="shared" si="38"/>
        <v>7.0962124510230734E-2</v>
      </c>
      <c r="BZ53" s="38">
        <f t="shared" si="39"/>
        <v>0.68393556813234657</v>
      </c>
      <c r="CB53" s="149"/>
      <c r="CC53" s="86"/>
      <c r="CD53" s="86"/>
      <c r="CE53" s="86"/>
      <c r="CF53" s="86"/>
      <c r="CG53" s="86"/>
      <c r="CH53" s="86"/>
      <c r="CI53" s="86"/>
      <c r="CJ53" s="86"/>
      <c r="CK53" s="86"/>
      <c r="CL53" s="86"/>
      <c r="CM53" s="86"/>
      <c r="CN53" s="86"/>
      <c r="CO53" s="86"/>
    </row>
    <row r="54" spans="2:93" s="12" customFormat="1" ht="14.25" customHeight="1">
      <c r="B54" s="244"/>
      <c r="C54" s="266"/>
      <c r="D54" s="169" t="s">
        <v>74</v>
      </c>
      <c r="E54" s="39">
        <v>36</v>
      </c>
      <c r="F54" s="195">
        <v>1</v>
      </c>
      <c r="G54" s="13">
        <f t="shared" si="0"/>
        <v>2.7777777777777776E-2</v>
      </c>
      <c r="H54" s="34">
        <v>1</v>
      </c>
      <c r="I54" s="13">
        <f t="shared" si="1"/>
        <v>2.7777777777777776E-2</v>
      </c>
      <c r="J54" s="34">
        <v>2</v>
      </c>
      <c r="K54" s="13">
        <f t="shared" si="2"/>
        <v>5.5555555555555552E-2</v>
      </c>
      <c r="L54" s="39">
        <v>86</v>
      </c>
      <c r="M54" s="195">
        <v>2</v>
      </c>
      <c r="N54" s="13">
        <f t="shared" si="3"/>
        <v>2.3255813953488372E-2</v>
      </c>
      <c r="O54" s="34">
        <v>7</v>
      </c>
      <c r="P54" s="13">
        <f t="shared" si="4"/>
        <v>8.1395348837209308E-2</v>
      </c>
      <c r="Q54" s="34">
        <v>8</v>
      </c>
      <c r="R54" s="13">
        <f t="shared" si="5"/>
        <v>9.3023255813953487E-2</v>
      </c>
      <c r="S54" s="39">
        <v>3558</v>
      </c>
      <c r="T54" s="195">
        <v>153</v>
      </c>
      <c r="U54" s="13">
        <f t="shared" si="6"/>
        <v>4.3001686340640811E-2</v>
      </c>
      <c r="V54" s="34">
        <v>362</v>
      </c>
      <c r="W54" s="13">
        <f t="shared" si="7"/>
        <v>0.1017425519955031</v>
      </c>
      <c r="X54" s="34">
        <v>401</v>
      </c>
      <c r="Y54" s="13">
        <f t="shared" si="8"/>
        <v>0.11270376616076447</v>
      </c>
      <c r="Z54" s="39">
        <v>2952</v>
      </c>
      <c r="AA54" s="195">
        <v>98</v>
      </c>
      <c r="AB54" s="13">
        <f t="shared" si="9"/>
        <v>3.3197831978319783E-2</v>
      </c>
      <c r="AC54" s="34">
        <v>285</v>
      </c>
      <c r="AD54" s="13">
        <f t="shared" si="10"/>
        <v>9.6544715447154469E-2</v>
      </c>
      <c r="AE54" s="34">
        <v>354</v>
      </c>
      <c r="AF54" s="13">
        <f t="shared" si="11"/>
        <v>0.11991869918699187</v>
      </c>
      <c r="AG54" s="39">
        <v>2206</v>
      </c>
      <c r="AH54" s="195">
        <v>63</v>
      </c>
      <c r="AI54" s="13">
        <f t="shared" si="12"/>
        <v>2.8558476881233003E-2</v>
      </c>
      <c r="AJ54" s="34">
        <v>169</v>
      </c>
      <c r="AK54" s="13">
        <f t="shared" si="13"/>
        <v>7.6609247506799635E-2</v>
      </c>
      <c r="AL54" s="34">
        <v>246</v>
      </c>
      <c r="AM54" s="13">
        <f t="shared" si="14"/>
        <v>0.1115140525838622</v>
      </c>
      <c r="AN54" s="39">
        <v>984</v>
      </c>
      <c r="AO54" s="195">
        <v>19</v>
      </c>
      <c r="AP54" s="13">
        <f t="shared" si="15"/>
        <v>1.9308943089430895E-2</v>
      </c>
      <c r="AQ54" s="34">
        <v>60</v>
      </c>
      <c r="AR54" s="13">
        <f t="shared" si="16"/>
        <v>6.097560975609756E-2</v>
      </c>
      <c r="AS54" s="34">
        <v>52</v>
      </c>
      <c r="AT54" s="13">
        <f t="shared" si="17"/>
        <v>5.2845528455284556E-2</v>
      </c>
      <c r="AU54" s="39">
        <v>344</v>
      </c>
      <c r="AV54" s="195">
        <v>3</v>
      </c>
      <c r="AW54" s="13">
        <f t="shared" si="18"/>
        <v>8.7209302325581394E-3</v>
      </c>
      <c r="AX54" s="34">
        <v>20</v>
      </c>
      <c r="AY54" s="13">
        <f t="shared" si="19"/>
        <v>5.8139534883720929E-2</v>
      </c>
      <c r="AZ54" s="34">
        <v>15</v>
      </c>
      <c r="BA54" s="13">
        <f t="shared" si="20"/>
        <v>4.3604651162790699E-2</v>
      </c>
      <c r="BB54" s="39">
        <f t="shared" si="21"/>
        <v>10166</v>
      </c>
      <c r="BC54" s="75">
        <f t="shared" si="22"/>
        <v>339</v>
      </c>
      <c r="BD54" s="13">
        <f t="shared" si="23"/>
        <v>3.3346448947471963E-2</v>
      </c>
      <c r="BE54" s="75">
        <f t="shared" si="24"/>
        <v>904</v>
      </c>
      <c r="BF54" s="13">
        <f t="shared" si="25"/>
        <v>8.8923863859925248E-2</v>
      </c>
      <c r="BG54" s="75">
        <f t="shared" si="26"/>
        <v>1078</v>
      </c>
      <c r="BH54" s="13">
        <f t="shared" si="27"/>
        <v>0.10603974031084006</v>
      </c>
      <c r="BJ54" s="270"/>
      <c r="BK54" s="125" t="s">
        <v>74</v>
      </c>
      <c r="BL54" s="33">
        <f>(BB70-SUM(BC70,BE70,BG70))/BB70</f>
        <v>0.8132078142695357</v>
      </c>
      <c r="BM54" s="148">
        <v>48</v>
      </c>
      <c r="BN54" s="152" t="s">
        <v>26</v>
      </c>
      <c r="BO54" s="38">
        <f t="shared" si="28"/>
        <v>7.2973120928450208E-2</v>
      </c>
      <c r="BP54" s="38">
        <f t="shared" si="29"/>
        <v>0.20118246017408442</v>
      </c>
      <c r="BQ54" s="38">
        <f t="shared" si="30"/>
        <v>8.227952044670718E-2</v>
      </c>
      <c r="BR54" s="38">
        <f t="shared" si="31"/>
        <v>0.64356489845075815</v>
      </c>
      <c r="BS54" s="38">
        <f t="shared" si="32"/>
        <v>7.3198399904471911E-2</v>
      </c>
      <c r="BT54" s="38">
        <f t="shared" si="33"/>
        <v>0.20222102812108186</v>
      </c>
      <c r="BU54" s="38">
        <f t="shared" si="34"/>
        <v>8.0780942145799756E-2</v>
      </c>
      <c r="BV54" s="38">
        <f t="shared" si="35"/>
        <v>0.64379962982864647</v>
      </c>
      <c r="BW54" s="38">
        <f t="shared" si="36"/>
        <v>7.7256317689530687E-2</v>
      </c>
      <c r="BX54" s="38">
        <f t="shared" si="37"/>
        <v>0.20794223826714803</v>
      </c>
      <c r="BY54" s="38">
        <f t="shared" si="38"/>
        <v>0.10830324909747292</v>
      </c>
      <c r="BZ54" s="38">
        <f t="shared" si="39"/>
        <v>0.60649819494584833</v>
      </c>
      <c r="CB54" s="149"/>
      <c r="CC54" s="86"/>
      <c r="CD54" s="86"/>
      <c r="CE54" s="86"/>
      <c r="CF54" s="86"/>
      <c r="CG54" s="86"/>
      <c r="CH54" s="86"/>
      <c r="CI54" s="86"/>
      <c r="CJ54" s="86"/>
      <c r="CK54" s="86"/>
      <c r="CL54" s="86"/>
      <c r="CM54" s="86"/>
      <c r="CN54" s="86"/>
      <c r="CO54" s="86"/>
    </row>
    <row r="55" spans="2:93" s="12" customFormat="1" ht="14.25" customHeight="1">
      <c r="B55" s="242">
        <v>13</v>
      </c>
      <c r="C55" s="264" t="s">
        <v>114</v>
      </c>
      <c r="D55" s="144" t="s">
        <v>175</v>
      </c>
      <c r="E55" s="128">
        <v>76</v>
      </c>
      <c r="F55" s="89">
        <v>1</v>
      </c>
      <c r="G55" s="77">
        <f t="shared" si="0"/>
        <v>1.3157894736842105E-2</v>
      </c>
      <c r="H55" s="78">
        <v>8</v>
      </c>
      <c r="I55" s="77">
        <f t="shared" si="1"/>
        <v>0.10526315789473684</v>
      </c>
      <c r="J55" s="78">
        <v>1</v>
      </c>
      <c r="K55" s="77">
        <f t="shared" si="2"/>
        <v>1.3157894736842105E-2</v>
      </c>
      <c r="L55" s="128">
        <v>158</v>
      </c>
      <c r="M55" s="89">
        <v>1</v>
      </c>
      <c r="N55" s="77">
        <f t="shared" si="3"/>
        <v>6.3291139240506328E-3</v>
      </c>
      <c r="O55" s="78">
        <v>12</v>
      </c>
      <c r="P55" s="77">
        <f t="shared" si="4"/>
        <v>7.5949367088607597E-2</v>
      </c>
      <c r="Q55" s="78">
        <v>10</v>
      </c>
      <c r="R55" s="77">
        <f t="shared" si="5"/>
        <v>6.3291139240506333E-2</v>
      </c>
      <c r="S55" s="128">
        <v>5758</v>
      </c>
      <c r="T55" s="89">
        <v>127</v>
      </c>
      <c r="U55" s="77">
        <f t="shared" si="6"/>
        <v>2.2056269538034041E-2</v>
      </c>
      <c r="V55" s="78">
        <v>619</v>
      </c>
      <c r="W55" s="77">
        <f t="shared" si="7"/>
        <v>0.10750260507120528</v>
      </c>
      <c r="X55" s="78">
        <v>455</v>
      </c>
      <c r="Y55" s="77">
        <f t="shared" si="8"/>
        <v>7.902049322681487E-2</v>
      </c>
      <c r="Z55" s="128">
        <v>4912</v>
      </c>
      <c r="AA55" s="89">
        <v>100</v>
      </c>
      <c r="AB55" s="77">
        <f t="shared" si="9"/>
        <v>2.035830618892508E-2</v>
      </c>
      <c r="AC55" s="78">
        <v>497</v>
      </c>
      <c r="AD55" s="77">
        <f t="shared" si="10"/>
        <v>0.10118078175895766</v>
      </c>
      <c r="AE55" s="78">
        <v>403</v>
      </c>
      <c r="AF55" s="77">
        <f t="shared" si="11"/>
        <v>8.2043973941368073E-2</v>
      </c>
      <c r="AG55" s="128">
        <v>3324</v>
      </c>
      <c r="AH55" s="89">
        <v>43</v>
      </c>
      <c r="AI55" s="77">
        <f t="shared" si="12"/>
        <v>1.2936221419975932E-2</v>
      </c>
      <c r="AJ55" s="78">
        <v>280</v>
      </c>
      <c r="AK55" s="77">
        <f t="shared" si="13"/>
        <v>8.4235860409145602E-2</v>
      </c>
      <c r="AL55" s="78">
        <v>194</v>
      </c>
      <c r="AM55" s="77">
        <f t="shared" si="14"/>
        <v>5.8363417569193742E-2</v>
      </c>
      <c r="AN55" s="128">
        <v>1413</v>
      </c>
      <c r="AO55" s="89">
        <v>8</v>
      </c>
      <c r="AP55" s="77">
        <f t="shared" si="15"/>
        <v>5.661712668082095E-3</v>
      </c>
      <c r="AQ55" s="78">
        <v>96</v>
      </c>
      <c r="AR55" s="77">
        <f t="shared" si="16"/>
        <v>6.7940552016985137E-2</v>
      </c>
      <c r="AS55" s="78">
        <v>54</v>
      </c>
      <c r="AT55" s="77">
        <f t="shared" si="17"/>
        <v>3.8216560509554139E-2</v>
      </c>
      <c r="AU55" s="128">
        <v>483</v>
      </c>
      <c r="AV55" s="89">
        <v>1</v>
      </c>
      <c r="AW55" s="77">
        <f t="shared" si="18"/>
        <v>2.070393374741201E-3</v>
      </c>
      <c r="AX55" s="78">
        <v>16</v>
      </c>
      <c r="AY55" s="77">
        <f t="shared" si="19"/>
        <v>3.3126293995859216E-2</v>
      </c>
      <c r="AZ55" s="78">
        <v>17</v>
      </c>
      <c r="BA55" s="77">
        <f t="shared" si="20"/>
        <v>3.5196687370600416E-2</v>
      </c>
      <c r="BB55" s="128">
        <f t="shared" si="21"/>
        <v>16124</v>
      </c>
      <c r="BC55" s="79">
        <f t="shared" si="22"/>
        <v>281</v>
      </c>
      <c r="BD55" s="77">
        <f t="shared" si="23"/>
        <v>1.7427437360456464E-2</v>
      </c>
      <c r="BE55" s="79">
        <f t="shared" si="24"/>
        <v>1528</v>
      </c>
      <c r="BF55" s="77">
        <f t="shared" si="25"/>
        <v>9.4765566856859343E-2</v>
      </c>
      <c r="BG55" s="79">
        <f t="shared" si="26"/>
        <v>1134</v>
      </c>
      <c r="BH55" s="77">
        <f t="shared" si="27"/>
        <v>7.0329942942197965E-2</v>
      </c>
      <c r="BJ55" s="268" t="s">
        <v>117</v>
      </c>
      <c r="BK55" s="5" t="s">
        <v>175</v>
      </c>
      <c r="BL55" s="33">
        <f>(BB71-SUM(BC71,BE71,BG71))/BB71</f>
        <v>0.79314267143321415</v>
      </c>
      <c r="BM55" s="148">
        <v>49</v>
      </c>
      <c r="BN55" s="152" t="s">
        <v>27</v>
      </c>
      <c r="BO55" s="38">
        <f t="shared" si="28"/>
        <v>2.6676706287312429E-2</v>
      </c>
      <c r="BP55" s="38">
        <f t="shared" si="29"/>
        <v>0.11488194481794224</v>
      </c>
      <c r="BQ55" s="38">
        <f t="shared" si="30"/>
        <v>5.3891249394933574E-2</v>
      </c>
      <c r="BR55" s="38">
        <f t="shared" si="31"/>
        <v>0.80455009949981171</v>
      </c>
      <c r="BS55" s="38">
        <f t="shared" si="32"/>
        <v>2.6160435235559672E-2</v>
      </c>
      <c r="BT55" s="38">
        <f t="shared" si="33"/>
        <v>0.11448084269012618</v>
      </c>
      <c r="BU55" s="38">
        <f t="shared" si="34"/>
        <v>5.4115059613381179E-2</v>
      </c>
      <c r="BV55" s="38">
        <f t="shared" si="35"/>
        <v>0.80524366246093293</v>
      </c>
      <c r="BW55" s="38">
        <f t="shared" si="36"/>
        <v>3.8972542072630643E-2</v>
      </c>
      <c r="BX55" s="38">
        <f t="shared" si="37"/>
        <v>0.13994685562444642</v>
      </c>
      <c r="BY55" s="38">
        <f t="shared" si="38"/>
        <v>5.9344552701505758E-2</v>
      </c>
      <c r="BZ55" s="38">
        <f t="shared" si="39"/>
        <v>0.76173604960141716</v>
      </c>
      <c r="CB55" s="149"/>
      <c r="CC55" s="86"/>
      <c r="CD55" s="86"/>
      <c r="CE55" s="86"/>
      <c r="CF55" s="86"/>
      <c r="CG55" s="86"/>
      <c r="CH55" s="86"/>
      <c r="CI55" s="86"/>
      <c r="CJ55" s="86"/>
      <c r="CK55" s="86"/>
      <c r="CL55" s="86"/>
      <c r="CM55" s="86"/>
      <c r="CN55" s="86"/>
      <c r="CO55" s="86"/>
    </row>
    <row r="56" spans="2:93" s="12" customFormat="1" ht="14.25" customHeight="1">
      <c r="B56" s="243"/>
      <c r="C56" s="265"/>
      <c r="D56" s="187" t="s">
        <v>212</v>
      </c>
      <c r="E56" s="179">
        <v>2</v>
      </c>
      <c r="F56" s="180">
        <v>0</v>
      </c>
      <c r="G56" s="67">
        <f t="shared" si="0"/>
        <v>0</v>
      </c>
      <c r="H56" s="68">
        <v>0</v>
      </c>
      <c r="I56" s="67">
        <f t="shared" si="1"/>
        <v>0</v>
      </c>
      <c r="J56" s="68">
        <v>1</v>
      </c>
      <c r="K56" s="67">
        <f t="shared" si="2"/>
        <v>0.5</v>
      </c>
      <c r="L56" s="179">
        <v>3</v>
      </c>
      <c r="M56" s="180">
        <v>0</v>
      </c>
      <c r="N56" s="67">
        <f t="shared" si="3"/>
        <v>0</v>
      </c>
      <c r="O56" s="68">
        <v>0</v>
      </c>
      <c r="P56" s="67">
        <f t="shared" si="4"/>
        <v>0</v>
      </c>
      <c r="Q56" s="68">
        <v>0</v>
      </c>
      <c r="R56" s="67">
        <f t="shared" si="5"/>
        <v>0</v>
      </c>
      <c r="S56" s="179">
        <v>468</v>
      </c>
      <c r="T56" s="180">
        <v>8</v>
      </c>
      <c r="U56" s="67">
        <f t="shared" si="6"/>
        <v>1.7094017094017096E-2</v>
      </c>
      <c r="V56" s="68">
        <v>53</v>
      </c>
      <c r="W56" s="67">
        <f t="shared" si="7"/>
        <v>0.11324786324786325</v>
      </c>
      <c r="X56" s="68">
        <v>40</v>
      </c>
      <c r="Y56" s="67">
        <f t="shared" si="8"/>
        <v>8.5470085470085472E-2</v>
      </c>
      <c r="Z56" s="179">
        <v>279</v>
      </c>
      <c r="AA56" s="180">
        <v>2</v>
      </c>
      <c r="AB56" s="67">
        <f t="shared" si="9"/>
        <v>7.1684587813620072E-3</v>
      </c>
      <c r="AC56" s="68">
        <v>30</v>
      </c>
      <c r="AD56" s="67">
        <f t="shared" si="10"/>
        <v>0.10752688172043011</v>
      </c>
      <c r="AE56" s="68">
        <v>26</v>
      </c>
      <c r="AF56" s="67">
        <f t="shared" si="11"/>
        <v>9.3189964157706098E-2</v>
      </c>
      <c r="AG56" s="179">
        <v>147</v>
      </c>
      <c r="AH56" s="180">
        <v>1</v>
      </c>
      <c r="AI56" s="67">
        <f t="shared" si="12"/>
        <v>6.8027210884353739E-3</v>
      </c>
      <c r="AJ56" s="68">
        <v>9</v>
      </c>
      <c r="AK56" s="67">
        <f t="shared" si="13"/>
        <v>6.1224489795918366E-2</v>
      </c>
      <c r="AL56" s="68">
        <v>20</v>
      </c>
      <c r="AM56" s="67">
        <f t="shared" si="14"/>
        <v>0.1360544217687075</v>
      </c>
      <c r="AN56" s="179">
        <v>64</v>
      </c>
      <c r="AO56" s="180">
        <v>0</v>
      </c>
      <c r="AP56" s="67">
        <f t="shared" si="15"/>
        <v>0</v>
      </c>
      <c r="AQ56" s="68">
        <v>3</v>
      </c>
      <c r="AR56" s="67">
        <f t="shared" si="16"/>
        <v>4.6875E-2</v>
      </c>
      <c r="AS56" s="68">
        <v>5</v>
      </c>
      <c r="AT56" s="67">
        <f t="shared" si="17"/>
        <v>7.8125E-2</v>
      </c>
      <c r="AU56" s="179">
        <v>17</v>
      </c>
      <c r="AV56" s="180">
        <v>1</v>
      </c>
      <c r="AW56" s="67">
        <f t="shared" si="18"/>
        <v>5.8823529411764705E-2</v>
      </c>
      <c r="AX56" s="68">
        <v>0</v>
      </c>
      <c r="AY56" s="67">
        <f t="shared" si="19"/>
        <v>0</v>
      </c>
      <c r="AZ56" s="68">
        <v>0</v>
      </c>
      <c r="BA56" s="67">
        <f t="shared" si="20"/>
        <v>0</v>
      </c>
      <c r="BB56" s="179">
        <f t="shared" si="21"/>
        <v>980</v>
      </c>
      <c r="BC56" s="69">
        <f t="shared" si="22"/>
        <v>12</v>
      </c>
      <c r="BD56" s="67">
        <f t="shared" si="23"/>
        <v>1.2244897959183673E-2</v>
      </c>
      <c r="BE56" s="69">
        <f t="shared" si="24"/>
        <v>95</v>
      </c>
      <c r="BF56" s="67">
        <f t="shared" si="25"/>
        <v>9.6938775510204078E-2</v>
      </c>
      <c r="BG56" s="69">
        <f t="shared" si="26"/>
        <v>92</v>
      </c>
      <c r="BH56" s="67">
        <f t="shared" si="27"/>
        <v>9.3877551020408165E-2</v>
      </c>
      <c r="BJ56" s="269"/>
      <c r="BK56" s="5" t="s">
        <v>212</v>
      </c>
      <c r="BL56" s="33">
        <f>(BB72-SUM(BC72,BE72,BG72))/BB72</f>
        <v>0.79321231254932911</v>
      </c>
      <c r="BM56" s="148">
        <v>50</v>
      </c>
      <c r="BN56" s="152" t="s">
        <v>16</v>
      </c>
      <c r="BO56" s="38">
        <f t="shared" si="28"/>
        <v>4.5241143832693127E-2</v>
      </c>
      <c r="BP56" s="38">
        <f t="shared" si="29"/>
        <v>0.16005121638924455</v>
      </c>
      <c r="BQ56" s="38">
        <f t="shared" si="30"/>
        <v>7.4568623864398512E-2</v>
      </c>
      <c r="BR56" s="38">
        <f t="shared" si="31"/>
        <v>0.7201390159136638</v>
      </c>
      <c r="BS56" s="38">
        <f t="shared" si="32"/>
        <v>4.5953719440449729E-2</v>
      </c>
      <c r="BT56" s="38">
        <f t="shared" si="33"/>
        <v>0.16217806249182901</v>
      </c>
      <c r="BU56" s="38">
        <f t="shared" si="34"/>
        <v>7.4650281082494441E-2</v>
      </c>
      <c r="BV56" s="38">
        <f t="shared" si="35"/>
        <v>0.71721793698522684</v>
      </c>
      <c r="BW56" s="38">
        <f t="shared" si="36"/>
        <v>4.3093922651933701E-2</v>
      </c>
      <c r="BX56" s="38">
        <f t="shared" si="37"/>
        <v>0.1580110497237569</v>
      </c>
      <c r="BY56" s="38">
        <f t="shared" si="38"/>
        <v>8.8397790055248615E-2</v>
      </c>
      <c r="BZ56" s="38">
        <f t="shared" si="39"/>
        <v>0.7104972375690608</v>
      </c>
      <c r="CB56" s="149"/>
      <c r="CC56" s="86"/>
      <c r="CD56" s="86"/>
      <c r="CE56" s="86"/>
      <c r="CF56" s="86"/>
      <c r="CG56" s="86"/>
      <c r="CH56" s="86"/>
      <c r="CI56" s="86"/>
      <c r="CJ56" s="86"/>
      <c r="CK56" s="86"/>
      <c r="CL56" s="86"/>
      <c r="CM56" s="86"/>
      <c r="CN56" s="86"/>
      <c r="CO56" s="86"/>
    </row>
    <row r="57" spans="2:93" s="12" customFormat="1" ht="14.25" customHeight="1">
      <c r="B57" s="243"/>
      <c r="C57" s="265"/>
      <c r="D57" s="145" t="s">
        <v>274</v>
      </c>
      <c r="E57" s="171">
        <v>1</v>
      </c>
      <c r="F57" s="193">
        <v>0</v>
      </c>
      <c r="G57" s="173">
        <f t="shared" ref="G57" si="388">IFERROR(F57/E57,"-")</f>
        <v>0</v>
      </c>
      <c r="H57" s="194">
        <v>0</v>
      </c>
      <c r="I57" s="173">
        <f t="shared" ref="I57" si="389">IFERROR(H57/E57,"-")</f>
        <v>0</v>
      </c>
      <c r="J57" s="194">
        <v>0</v>
      </c>
      <c r="K57" s="173">
        <f t="shared" ref="K57" si="390">IFERROR(J57/E57,"-")</f>
        <v>0</v>
      </c>
      <c r="L57" s="171">
        <v>3</v>
      </c>
      <c r="M57" s="193">
        <v>0</v>
      </c>
      <c r="N57" s="173">
        <f t="shared" ref="N57" si="391">IFERROR(M57/L57,"-")</f>
        <v>0</v>
      </c>
      <c r="O57" s="194">
        <v>0</v>
      </c>
      <c r="P57" s="173">
        <f t="shared" ref="P57" si="392">IFERROR(O57/L57,"-")</f>
        <v>0</v>
      </c>
      <c r="Q57" s="194">
        <v>0</v>
      </c>
      <c r="R57" s="173">
        <f t="shared" ref="R57" si="393">IFERROR(Q57/L57,"-")</f>
        <v>0</v>
      </c>
      <c r="S57" s="171">
        <v>50</v>
      </c>
      <c r="T57" s="193">
        <v>0</v>
      </c>
      <c r="U57" s="173">
        <f t="shared" ref="U57" si="394">IFERROR(T57/S57,"-")</f>
        <v>0</v>
      </c>
      <c r="V57" s="194">
        <v>0</v>
      </c>
      <c r="W57" s="173">
        <f t="shared" ref="W57" si="395">IFERROR(V57/S57,"-")</f>
        <v>0</v>
      </c>
      <c r="X57" s="194">
        <v>0</v>
      </c>
      <c r="Y57" s="173">
        <f t="shared" ref="Y57" si="396">IFERROR(X57/S57,"-")</f>
        <v>0</v>
      </c>
      <c r="Z57" s="171">
        <v>80</v>
      </c>
      <c r="AA57" s="193">
        <v>0</v>
      </c>
      <c r="AB57" s="173">
        <f t="shared" ref="AB57" si="397">IFERROR(AA57/Z57,"-")</f>
        <v>0</v>
      </c>
      <c r="AC57" s="194">
        <v>0</v>
      </c>
      <c r="AD57" s="173">
        <f t="shared" ref="AD57" si="398">IFERROR(AC57/Z57,"-")</f>
        <v>0</v>
      </c>
      <c r="AE57" s="194">
        <v>0</v>
      </c>
      <c r="AF57" s="173">
        <f t="shared" ref="AF57" si="399">IFERROR(AE57/Z57,"-")</f>
        <v>0</v>
      </c>
      <c r="AG57" s="171">
        <v>63</v>
      </c>
      <c r="AH57" s="193">
        <v>0</v>
      </c>
      <c r="AI57" s="173">
        <f t="shared" ref="AI57" si="400">IFERROR(AH57/AG57,"-")</f>
        <v>0</v>
      </c>
      <c r="AJ57" s="194">
        <v>0</v>
      </c>
      <c r="AK57" s="173">
        <f t="shared" ref="AK57" si="401">IFERROR(AJ57/AG57,"-")</f>
        <v>0</v>
      </c>
      <c r="AL57" s="194">
        <v>0</v>
      </c>
      <c r="AM57" s="173">
        <f t="shared" ref="AM57" si="402">IFERROR(AL57/AG57,"-")</f>
        <v>0</v>
      </c>
      <c r="AN57" s="171">
        <v>56</v>
      </c>
      <c r="AO57" s="193">
        <v>0</v>
      </c>
      <c r="AP57" s="173">
        <f t="shared" ref="AP57" si="403">IFERROR(AO57/AN57,"-")</f>
        <v>0</v>
      </c>
      <c r="AQ57" s="194">
        <v>2</v>
      </c>
      <c r="AR57" s="173">
        <f t="shared" ref="AR57" si="404">IFERROR(AQ57/AN57,"-")</f>
        <v>3.5714285714285712E-2</v>
      </c>
      <c r="AS57" s="194">
        <v>0</v>
      </c>
      <c r="AT57" s="173">
        <f t="shared" ref="AT57" si="405">IFERROR(AS57/AN57,"-")</f>
        <v>0</v>
      </c>
      <c r="AU57" s="171">
        <v>67</v>
      </c>
      <c r="AV57" s="193">
        <v>0</v>
      </c>
      <c r="AW57" s="173">
        <f t="shared" ref="AW57" si="406">IFERROR(AV57/AU57,"-")</f>
        <v>0</v>
      </c>
      <c r="AX57" s="194">
        <v>0</v>
      </c>
      <c r="AY57" s="173">
        <f t="shared" ref="AY57" si="407">IFERROR(AX57/AU57,"-")</f>
        <v>0</v>
      </c>
      <c r="AZ57" s="194">
        <v>0</v>
      </c>
      <c r="BA57" s="173">
        <f t="shared" ref="BA57" si="408">IFERROR(AZ57/AU57,"-")</f>
        <v>0</v>
      </c>
      <c r="BB57" s="171">
        <f t="shared" ref="BB57" si="409">SUM(E57,L57,S57,Z57,AG57,AN57,AU57,)</f>
        <v>320</v>
      </c>
      <c r="BC57" s="172">
        <f t="shared" ref="BC57" si="410">SUM(F57,M57,T57,AA57,AH57,AO57,AV57,)</f>
        <v>0</v>
      </c>
      <c r="BD57" s="173">
        <f t="shared" ref="BD57" si="411">IFERROR(BC57/BB57,"-")</f>
        <v>0</v>
      </c>
      <c r="BE57" s="172">
        <f t="shared" ref="BE57" si="412">SUM(H57,O57,V57,AC57,AJ57,AQ57,AX57,)</f>
        <v>2</v>
      </c>
      <c r="BF57" s="173">
        <f t="shared" ref="BF57" si="413">IFERROR(BE57/BB57,"-")</f>
        <v>6.2500000000000003E-3</v>
      </c>
      <c r="BG57" s="172">
        <f t="shared" ref="BG57" si="414">SUM(J57,Q57,X57,AE57,AL57,AS57,AZ57,)</f>
        <v>0</v>
      </c>
      <c r="BH57" s="173">
        <f t="shared" ref="BH57" si="415">IFERROR(BG57/BB57,"-")</f>
        <v>0</v>
      </c>
      <c r="BJ57" s="270"/>
      <c r="BK57" s="125" t="s">
        <v>74</v>
      </c>
      <c r="BL57" s="33">
        <f>(BB74-SUM(BC74,BE74,BG74))/BB74</f>
        <v>0.79740994343554628</v>
      </c>
      <c r="BM57" s="148">
        <v>51</v>
      </c>
      <c r="BN57" s="152" t="s">
        <v>48</v>
      </c>
      <c r="BO57" s="38">
        <f t="shared" si="28"/>
        <v>8.755760368663594E-2</v>
      </c>
      <c r="BP57" s="38">
        <f t="shared" si="29"/>
        <v>0.20364055299539172</v>
      </c>
      <c r="BQ57" s="38">
        <f t="shared" si="30"/>
        <v>9.5483870967741941E-2</v>
      </c>
      <c r="BR57" s="38">
        <f t="shared" si="31"/>
        <v>0.61331797235023044</v>
      </c>
      <c r="BS57" s="38">
        <f t="shared" si="32"/>
        <v>8.8855869242199112E-2</v>
      </c>
      <c r="BT57" s="38">
        <f t="shared" si="33"/>
        <v>0.20435859336305101</v>
      </c>
      <c r="BU57" s="38">
        <f t="shared" si="34"/>
        <v>9.6087171867261026E-2</v>
      </c>
      <c r="BV57" s="38">
        <f t="shared" si="35"/>
        <v>0.61069836552748891</v>
      </c>
      <c r="BW57" s="38">
        <f t="shared" si="36"/>
        <v>8.1475787855495779E-2</v>
      </c>
      <c r="BX57" s="38">
        <f t="shared" si="37"/>
        <v>0.22521137586471945</v>
      </c>
      <c r="BY57" s="38">
        <f t="shared" si="38"/>
        <v>0.10146041506533436</v>
      </c>
      <c r="BZ57" s="38">
        <f t="shared" si="39"/>
        <v>0.59185242121445047</v>
      </c>
      <c r="CB57" s="149"/>
      <c r="CC57" s="86"/>
      <c r="CD57" s="86"/>
      <c r="CE57" s="86"/>
      <c r="CF57" s="86"/>
      <c r="CG57" s="86"/>
      <c r="CH57" s="86"/>
      <c r="CI57" s="86"/>
      <c r="CJ57" s="86"/>
      <c r="CK57" s="86"/>
      <c r="CL57" s="86"/>
      <c r="CM57" s="86"/>
      <c r="CN57" s="86"/>
      <c r="CO57" s="86"/>
    </row>
    <row r="58" spans="2:93" s="12" customFormat="1" ht="14.25" customHeight="1">
      <c r="B58" s="244"/>
      <c r="C58" s="266"/>
      <c r="D58" s="169" t="s">
        <v>74</v>
      </c>
      <c r="E58" s="39">
        <v>79</v>
      </c>
      <c r="F58" s="195">
        <v>1</v>
      </c>
      <c r="G58" s="13">
        <f t="shared" si="0"/>
        <v>1.2658227848101266E-2</v>
      </c>
      <c r="H58" s="34">
        <v>8</v>
      </c>
      <c r="I58" s="13">
        <f t="shared" si="1"/>
        <v>0.10126582278481013</v>
      </c>
      <c r="J58" s="34">
        <v>2</v>
      </c>
      <c r="K58" s="13">
        <f t="shared" si="2"/>
        <v>2.5316455696202531E-2</v>
      </c>
      <c r="L58" s="39">
        <v>164</v>
      </c>
      <c r="M58" s="195">
        <v>1</v>
      </c>
      <c r="N58" s="13">
        <f t="shared" si="3"/>
        <v>6.0975609756097563E-3</v>
      </c>
      <c r="O58" s="34">
        <v>12</v>
      </c>
      <c r="P58" s="13">
        <f t="shared" si="4"/>
        <v>7.3170731707317069E-2</v>
      </c>
      <c r="Q58" s="34">
        <v>10</v>
      </c>
      <c r="R58" s="13">
        <f t="shared" si="5"/>
        <v>6.097560975609756E-2</v>
      </c>
      <c r="S58" s="39">
        <v>6276</v>
      </c>
      <c r="T58" s="195">
        <v>135</v>
      </c>
      <c r="U58" s="13">
        <f t="shared" si="6"/>
        <v>2.1510516252390057E-2</v>
      </c>
      <c r="V58" s="34">
        <v>672</v>
      </c>
      <c r="W58" s="13">
        <f t="shared" si="7"/>
        <v>0.10707456978967496</v>
      </c>
      <c r="X58" s="34">
        <v>495</v>
      </c>
      <c r="Y58" s="13">
        <f t="shared" si="8"/>
        <v>7.8871892925430204E-2</v>
      </c>
      <c r="Z58" s="39">
        <v>5271</v>
      </c>
      <c r="AA58" s="195">
        <v>102</v>
      </c>
      <c r="AB58" s="13">
        <f t="shared" si="9"/>
        <v>1.9351166761525328E-2</v>
      </c>
      <c r="AC58" s="34">
        <v>527</v>
      </c>
      <c r="AD58" s="13">
        <f t="shared" si="10"/>
        <v>9.9981028267880856E-2</v>
      </c>
      <c r="AE58" s="34">
        <v>429</v>
      </c>
      <c r="AF58" s="13">
        <f t="shared" si="11"/>
        <v>8.138873079112123E-2</v>
      </c>
      <c r="AG58" s="39">
        <v>3534</v>
      </c>
      <c r="AH58" s="195">
        <v>44</v>
      </c>
      <c r="AI58" s="13">
        <f t="shared" si="12"/>
        <v>1.2450481041312959E-2</v>
      </c>
      <c r="AJ58" s="34">
        <v>289</v>
      </c>
      <c r="AK58" s="13">
        <f t="shared" si="13"/>
        <v>8.1777023203169208E-2</v>
      </c>
      <c r="AL58" s="34">
        <v>214</v>
      </c>
      <c r="AM58" s="13">
        <f t="shared" si="14"/>
        <v>6.0554612337294852E-2</v>
      </c>
      <c r="AN58" s="39">
        <v>1533</v>
      </c>
      <c r="AO58" s="195">
        <v>8</v>
      </c>
      <c r="AP58" s="13">
        <f t="shared" si="15"/>
        <v>5.2185257664709717E-3</v>
      </c>
      <c r="AQ58" s="34">
        <v>101</v>
      </c>
      <c r="AR58" s="13">
        <f t="shared" si="16"/>
        <v>6.5883887801696017E-2</v>
      </c>
      <c r="AS58" s="34">
        <v>59</v>
      </c>
      <c r="AT58" s="13">
        <f t="shared" si="17"/>
        <v>3.8486627527723416E-2</v>
      </c>
      <c r="AU58" s="39">
        <v>567</v>
      </c>
      <c r="AV58" s="195">
        <v>2</v>
      </c>
      <c r="AW58" s="13">
        <f t="shared" si="18"/>
        <v>3.5273368606701938E-3</v>
      </c>
      <c r="AX58" s="34">
        <v>16</v>
      </c>
      <c r="AY58" s="13">
        <f t="shared" si="19"/>
        <v>2.821869488536155E-2</v>
      </c>
      <c r="AZ58" s="34">
        <v>17</v>
      </c>
      <c r="BA58" s="13">
        <f t="shared" si="20"/>
        <v>2.9982363315696647E-2</v>
      </c>
      <c r="BB58" s="39">
        <f t="shared" si="21"/>
        <v>17424</v>
      </c>
      <c r="BC58" s="75">
        <f t="shared" si="22"/>
        <v>293</v>
      </c>
      <c r="BD58" s="13">
        <f t="shared" si="23"/>
        <v>1.6815886134067953E-2</v>
      </c>
      <c r="BE58" s="75">
        <f t="shared" si="24"/>
        <v>1625</v>
      </c>
      <c r="BF58" s="13">
        <f t="shared" si="25"/>
        <v>9.3262167125803486E-2</v>
      </c>
      <c r="BG58" s="75">
        <f t="shared" si="26"/>
        <v>1226</v>
      </c>
      <c r="BH58" s="13">
        <f t="shared" si="27"/>
        <v>7.0362718089990811E-2</v>
      </c>
      <c r="BJ58" s="268" t="s">
        <v>62</v>
      </c>
      <c r="BK58" s="5" t="s">
        <v>175</v>
      </c>
      <c r="BL58" s="33">
        <f>(BB75-SUM(BC75,BE75,BG75))/BB75</f>
        <v>0.79305423406279729</v>
      </c>
      <c r="BM58" s="148">
        <v>52</v>
      </c>
      <c r="BN58" s="152" t="s">
        <v>4</v>
      </c>
      <c r="BO58" s="38">
        <f t="shared" si="28"/>
        <v>7.7647714604236348E-2</v>
      </c>
      <c r="BP58" s="38">
        <f t="shared" si="29"/>
        <v>0.17263099219620959</v>
      </c>
      <c r="BQ58" s="38">
        <f t="shared" si="30"/>
        <v>0.10869565217391304</v>
      </c>
      <c r="BR58" s="38">
        <f t="shared" si="31"/>
        <v>0.64102564102564108</v>
      </c>
      <c r="BS58" s="38">
        <f t="shared" si="32"/>
        <v>7.9088040188059511E-2</v>
      </c>
      <c r="BT58" s="38">
        <f t="shared" si="33"/>
        <v>0.17350421845816963</v>
      </c>
      <c r="BU58" s="38">
        <f t="shared" si="34"/>
        <v>0.10787660204804533</v>
      </c>
      <c r="BV58" s="38">
        <f t="shared" si="35"/>
        <v>0.63953113930572547</v>
      </c>
      <c r="BW58" s="38">
        <f t="shared" si="36"/>
        <v>7.4324324324324328E-2</v>
      </c>
      <c r="BX58" s="38">
        <f t="shared" si="37"/>
        <v>0.18153153153153154</v>
      </c>
      <c r="BY58" s="38">
        <f t="shared" si="38"/>
        <v>0.12387387387387387</v>
      </c>
      <c r="BZ58" s="38">
        <f t="shared" si="39"/>
        <v>0.62027027027027026</v>
      </c>
      <c r="CB58" s="149"/>
      <c r="CC58" s="86"/>
      <c r="CD58" s="86"/>
      <c r="CE58" s="86"/>
      <c r="CF58" s="86"/>
      <c r="CG58" s="86"/>
      <c r="CH58" s="86"/>
      <c r="CI58" s="86"/>
      <c r="CJ58" s="86"/>
      <c r="CK58" s="86"/>
      <c r="CL58" s="86"/>
      <c r="CM58" s="86"/>
      <c r="CN58" s="86"/>
      <c r="CO58" s="86"/>
    </row>
    <row r="59" spans="2:93" s="12" customFormat="1" ht="14.25" customHeight="1">
      <c r="B59" s="242">
        <v>14</v>
      </c>
      <c r="C59" s="264" t="s">
        <v>115</v>
      </c>
      <c r="D59" s="144" t="s">
        <v>175</v>
      </c>
      <c r="E59" s="128">
        <v>37</v>
      </c>
      <c r="F59" s="89">
        <v>0</v>
      </c>
      <c r="G59" s="77">
        <f t="shared" si="0"/>
        <v>0</v>
      </c>
      <c r="H59" s="78">
        <v>0</v>
      </c>
      <c r="I59" s="77">
        <f t="shared" si="1"/>
        <v>0</v>
      </c>
      <c r="J59" s="78">
        <v>2</v>
      </c>
      <c r="K59" s="77">
        <f t="shared" si="2"/>
        <v>5.4054054054054057E-2</v>
      </c>
      <c r="L59" s="128">
        <v>86</v>
      </c>
      <c r="M59" s="89">
        <v>2</v>
      </c>
      <c r="N59" s="77">
        <f t="shared" si="3"/>
        <v>2.3255813953488372E-2</v>
      </c>
      <c r="O59" s="78">
        <v>4</v>
      </c>
      <c r="P59" s="77">
        <f t="shared" si="4"/>
        <v>4.6511627906976744E-2</v>
      </c>
      <c r="Q59" s="78">
        <v>2</v>
      </c>
      <c r="R59" s="77">
        <f t="shared" si="5"/>
        <v>2.3255813953488372E-2</v>
      </c>
      <c r="S59" s="128">
        <v>4226</v>
      </c>
      <c r="T59" s="89">
        <v>141</v>
      </c>
      <c r="U59" s="77">
        <f t="shared" si="6"/>
        <v>3.3364884051112161E-2</v>
      </c>
      <c r="V59" s="78">
        <v>487</v>
      </c>
      <c r="W59" s="77">
        <f t="shared" si="7"/>
        <v>0.11523899668717463</v>
      </c>
      <c r="X59" s="78">
        <v>363</v>
      </c>
      <c r="Y59" s="77">
        <f t="shared" si="8"/>
        <v>8.589682915286323E-2</v>
      </c>
      <c r="Z59" s="128">
        <v>3605</v>
      </c>
      <c r="AA59" s="89">
        <v>98</v>
      </c>
      <c r="AB59" s="77">
        <f t="shared" si="9"/>
        <v>2.7184466019417475E-2</v>
      </c>
      <c r="AC59" s="78">
        <v>333</v>
      </c>
      <c r="AD59" s="77">
        <f t="shared" si="10"/>
        <v>9.2371705963938969E-2</v>
      </c>
      <c r="AE59" s="78">
        <v>352</v>
      </c>
      <c r="AF59" s="77">
        <f t="shared" si="11"/>
        <v>9.7642163661581141E-2</v>
      </c>
      <c r="AG59" s="128">
        <v>2722</v>
      </c>
      <c r="AH59" s="89">
        <v>42</v>
      </c>
      <c r="AI59" s="77">
        <f t="shared" si="12"/>
        <v>1.5429831006612785E-2</v>
      </c>
      <c r="AJ59" s="78">
        <v>179</v>
      </c>
      <c r="AK59" s="77">
        <f t="shared" si="13"/>
        <v>6.5760470242468769E-2</v>
      </c>
      <c r="AL59" s="78">
        <v>205</v>
      </c>
      <c r="AM59" s="77">
        <f t="shared" si="14"/>
        <v>7.5312270389419539E-2</v>
      </c>
      <c r="AN59" s="128">
        <v>1230</v>
      </c>
      <c r="AO59" s="89">
        <v>17</v>
      </c>
      <c r="AP59" s="77">
        <f t="shared" si="15"/>
        <v>1.3821138211382113E-2</v>
      </c>
      <c r="AQ59" s="78">
        <v>58</v>
      </c>
      <c r="AR59" s="77">
        <f t="shared" si="16"/>
        <v>4.715447154471545E-2</v>
      </c>
      <c r="AS59" s="78">
        <v>73</v>
      </c>
      <c r="AT59" s="77">
        <f t="shared" si="17"/>
        <v>5.9349593495934959E-2</v>
      </c>
      <c r="AU59" s="128">
        <v>402</v>
      </c>
      <c r="AV59" s="89">
        <v>1</v>
      </c>
      <c r="AW59" s="77">
        <f t="shared" si="18"/>
        <v>2.4875621890547263E-3</v>
      </c>
      <c r="AX59" s="78">
        <v>21</v>
      </c>
      <c r="AY59" s="77">
        <f t="shared" si="19"/>
        <v>5.2238805970149252E-2</v>
      </c>
      <c r="AZ59" s="78">
        <v>9</v>
      </c>
      <c r="BA59" s="77">
        <f t="shared" si="20"/>
        <v>2.2388059701492536E-2</v>
      </c>
      <c r="BB59" s="128">
        <f t="shared" si="21"/>
        <v>12308</v>
      </c>
      <c r="BC59" s="79">
        <f t="shared" si="22"/>
        <v>301</v>
      </c>
      <c r="BD59" s="77">
        <f t="shared" si="23"/>
        <v>2.4455638609034776E-2</v>
      </c>
      <c r="BE59" s="79">
        <f t="shared" si="24"/>
        <v>1082</v>
      </c>
      <c r="BF59" s="77">
        <f t="shared" si="25"/>
        <v>8.7910302242443936E-2</v>
      </c>
      <c r="BG59" s="79">
        <f t="shared" si="26"/>
        <v>1006</v>
      </c>
      <c r="BH59" s="77">
        <f t="shared" si="27"/>
        <v>8.1735456613584667E-2</v>
      </c>
      <c r="BJ59" s="269"/>
      <c r="BK59" s="5" t="s">
        <v>212</v>
      </c>
      <c r="BL59" s="33">
        <f>(BB76-SUM(BC76,BE76,BG76))/BB76</f>
        <v>0.77287853577371046</v>
      </c>
      <c r="BM59" s="148">
        <v>53</v>
      </c>
      <c r="BN59" s="152" t="s">
        <v>22</v>
      </c>
      <c r="BO59" s="38">
        <f t="shared" si="28"/>
        <v>5.4686721785038347E-2</v>
      </c>
      <c r="BP59" s="38">
        <f t="shared" si="29"/>
        <v>0.1565893017232792</v>
      </c>
      <c r="BQ59" s="38">
        <f t="shared" si="30"/>
        <v>7.9390377527642192E-2</v>
      </c>
      <c r="BR59" s="38">
        <f t="shared" si="31"/>
        <v>0.70933359896404025</v>
      </c>
      <c r="BS59" s="38">
        <f t="shared" si="32"/>
        <v>5.5537754993057784E-2</v>
      </c>
      <c r="BT59" s="38">
        <f t="shared" si="33"/>
        <v>0.15700096123037488</v>
      </c>
      <c r="BU59" s="38">
        <f t="shared" si="34"/>
        <v>8.0422941364947126E-2</v>
      </c>
      <c r="BV59" s="38">
        <f t="shared" si="35"/>
        <v>0.70703834241162022</v>
      </c>
      <c r="BW59" s="38">
        <f t="shared" si="36"/>
        <v>5.0699300699300696E-2</v>
      </c>
      <c r="BX59" s="38">
        <f t="shared" si="37"/>
        <v>0.17832167832167833</v>
      </c>
      <c r="BY59" s="38">
        <f t="shared" si="38"/>
        <v>7.5174825174825169E-2</v>
      </c>
      <c r="BZ59" s="38">
        <f t="shared" si="39"/>
        <v>0.69580419580419584</v>
      </c>
      <c r="CB59" s="149"/>
      <c r="CC59" s="86"/>
      <c r="CD59" s="86"/>
      <c r="CE59" s="86"/>
      <c r="CF59" s="86"/>
      <c r="CG59" s="86"/>
      <c r="CH59" s="86"/>
      <c r="CI59" s="86"/>
      <c r="CJ59" s="86"/>
      <c r="CK59" s="86"/>
      <c r="CL59" s="86"/>
      <c r="CM59" s="86"/>
      <c r="CN59" s="86"/>
      <c r="CO59" s="86"/>
    </row>
    <row r="60" spans="2:93" s="12" customFormat="1" ht="14.25" customHeight="1">
      <c r="B60" s="243"/>
      <c r="C60" s="265"/>
      <c r="D60" s="187" t="s">
        <v>212</v>
      </c>
      <c r="E60" s="179">
        <v>1</v>
      </c>
      <c r="F60" s="180">
        <v>0</v>
      </c>
      <c r="G60" s="67">
        <f t="shared" si="0"/>
        <v>0</v>
      </c>
      <c r="H60" s="68">
        <v>0</v>
      </c>
      <c r="I60" s="67">
        <f t="shared" si="1"/>
        <v>0</v>
      </c>
      <c r="J60" s="68">
        <v>0</v>
      </c>
      <c r="K60" s="67">
        <f t="shared" si="2"/>
        <v>0</v>
      </c>
      <c r="L60" s="179">
        <v>1</v>
      </c>
      <c r="M60" s="180">
        <v>0</v>
      </c>
      <c r="N60" s="67">
        <f t="shared" si="3"/>
        <v>0</v>
      </c>
      <c r="O60" s="68">
        <v>0</v>
      </c>
      <c r="P60" s="67">
        <f t="shared" si="4"/>
        <v>0</v>
      </c>
      <c r="Q60" s="68">
        <v>0</v>
      </c>
      <c r="R60" s="67">
        <f t="shared" si="5"/>
        <v>0</v>
      </c>
      <c r="S60" s="179">
        <v>361</v>
      </c>
      <c r="T60" s="180">
        <v>9</v>
      </c>
      <c r="U60" s="67">
        <f t="shared" si="6"/>
        <v>2.4930747922437674E-2</v>
      </c>
      <c r="V60" s="68">
        <v>45</v>
      </c>
      <c r="W60" s="67">
        <f t="shared" si="7"/>
        <v>0.12465373961218837</v>
      </c>
      <c r="X60" s="68">
        <v>32</v>
      </c>
      <c r="Y60" s="67">
        <f t="shared" si="8"/>
        <v>8.8642659279778394E-2</v>
      </c>
      <c r="Z60" s="179">
        <v>243</v>
      </c>
      <c r="AA60" s="180">
        <v>7</v>
      </c>
      <c r="AB60" s="67">
        <f t="shared" si="9"/>
        <v>2.8806584362139918E-2</v>
      </c>
      <c r="AC60" s="68">
        <v>25</v>
      </c>
      <c r="AD60" s="67">
        <f t="shared" si="10"/>
        <v>0.102880658436214</v>
      </c>
      <c r="AE60" s="68">
        <v>28</v>
      </c>
      <c r="AF60" s="67">
        <f t="shared" si="11"/>
        <v>0.11522633744855967</v>
      </c>
      <c r="AG60" s="179">
        <v>156</v>
      </c>
      <c r="AH60" s="180">
        <v>3</v>
      </c>
      <c r="AI60" s="67">
        <f t="shared" si="12"/>
        <v>1.9230769230769232E-2</v>
      </c>
      <c r="AJ60" s="68">
        <v>9</v>
      </c>
      <c r="AK60" s="67">
        <f t="shared" si="13"/>
        <v>5.7692307692307696E-2</v>
      </c>
      <c r="AL60" s="68">
        <v>17</v>
      </c>
      <c r="AM60" s="67">
        <f t="shared" si="14"/>
        <v>0.10897435897435898</v>
      </c>
      <c r="AN60" s="179">
        <v>55</v>
      </c>
      <c r="AO60" s="180">
        <v>0</v>
      </c>
      <c r="AP60" s="67">
        <f t="shared" si="15"/>
        <v>0</v>
      </c>
      <c r="AQ60" s="68">
        <v>4</v>
      </c>
      <c r="AR60" s="67">
        <f t="shared" si="16"/>
        <v>7.2727272727272724E-2</v>
      </c>
      <c r="AS60" s="68">
        <v>4</v>
      </c>
      <c r="AT60" s="67">
        <f t="shared" si="17"/>
        <v>7.2727272727272724E-2</v>
      </c>
      <c r="AU60" s="179">
        <v>21</v>
      </c>
      <c r="AV60" s="180">
        <v>0</v>
      </c>
      <c r="AW60" s="67">
        <f t="shared" si="18"/>
        <v>0</v>
      </c>
      <c r="AX60" s="68">
        <v>0</v>
      </c>
      <c r="AY60" s="67">
        <f t="shared" si="19"/>
        <v>0</v>
      </c>
      <c r="AZ60" s="68">
        <v>0</v>
      </c>
      <c r="BA60" s="67">
        <f t="shared" si="20"/>
        <v>0</v>
      </c>
      <c r="BB60" s="179">
        <f t="shared" si="21"/>
        <v>838</v>
      </c>
      <c r="BC60" s="69">
        <f t="shared" si="22"/>
        <v>19</v>
      </c>
      <c r="BD60" s="67">
        <f t="shared" si="23"/>
        <v>2.2673031026252982E-2</v>
      </c>
      <c r="BE60" s="69">
        <f t="shared" si="24"/>
        <v>83</v>
      </c>
      <c r="BF60" s="67">
        <f t="shared" si="25"/>
        <v>9.9045346062052508E-2</v>
      </c>
      <c r="BG60" s="69">
        <f t="shared" si="26"/>
        <v>81</v>
      </c>
      <c r="BH60" s="67">
        <f t="shared" si="27"/>
        <v>9.6658711217183765E-2</v>
      </c>
      <c r="BJ60" s="270"/>
      <c r="BK60" s="125" t="s">
        <v>74</v>
      </c>
      <c r="BL60" s="33">
        <f>(BB78-SUM(BC78,BE78,BG78))/BB78</f>
        <v>0.79605584831857445</v>
      </c>
      <c r="BM60" s="148">
        <v>54</v>
      </c>
      <c r="BN60" s="152" t="s">
        <v>28</v>
      </c>
      <c r="BO60" s="38">
        <f t="shared" si="28"/>
        <v>5.6965832531280076E-2</v>
      </c>
      <c r="BP60" s="38">
        <f t="shared" si="29"/>
        <v>0.22587824831568817</v>
      </c>
      <c r="BQ60" s="38">
        <f t="shared" si="30"/>
        <v>5.8950914340712222E-2</v>
      </c>
      <c r="BR60" s="38">
        <f t="shared" si="31"/>
        <v>0.65820500481231958</v>
      </c>
      <c r="BS60" s="38">
        <f t="shared" si="32"/>
        <v>5.7305279665446941E-2</v>
      </c>
      <c r="BT60" s="38">
        <f t="shared" si="33"/>
        <v>0.22967851542080503</v>
      </c>
      <c r="BU60" s="38">
        <f t="shared" si="34"/>
        <v>5.906952430737062E-2</v>
      </c>
      <c r="BV60" s="38">
        <f t="shared" si="35"/>
        <v>0.6539466806063774</v>
      </c>
      <c r="BW60" s="38">
        <f t="shared" si="36"/>
        <v>6.3694267515923567E-2</v>
      </c>
      <c r="BX60" s="38">
        <f t="shared" si="37"/>
        <v>0.21747042766151045</v>
      </c>
      <c r="BY60" s="38">
        <f t="shared" si="38"/>
        <v>6.9153776160145591E-2</v>
      </c>
      <c r="BZ60" s="38">
        <f t="shared" si="39"/>
        <v>0.64968152866242035</v>
      </c>
      <c r="CB60" s="149"/>
      <c r="CC60" s="86"/>
      <c r="CD60" s="86"/>
      <c r="CE60" s="86"/>
      <c r="CF60" s="86"/>
      <c r="CG60" s="86"/>
      <c r="CH60" s="86"/>
      <c r="CI60" s="86"/>
      <c r="CJ60" s="86"/>
      <c r="CK60" s="86"/>
      <c r="CL60" s="86"/>
      <c r="CM60" s="86"/>
      <c r="CN60" s="86"/>
      <c r="CO60" s="86"/>
    </row>
    <row r="61" spans="2:93" s="12" customFormat="1" ht="14.25" customHeight="1">
      <c r="B61" s="243"/>
      <c r="C61" s="265"/>
      <c r="D61" s="145" t="s">
        <v>274</v>
      </c>
      <c r="E61" s="171">
        <v>0</v>
      </c>
      <c r="F61" s="193">
        <v>0</v>
      </c>
      <c r="G61" s="173" t="str">
        <f t="shared" ref="G61" si="416">IFERROR(F61/E61,"-")</f>
        <v>-</v>
      </c>
      <c r="H61" s="194">
        <v>0</v>
      </c>
      <c r="I61" s="173" t="str">
        <f t="shared" ref="I61" si="417">IFERROR(H61/E61,"-")</f>
        <v>-</v>
      </c>
      <c r="J61" s="194">
        <v>0</v>
      </c>
      <c r="K61" s="173" t="str">
        <f t="shared" ref="K61" si="418">IFERROR(J61/E61,"-")</f>
        <v>-</v>
      </c>
      <c r="L61" s="171">
        <v>1</v>
      </c>
      <c r="M61" s="193">
        <v>0</v>
      </c>
      <c r="N61" s="173">
        <f t="shared" ref="N61" si="419">IFERROR(M61/L61,"-")</f>
        <v>0</v>
      </c>
      <c r="O61" s="194">
        <v>0</v>
      </c>
      <c r="P61" s="173">
        <f t="shared" ref="P61" si="420">IFERROR(O61/L61,"-")</f>
        <v>0</v>
      </c>
      <c r="Q61" s="194">
        <v>0</v>
      </c>
      <c r="R61" s="173">
        <f t="shared" ref="R61" si="421">IFERROR(Q61/L61,"-")</f>
        <v>0</v>
      </c>
      <c r="S61" s="171">
        <v>28</v>
      </c>
      <c r="T61" s="193">
        <v>0</v>
      </c>
      <c r="U61" s="173">
        <f t="shared" ref="U61" si="422">IFERROR(T61/S61,"-")</f>
        <v>0</v>
      </c>
      <c r="V61" s="194">
        <v>0</v>
      </c>
      <c r="W61" s="173">
        <f t="shared" ref="W61" si="423">IFERROR(V61/S61,"-")</f>
        <v>0</v>
      </c>
      <c r="X61" s="194">
        <v>0</v>
      </c>
      <c r="Y61" s="173">
        <f t="shared" ref="Y61" si="424">IFERROR(X61/S61,"-")</f>
        <v>0</v>
      </c>
      <c r="Z61" s="171">
        <v>55</v>
      </c>
      <c r="AA61" s="193">
        <v>0</v>
      </c>
      <c r="AB61" s="173">
        <f t="shared" ref="AB61" si="425">IFERROR(AA61/Z61,"-")</f>
        <v>0</v>
      </c>
      <c r="AC61" s="194">
        <v>0</v>
      </c>
      <c r="AD61" s="173">
        <f t="shared" ref="AD61" si="426">IFERROR(AC61/Z61,"-")</f>
        <v>0</v>
      </c>
      <c r="AE61" s="194">
        <v>0</v>
      </c>
      <c r="AF61" s="173">
        <f t="shared" ref="AF61" si="427">IFERROR(AE61/Z61,"-")</f>
        <v>0</v>
      </c>
      <c r="AG61" s="171">
        <v>49</v>
      </c>
      <c r="AH61" s="193">
        <v>0</v>
      </c>
      <c r="AI61" s="173">
        <f t="shared" ref="AI61" si="428">IFERROR(AH61/AG61,"-")</f>
        <v>0</v>
      </c>
      <c r="AJ61" s="194">
        <v>0</v>
      </c>
      <c r="AK61" s="173">
        <f t="shared" ref="AK61" si="429">IFERROR(AJ61/AG61,"-")</f>
        <v>0</v>
      </c>
      <c r="AL61" s="194">
        <v>0</v>
      </c>
      <c r="AM61" s="173">
        <f t="shared" ref="AM61" si="430">IFERROR(AL61/AG61,"-")</f>
        <v>0</v>
      </c>
      <c r="AN61" s="171">
        <v>59</v>
      </c>
      <c r="AO61" s="193">
        <v>0</v>
      </c>
      <c r="AP61" s="173">
        <f t="shared" ref="AP61" si="431">IFERROR(AO61/AN61,"-")</f>
        <v>0</v>
      </c>
      <c r="AQ61" s="194">
        <v>0</v>
      </c>
      <c r="AR61" s="173">
        <f t="shared" ref="AR61" si="432">IFERROR(AQ61/AN61,"-")</f>
        <v>0</v>
      </c>
      <c r="AS61" s="194">
        <v>0</v>
      </c>
      <c r="AT61" s="173">
        <f t="shared" ref="AT61" si="433">IFERROR(AS61/AN61,"-")</f>
        <v>0</v>
      </c>
      <c r="AU61" s="171">
        <v>44</v>
      </c>
      <c r="AV61" s="193">
        <v>0</v>
      </c>
      <c r="AW61" s="173">
        <f t="shared" ref="AW61" si="434">IFERROR(AV61/AU61,"-")</f>
        <v>0</v>
      </c>
      <c r="AX61" s="194">
        <v>0</v>
      </c>
      <c r="AY61" s="173">
        <f t="shared" ref="AY61" si="435">IFERROR(AX61/AU61,"-")</f>
        <v>0</v>
      </c>
      <c r="AZ61" s="194">
        <v>0</v>
      </c>
      <c r="BA61" s="173">
        <f t="shared" ref="BA61" si="436">IFERROR(AZ61/AU61,"-")</f>
        <v>0</v>
      </c>
      <c r="BB61" s="171">
        <f t="shared" ref="BB61" si="437">SUM(E61,L61,S61,Z61,AG61,AN61,AU61,)</f>
        <v>236</v>
      </c>
      <c r="BC61" s="172">
        <f t="shared" ref="BC61" si="438">SUM(F61,M61,T61,AA61,AH61,AO61,AV61,)</f>
        <v>0</v>
      </c>
      <c r="BD61" s="173">
        <f t="shared" ref="BD61" si="439">IFERROR(BC61/BB61,"-")</f>
        <v>0</v>
      </c>
      <c r="BE61" s="172">
        <f t="shared" ref="BE61" si="440">SUM(H61,O61,V61,AC61,AJ61,AQ61,AX61,)</f>
        <v>0</v>
      </c>
      <c r="BF61" s="173">
        <f t="shared" ref="BF61" si="441">IFERROR(BE61/BB61,"-")</f>
        <v>0</v>
      </c>
      <c r="BG61" s="172">
        <f t="shared" ref="BG61" si="442">SUM(J61,Q61,X61,AE61,AL61,AS61,AZ61,)</f>
        <v>0</v>
      </c>
      <c r="BH61" s="173">
        <f t="shared" ref="BH61" si="443">IFERROR(BG61/BB61,"-")</f>
        <v>0</v>
      </c>
      <c r="BJ61" s="268" t="s">
        <v>118</v>
      </c>
      <c r="BK61" s="5" t="s">
        <v>175</v>
      </c>
      <c r="BL61" s="33">
        <f>(BB79-SUM(BC79,BE79,BG79))/BB79</f>
        <v>0.83884225253585165</v>
      </c>
      <c r="BM61" s="148">
        <v>55</v>
      </c>
      <c r="BN61" s="152" t="s">
        <v>17</v>
      </c>
      <c r="BO61" s="38">
        <f t="shared" si="28"/>
        <v>4.6673911800034322E-2</v>
      </c>
      <c r="BP61" s="38">
        <f t="shared" si="29"/>
        <v>0.19298747354573015</v>
      </c>
      <c r="BQ61" s="38">
        <f t="shared" si="30"/>
        <v>5.5539667105187894E-2</v>
      </c>
      <c r="BR61" s="38">
        <f t="shared" si="31"/>
        <v>0.70479894754904759</v>
      </c>
      <c r="BS61" s="38">
        <f t="shared" si="32"/>
        <v>4.7311827956989246E-2</v>
      </c>
      <c r="BT61" s="38">
        <f t="shared" si="33"/>
        <v>0.19741935483870968</v>
      </c>
      <c r="BU61" s="38">
        <f t="shared" si="34"/>
        <v>5.6405529953917052E-2</v>
      </c>
      <c r="BV61" s="38">
        <f t="shared" si="35"/>
        <v>0.69886328725038405</v>
      </c>
      <c r="BW61" s="38">
        <f t="shared" si="36"/>
        <v>4.6890927624872576E-2</v>
      </c>
      <c r="BX61" s="38">
        <f t="shared" si="37"/>
        <v>0.16309887869520898</v>
      </c>
      <c r="BY61" s="38">
        <f t="shared" si="38"/>
        <v>5.4026503567787973E-2</v>
      </c>
      <c r="BZ61" s="38">
        <f t="shared" si="39"/>
        <v>0.7359836901121305</v>
      </c>
      <c r="CB61" s="149"/>
      <c r="CC61" s="86"/>
      <c r="CD61" s="86"/>
      <c r="CE61" s="86"/>
      <c r="CF61" s="86"/>
      <c r="CG61" s="86"/>
      <c r="CH61" s="86"/>
      <c r="CI61" s="86"/>
      <c r="CJ61" s="86"/>
      <c r="CK61" s="86"/>
      <c r="CL61" s="86"/>
      <c r="CM61" s="86"/>
      <c r="CN61" s="86"/>
      <c r="CO61" s="86"/>
    </row>
    <row r="62" spans="2:93" s="12" customFormat="1" ht="14.25" customHeight="1">
      <c r="B62" s="244"/>
      <c r="C62" s="266"/>
      <c r="D62" s="169" t="s">
        <v>74</v>
      </c>
      <c r="E62" s="39">
        <v>38</v>
      </c>
      <c r="F62" s="195">
        <v>0</v>
      </c>
      <c r="G62" s="13">
        <f t="shared" si="0"/>
        <v>0</v>
      </c>
      <c r="H62" s="34">
        <v>0</v>
      </c>
      <c r="I62" s="13">
        <f t="shared" si="1"/>
        <v>0</v>
      </c>
      <c r="J62" s="34">
        <v>2</v>
      </c>
      <c r="K62" s="13">
        <f t="shared" si="2"/>
        <v>5.2631578947368418E-2</v>
      </c>
      <c r="L62" s="39">
        <v>88</v>
      </c>
      <c r="M62" s="195">
        <v>2</v>
      </c>
      <c r="N62" s="13">
        <f t="shared" si="3"/>
        <v>2.2727272727272728E-2</v>
      </c>
      <c r="O62" s="34">
        <v>4</v>
      </c>
      <c r="P62" s="13">
        <f t="shared" si="4"/>
        <v>4.5454545454545456E-2</v>
      </c>
      <c r="Q62" s="34">
        <v>2</v>
      </c>
      <c r="R62" s="13">
        <f t="shared" si="5"/>
        <v>2.2727272727272728E-2</v>
      </c>
      <c r="S62" s="39">
        <v>4615</v>
      </c>
      <c r="T62" s="195">
        <v>150</v>
      </c>
      <c r="U62" s="13">
        <f t="shared" si="6"/>
        <v>3.2502708559046585E-2</v>
      </c>
      <c r="V62" s="34">
        <v>532</v>
      </c>
      <c r="W62" s="13">
        <f t="shared" si="7"/>
        <v>0.1152762730227519</v>
      </c>
      <c r="X62" s="34">
        <v>395</v>
      </c>
      <c r="Y62" s="13">
        <f t="shared" si="8"/>
        <v>8.5590465872156019E-2</v>
      </c>
      <c r="Z62" s="39">
        <v>3903</v>
      </c>
      <c r="AA62" s="195">
        <v>105</v>
      </c>
      <c r="AB62" s="13">
        <f t="shared" si="9"/>
        <v>2.6902382782475018E-2</v>
      </c>
      <c r="AC62" s="34">
        <v>358</v>
      </c>
      <c r="AD62" s="13">
        <f t="shared" si="10"/>
        <v>9.1724314629771972E-2</v>
      </c>
      <c r="AE62" s="34">
        <v>380</v>
      </c>
      <c r="AF62" s="13">
        <f t="shared" si="11"/>
        <v>9.7361004355623879E-2</v>
      </c>
      <c r="AG62" s="39">
        <v>2927</v>
      </c>
      <c r="AH62" s="195">
        <v>45</v>
      </c>
      <c r="AI62" s="13">
        <f t="shared" si="12"/>
        <v>1.5374103177314656E-2</v>
      </c>
      <c r="AJ62" s="34">
        <v>188</v>
      </c>
      <c r="AK62" s="13">
        <f t="shared" si="13"/>
        <v>6.4229586607447903E-2</v>
      </c>
      <c r="AL62" s="34">
        <v>222</v>
      </c>
      <c r="AM62" s="13">
        <f t="shared" si="14"/>
        <v>7.5845575674752308E-2</v>
      </c>
      <c r="AN62" s="39">
        <v>1344</v>
      </c>
      <c r="AO62" s="195">
        <v>17</v>
      </c>
      <c r="AP62" s="13">
        <f t="shared" si="15"/>
        <v>1.2648809523809524E-2</v>
      </c>
      <c r="AQ62" s="34">
        <v>62</v>
      </c>
      <c r="AR62" s="13">
        <f t="shared" si="16"/>
        <v>4.6130952380952384E-2</v>
      </c>
      <c r="AS62" s="34">
        <v>77</v>
      </c>
      <c r="AT62" s="13">
        <f t="shared" si="17"/>
        <v>5.7291666666666664E-2</v>
      </c>
      <c r="AU62" s="39">
        <v>467</v>
      </c>
      <c r="AV62" s="195">
        <v>1</v>
      </c>
      <c r="AW62" s="13">
        <f t="shared" si="18"/>
        <v>2.1413276231263384E-3</v>
      </c>
      <c r="AX62" s="34">
        <v>21</v>
      </c>
      <c r="AY62" s="13">
        <f t="shared" si="19"/>
        <v>4.4967880085653104E-2</v>
      </c>
      <c r="AZ62" s="34">
        <v>9</v>
      </c>
      <c r="BA62" s="13">
        <f t="shared" si="20"/>
        <v>1.9271948608137045E-2</v>
      </c>
      <c r="BB62" s="39">
        <f t="shared" si="21"/>
        <v>13382</v>
      </c>
      <c r="BC62" s="75">
        <f t="shared" si="22"/>
        <v>320</v>
      </c>
      <c r="BD62" s="13">
        <f t="shared" si="23"/>
        <v>2.3912718577193244E-2</v>
      </c>
      <c r="BE62" s="75">
        <f t="shared" si="24"/>
        <v>1165</v>
      </c>
      <c r="BF62" s="13">
        <f t="shared" si="25"/>
        <v>8.705724107009416E-2</v>
      </c>
      <c r="BG62" s="75">
        <f t="shared" si="26"/>
        <v>1087</v>
      </c>
      <c r="BH62" s="13">
        <f t="shared" si="27"/>
        <v>8.1228515916903304E-2</v>
      </c>
      <c r="BJ62" s="269"/>
      <c r="BK62" s="5" t="s">
        <v>212</v>
      </c>
      <c r="BL62" s="33">
        <f>(BB80-SUM(BC80,BE80,BG80))/BB80</f>
        <v>0.82387475538160471</v>
      </c>
      <c r="BM62" s="148">
        <v>56</v>
      </c>
      <c r="BN62" s="152" t="s">
        <v>10</v>
      </c>
      <c r="BO62" s="38">
        <f t="shared" si="28"/>
        <v>4.0076509700337007E-2</v>
      </c>
      <c r="BP62" s="38">
        <f t="shared" si="29"/>
        <v>0.11421805264596047</v>
      </c>
      <c r="BQ62" s="38">
        <f t="shared" si="30"/>
        <v>7.5689953547681932E-2</v>
      </c>
      <c r="BR62" s="38">
        <f t="shared" si="31"/>
        <v>0.77001548410602061</v>
      </c>
      <c r="BS62" s="38">
        <f t="shared" si="32"/>
        <v>4.0244881573665195E-2</v>
      </c>
      <c r="BT62" s="38">
        <f t="shared" si="33"/>
        <v>0.11561621838619028</v>
      </c>
      <c r="BU62" s="38">
        <f t="shared" si="34"/>
        <v>7.7177840224809308E-2</v>
      </c>
      <c r="BV62" s="38">
        <f t="shared" si="35"/>
        <v>0.76696105981533524</v>
      </c>
      <c r="BW62" s="38">
        <f t="shared" si="36"/>
        <v>4.4879171461449943E-2</v>
      </c>
      <c r="BX62" s="38">
        <f t="shared" si="37"/>
        <v>0.11737629459148446</v>
      </c>
      <c r="BY62" s="38">
        <f t="shared" si="38"/>
        <v>7.0195627157652471E-2</v>
      </c>
      <c r="BZ62" s="38">
        <f t="shared" si="39"/>
        <v>0.76754890678941312</v>
      </c>
      <c r="CB62" s="149"/>
      <c r="CC62" s="86"/>
      <c r="CD62" s="86"/>
      <c r="CE62" s="86"/>
      <c r="CF62" s="86"/>
      <c r="CG62" s="86"/>
      <c r="CH62" s="86"/>
      <c r="CI62" s="86"/>
      <c r="CJ62" s="86"/>
      <c r="CK62" s="86"/>
      <c r="CL62" s="86"/>
      <c r="CM62" s="86"/>
      <c r="CN62" s="86"/>
      <c r="CO62" s="86"/>
    </row>
    <row r="63" spans="2:93" s="12" customFormat="1" ht="14.25" customHeight="1">
      <c r="B63" s="242">
        <v>15</v>
      </c>
      <c r="C63" s="264" t="s">
        <v>116</v>
      </c>
      <c r="D63" s="144" t="s">
        <v>175</v>
      </c>
      <c r="E63" s="128">
        <v>74</v>
      </c>
      <c r="F63" s="79">
        <v>0</v>
      </c>
      <c r="G63" s="77">
        <f t="shared" si="0"/>
        <v>0</v>
      </c>
      <c r="H63" s="79">
        <v>4</v>
      </c>
      <c r="I63" s="77">
        <f t="shared" si="1"/>
        <v>5.4054054054054057E-2</v>
      </c>
      <c r="J63" s="79">
        <v>3</v>
      </c>
      <c r="K63" s="77">
        <f t="shared" si="2"/>
        <v>4.0540540540540543E-2</v>
      </c>
      <c r="L63" s="128">
        <v>183</v>
      </c>
      <c r="M63" s="79">
        <v>0</v>
      </c>
      <c r="N63" s="77">
        <f t="shared" si="3"/>
        <v>0</v>
      </c>
      <c r="O63" s="79">
        <v>16</v>
      </c>
      <c r="P63" s="77">
        <f t="shared" si="4"/>
        <v>8.7431693989071038E-2</v>
      </c>
      <c r="Q63" s="79">
        <v>9</v>
      </c>
      <c r="R63" s="77">
        <f t="shared" si="5"/>
        <v>4.9180327868852458E-2</v>
      </c>
      <c r="S63" s="128">
        <v>7438</v>
      </c>
      <c r="T63" s="79">
        <v>239</v>
      </c>
      <c r="U63" s="77">
        <f t="shared" si="6"/>
        <v>3.2132293627319175E-2</v>
      </c>
      <c r="V63" s="79">
        <v>990</v>
      </c>
      <c r="W63" s="77">
        <f t="shared" si="7"/>
        <v>0.13310029577843507</v>
      </c>
      <c r="X63" s="79">
        <v>494</v>
      </c>
      <c r="Y63" s="77">
        <f t="shared" si="8"/>
        <v>6.6415703146006991E-2</v>
      </c>
      <c r="Z63" s="128">
        <v>6012</v>
      </c>
      <c r="AA63" s="79">
        <v>129</v>
      </c>
      <c r="AB63" s="77">
        <f t="shared" si="9"/>
        <v>2.1457085828343315E-2</v>
      </c>
      <c r="AC63" s="79">
        <v>639</v>
      </c>
      <c r="AD63" s="77">
        <f t="shared" si="10"/>
        <v>0.1062874251497006</v>
      </c>
      <c r="AE63" s="79">
        <v>419</v>
      </c>
      <c r="AF63" s="77">
        <f t="shared" si="11"/>
        <v>6.9693945442448432E-2</v>
      </c>
      <c r="AG63" s="128">
        <v>4186</v>
      </c>
      <c r="AH63" s="79">
        <v>78</v>
      </c>
      <c r="AI63" s="77">
        <f t="shared" si="12"/>
        <v>1.8633540372670808E-2</v>
      </c>
      <c r="AJ63" s="79">
        <v>342</v>
      </c>
      <c r="AK63" s="77">
        <f t="shared" si="13"/>
        <v>8.1700907787864305E-2</v>
      </c>
      <c r="AL63" s="79">
        <v>272</v>
      </c>
      <c r="AM63" s="77">
        <f t="shared" si="14"/>
        <v>6.4978499761108463E-2</v>
      </c>
      <c r="AN63" s="128">
        <v>1666</v>
      </c>
      <c r="AO63" s="79">
        <v>13</v>
      </c>
      <c r="AP63" s="77">
        <f t="shared" si="15"/>
        <v>7.8031212484993995E-3</v>
      </c>
      <c r="AQ63" s="79">
        <v>85</v>
      </c>
      <c r="AR63" s="77">
        <f t="shared" si="16"/>
        <v>5.1020408163265307E-2</v>
      </c>
      <c r="AS63" s="79">
        <v>76</v>
      </c>
      <c r="AT63" s="77">
        <f t="shared" si="17"/>
        <v>4.561824729891957E-2</v>
      </c>
      <c r="AU63" s="128">
        <v>457</v>
      </c>
      <c r="AV63" s="79">
        <v>3</v>
      </c>
      <c r="AW63" s="77">
        <f t="shared" si="18"/>
        <v>6.5645514223194746E-3</v>
      </c>
      <c r="AX63" s="79">
        <v>20</v>
      </c>
      <c r="AY63" s="77">
        <f t="shared" si="19"/>
        <v>4.3763676148796497E-2</v>
      </c>
      <c r="AZ63" s="79">
        <v>4</v>
      </c>
      <c r="BA63" s="77">
        <f t="shared" si="20"/>
        <v>8.7527352297592995E-3</v>
      </c>
      <c r="BB63" s="128">
        <f t="shared" si="21"/>
        <v>20016</v>
      </c>
      <c r="BC63" s="79">
        <f t="shared" si="22"/>
        <v>462</v>
      </c>
      <c r="BD63" s="77">
        <f t="shared" si="23"/>
        <v>2.3081534772182253E-2</v>
      </c>
      <c r="BE63" s="79">
        <f t="shared" si="24"/>
        <v>2096</v>
      </c>
      <c r="BF63" s="77">
        <f t="shared" si="25"/>
        <v>0.10471622701838529</v>
      </c>
      <c r="BG63" s="79">
        <f t="shared" si="26"/>
        <v>1277</v>
      </c>
      <c r="BH63" s="77">
        <f t="shared" si="27"/>
        <v>6.3798960831334933E-2</v>
      </c>
      <c r="BJ63" s="270"/>
      <c r="BK63" s="125" t="s">
        <v>74</v>
      </c>
      <c r="BL63" s="33">
        <f>(BB82-SUM(BC82,BE82,BG82))/BB82</f>
        <v>0.84395675326771014</v>
      </c>
      <c r="BM63" s="148">
        <v>57</v>
      </c>
      <c r="BN63" s="152" t="s">
        <v>49</v>
      </c>
      <c r="BO63" s="38">
        <f t="shared" si="28"/>
        <v>4.248162451725427E-2</v>
      </c>
      <c r="BP63" s="38">
        <f t="shared" si="29"/>
        <v>0.12719571446368505</v>
      </c>
      <c r="BQ63" s="38">
        <f t="shared" si="30"/>
        <v>9.8791578422822976E-2</v>
      </c>
      <c r="BR63" s="38">
        <f t="shared" si="31"/>
        <v>0.73153108259623767</v>
      </c>
      <c r="BS63" s="38">
        <f t="shared" si="32"/>
        <v>4.2579075425790751E-2</v>
      </c>
      <c r="BT63" s="38">
        <f t="shared" si="33"/>
        <v>0.1290889429575561</v>
      </c>
      <c r="BU63" s="38">
        <f t="shared" si="34"/>
        <v>0.10002703433360367</v>
      </c>
      <c r="BV63" s="38">
        <f t="shared" si="35"/>
        <v>0.72830494728304951</v>
      </c>
      <c r="BW63" s="38">
        <f t="shared" si="36"/>
        <v>4.878048780487805E-2</v>
      </c>
      <c r="BX63" s="38">
        <f t="shared" si="37"/>
        <v>0.12382739212007504</v>
      </c>
      <c r="BY63" s="38">
        <f t="shared" si="38"/>
        <v>9.9437148217636023E-2</v>
      </c>
      <c r="BZ63" s="38">
        <f t="shared" si="39"/>
        <v>0.72795497185741087</v>
      </c>
      <c r="CB63" s="149"/>
      <c r="CC63" s="86"/>
      <c r="CD63" s="86"/>
      <c r="CE63" s="86"/>
      <c r="CF63" s="86"/>
      <c r="CG63" s="86"/>
      <c r="CH63" s="86"/>
      <c r="CI63" s="86"/>
      <c r="CJ63" s="86"/>
      <c r="CK63" s="86"/>
      <c r="CL63" s="86"/>
      <c r="CM63" s="86"/>
      <c r="CN63" s="86"/>
      <c r="CO63" s="86"/>
    </row>
    <row r="64" spans="2:93" s="12" customFormat="1" ht="14.25" customHeight="1">
      <c r="B64" s="243"/>
      <c r="C64" s="265"/>
      <c r="D64" s="187" t="s">
        <v>212</v>
      </c>
      <c r="E64" s="179">
        <v>2</v>
      </c>
      <c r="F64" s="69">
        <v>0</v>
      </c>
      <c r="G64" s="67">
        <f t="shared" si="0"/>
        <v>0</v>
      </c>
      <c r="H64" s="69">
        <v>0</v>
      </c>
      <c r="I64" s="67">
        <f t="shared" si="1"/>
        <v>0</v>
      </c>
      <c r="J64" s="69">
        <v>0</v>
      </c>
      <c r="K64" s="67">
        <f t="shared" si="2"/>
        <v>0</v>
      </c>
      <c r="L64" s="179">
        <v>1</v>
      </c>
      <c r="M64" s="69">
        <v>0</v>
      </c>
      <c r="N64" s="67">
        <f t="shared" si="3"/>
        <v>0</v>
      </c>
      <c r="O64" s="69">
        <v>1</v>
      </c>
      <c r="P64" s="67">
        <f t="shared" si="4"/>
        <v>1</v>
      </c>
      <c r="Q64" s="69">
        <v>0</v>
      </c>
      <c r="R64" s="67">
        <f t="shared" si="5"/>
        <v>0</v>
      </c>
      <c r="S64" s="179">
        <v>536</v>
      </c>
      <c r="T64" s="69">
        <v>14</v>
      </c>
      <c r="U64" s="67">
        <f t="shared" si="6"/>
        <v>2.6119402985074626E-2</v>
      </c>
      <c r="V64" s="69">
        <v>74</v>
      </c>
      <c r="W64" s="67">
        <f t="shared" si="7"/>
        <v>0.13805970149253732</v>
      </c>
      <c r="X64" s="69">
        <v>34</v>
      </c>
      <c r="Y64" s="67">
        <f t="shared" si="8"/>
        <v>6.3432835820895525E-2</v>
      </c>
      <c r="Z64" s="179">
        <v>289</v>
      </c>
      <c r="AA64" s="69">
        <v>2</v>
      </c>
      <c r="AB64" s="67">
        <f t="shared" si="9"/>
        <v>6.920415224913495E-3</v>
      </c>
      <c r="AC64" s="69">
        <v>38</v>
      </c>
      <c r="AD64" s="67">
        <f t="shared" si="10"/>
        <v>0.13148788927335639</v>
      </c>
      <c r="AE64" s="69">
        <v>29</v>
      </c>
      <c r="AF64" s="67">
        <f t="shared" si="11"/>
        <v>0.10034602076124567</v>
      </c>
      <c r="AG64" s="179">
        <v>157</v>
      </c>
      <c r="AH64" s="69">
        <v>5</v>
      </c>
      <c r="AI64" s="67">
        <f t="shared" si="12"/>
        <v>3.1847133757961783E-2</v>
      </c>
      <c r="AJ64" s="69">
        <v>10</v>
      </c>
      <c r="AK64" s="67">
        <f t="shared" si="13"/>
        <v>6.3694267515923567E-2</v>
      </c>
      <c r="AL64" s="69">
        <v>13</v>
      </c>
      <c r="AM64" s="67">
        <f t="shared" si="14"/>
        <v>8.2802547770700632E-2</v>
      </c>
      <c r="AN64" s="179">
        <v>59</v>
      </c>
      <c r="AO64" s="69">
        <v>1</v>
      </c>
      <c r="AP64" s="67">
        <f t="shared" si="15"/>
        <v>1.6949152542372881E-2</v>
      </c>
      <c r="AQ64" s="69">
        <v>5</v>
      </c>
      <c r="AR64" s="67">
        <f t="shared" si="16"/>
        <v>8.4745762711864403E-2</v>
      </c>
      <c r="AS64" s="69">
        <v>4</v>
      </c>
      <c r="AT64" s="67">
        <f t="shared" si="17"/>
        <v>6.7796610169491525E-2</v>
      </c>
      <c r="AU64" s="179">
        <v>19</v>
      </c>
      <c r="AV64" s="69">
        <v>0</v>
      </c>
      <c r="AW64" s="67">
        <f t="shared" si="18"/>
        <v>0</v>
      </c>
      <c r="AX64" s="69">
        <v>2</v>
      </c>
      <c r="AY64" s="67">
        <f t="shared" si="19"/>
        <v>0.10526315789473684</v>
      </c>
      <c r="AZ64" s="69">
        <v>0</v>
      </c>
      <c r="BA64" s="67">
        <f t="shared" si="20"/>
        <v>0</v>
      </c>
      <c r="BB64" s="179">
        <f t="shared" si="21"/>
        <v>1063</v>
      </c>
      <c r="BC64" s="69">
        <f t="shared" si="22"/>
        <v>22</v>
      </c>
      <c r="BD64" s="67">
        <f t="shared" si="23"/>
        <v>2.0696142991533398E-2</v>
      </c>
      <c r="BE64" s="69">
        <f t="shared" si="24"/>
        <v>130</v>
      </c>
      <c r="BF64" s="67">
        <f t="shared" si="25"/>
        <v>0.12229539040451552</v>
      </c>
      <c r="BG64" s="69">
        <f t="shared" si="26"/>
        <v>80</v>
      </c>
      <c r="BH64" s="67">
        <f t="shared" si="27"/>
        <v>7.5258701787394161E-2</v>
      </c>
      <c r="BJ64" s="268" t="s">
        <v>119</v>
      </c>
      <c r="BK64" s="5" t="s">
        <v>175</v>
      </c>
      <c r="BL64" s="33">
        <f>(BB83-SUM(BC83,BE83,BG83))/BB83</f>
        <v>0.81900578291814952</v>
      </c>
      <c r="BM64" s="148">
        <v>58</v>
      </c>
      <c r="BN64" s="152" t="s">
        <v>29</v>
      </c>
      <c r="BO64" s="38">
        <f t="shared" si="28"/>
        <v>8.1517094017094019E-2</v>
      </c>
      <c r="BP64" s="38">
        <f t="shared" si="29"/>
        <v>0.24519230769230768</v>
      </c>
      <c r="BQ64" s="38">
        <f t="shared" si="30"/>
        <v>6.431623931623931E-2</v>
      </c>
      <c r="BR64" s="38">
        <f t="shared" si="31"/>
        <v>0.60897435897435892</v>
      </c>
      <c r="BS64" s="38">
        <f t="shared" si="32"/>
        <v>8.1269619811649804E-2</v>
      </c>
      <c r="BT64" s="38">
        <f t="shared" si="33"/>
        <v>0.24997093361237066</v>
      </c>
      <c r="BU64" s="38">
        <f t="shared" si="34"/>
        <v>6.3829787234042548E-2</v>
      </c>
      <c r="BV64" s="38">
        <f t="shared" si="35"/>
        <v>0.60492965934193699</v>
      </c>
      <c r="BW64" s="38">
        <f>INDEX($BD:$BD,(ROW()+($BM64*3)-2))</f>
        <v>0.10191082802547771</v>
      </c>
      <c r="BX64" s="38">
        <f t="shared" si="37"/>
        <v>0.22929936305732485</v>
      </c>
      <c r="BY64" s="38">
        <f t="shared" si="38"/>
        <v>8.2802547770700632E-2</v>
      </c>
      <c r="BZ64" s="38">
        <f t="shared" si="39"/>
        <v>0.5859872611464968</v>
      </c>
      <c r="CB64" s="149"/>
      <c r="CC64" s="86"/>
      <c r="CD64" s="86"/>
      <c r="CE64" s="86"/>
      <c r="CF64" s="86"/>
      <c r="CG64" s="86"/>
      <c r="CH64" s="86"/>
      <c r="CI64" s="86"/>
      <c r="CJ64" s="86"/>
      <c r="CK64" s="86"/>
      <c r="CL64" s="86"/>
      <c r="CM64" s="86"/>
      <c r="CN64" s="86"/>
      <c r="CO64" s="86"/>
    </row>
    <row r="65" spans="2:93" s="12" customFormat="1" ht="14.25" customHeight="1">
      <c r="B65" s="243"/>
      <c r="C65" s="265"/>
      <c r="D65" s="145" t="s">
        <v>274</v>
      </c>
      <c r="E65" s="171">
        <v>1</v>
      </c>
      <c r="F65" s="172">
        <v>0</v>
      </c>
      <c r="G65" s="173">
        <f t="shared" ref="G65" si="444">IFERROR(F65/E65,"-")</f>
        <v>0</v>
      </c>
      <c r="H65" s="172">
        <v>0</v>
      </c>
      <c r="I65" s="173">
        <f t="shared" ref="I65" si="445">IFERROR(H65/E65,"-")</f>
        <v>0</v>
      </c>
      <c r="J65" s="172">
        <v>0</v>
      </c>
      <c r="K65" s="173">
        <f t="shared" ref="K65" si="446">IFERROR(J65/E65,"-")</f>
        <v>0</v>
      </c>
      <c r="L65" s="171">
        <v>6</v>
      </c>
      <c r="M65" s="172">
        <v>0</v>
      </c>
      <c r="N65" s="173">
        <f t="shared" ref="N65" si="447">IFERROR(M65/L65,"-")</f>
        <v>0</v>
      </c>
      <c r="O65" s="172">
        <v>0</v>
      </c>
      <c r="P65" s="173">
        <f t="shared" ref="P65" si="448">IFERROR(O65/L65,"-")</f>
        <v>0</v>
      </c>
      <c r="Q65" s="172">
        <v>0</v>
      </c>
      <c r="R65" s="173">
        <f t="shared" ref="R65" si="449">IFERROR(Q65/L65,"-")</f>
        <v>0</v>
      </c>
      <c r="S65" s="171">
        <v>42</v>
      </c>
      <c r="T65" s="172">
        <v>0</v>
      </c>
      <c r="U65" s="173">
        <f t="shared" ref="U65" si="450">IFERROR(T65/S65,"-")</f>
        <v>0</v>
      </c>
      <c r="V65" s="172">
        <v>0</v>
      </c>
      <c r="W65" s="173">
        <f t="shared" ref="W65" si="451">IFERROR(V65/S65,"-")</f>
        <v>0</v>
      </c>
      <c r="X65" s="172">
        <v>0</v>
      </c>
      <c r="Y65" s="173">
        <f t="shared" ref="Y65" si="452">IFERROR(X65/S65,"-")</f>
        <v>0</v>
      </c>
      <c r="Z65" s="171">
        <v>84</v>
      </c>
      <c r="AA65" s="172">
        <v>1</v>
      </c>
      <c r="AB65" s="173">
        <f t="shared" ref="AB65" si="453">IFERROR(AA65/Z65,"-")</f>
        <v>1.1904761904761904E-2</v>
      </c>
      <c r="AC65" s="172">
        <v>0</v>
      </c>
      <c r="AD65" s="173">
        <f t="shared" ref="AD65" si="454">IFERROR(AC65/Z65,"-")</f>
        <v>0</v>
      </c>
      <c r="AE65" s="172">
        <v>0</v>
      </c>
      <c r="AF65" s="173">
        <f t="shared" ref="AF65" si="455">IFERROR(AE65/Z65,"-")</f>
        <v>0</v>
      </c>
      <c r="AG65" s="171">
        <v>87</v>
      </c>
      <c r="AH65" s="172">
        <v>0</v>
      </c>
      <c r="AI65" s="173">
        <f t="shared" ref="AI65" si="456">IFERROR(AH65/AG65,"-")</f>
        <v>0</v>
      </c>
      <c r="AJ65" s="172">
        <v>0</v>
      </c>
      <c r="AK65" s="173">
        <f t="shared" ref="AK65" si="457">IFERROR(AJ65/AG65,"-")</f>
        <v>0</v>
      </c>
      <c r="AL65" s="172">
        <v>2</v>
      </c>
      <c r="AM65" s="173">
        <f t="shared" ref="AM65" si="458">IFERROR(AL65/AG65,"-")</f>
        <v>2.2988505747126436E-2</v>
      </c>
      <c r="AN65" s="171">
        <v>90</v>
      </c>
      <c r="AO65" s="172">
        <v>0</v>
      </c>
      <c r="AP65" s="173">
        <f t="shared" ref="AP65" si="459">IFERROR(AO65/AN65,"-")</f>
        <v>0</v>
      </c>
      <c r="AQ65" s="172">
        <v>0</v>
      </c>
      <c r="AR65" s="173">
        <f t="shared" ref="AR65" si="460">IFERROR(AQ65/AN65,"-")</f>
        <v>0</v>
      </c>
      <c r="AS65" s="172">
        <v>0</v>
      </c>
      <c r="AT65" s="173">
        <f t="shared" ref="AT65" si="461">IFERROR(AS65/AN65,"-")</f>
        <v>0</v>
      </c>
      <c r="AU65" s="171">
        <v>79</v>
      </c>
      <c r="AV65" s="172">
        <v>0</v>
      </c>
      <c r="AW65" s="173">
        <f t="shared" ref="AW65" si="462">IFERROR(AV65/AU65,"-")</f>
        <v>0</v>
      </c>
      <c r="AX65" s="172">
        <v>0</v>
      </c>
      <c r="AY65" s="173">
        <f t="shared" ref="AY65" si="463">IFERROR(AX65/AU65,"-")</f>
        <v>0</v>
      </c>
      <c r="AZ65" s="172">
        <v>0</v>
      </c>
      <c r="BA65" s="173">
        <f t="shared" ref="BA65" si="464">IFERROR(AZ65/AU65,"-")</f>
        <v>0</v>
      </c>
      <c r="BB65" s="171">
        <f t="shared" ref="BB65" si="465">SUM(E65,L65,S65,Z65,AG65,AN65,AU65,)</f>
        <v>389</v>
      </c>
      <c r="BC65" s="172">
        <f t="shared" ref="BC65" si="466">SUM(F65,M65,T65,AA65,AH65,AO65,AV65,)</f>
        <v>1</v>
      </c>
      <c r="BD65" s="173">
        <f t="shared" ref="BD65" si="467">IFERROR(BC65/BB65,"-")</f>
        <v>2.5706940874035988E-3</v>
      </c>
      <c r="BE65" s="172">
        <f t="shared" ref="BE65" si="468">SUM(H65,O65,V65,AC65,AJ65,AQ65,AX65,)</f>
        <v>0</v>
      </c>
      <c r="BF65" s="173">
        <f t="shared" ref="BF65" si="469">IFERROR(BE65/BB65,"-")</f>
        <v>0</v>
      </c>
      <c r="BG65" s="172">
        <f t="shared" ref="BG65" si="470">SUM(J65,Q65,X65,AE65,AL65,AS65,AZ65,)</f>
        <v>2</v>
      </c>
      <c r="BH65" s="173">
        <f t="shared" ref="BH65" si="471">IFERROR(BG65/BB65,"-")</f>
        <v>5.1413881748071976E-3</v>
      </c>
      <c r="BJ65" s="269"/>
      <c r="BK65" s="5" t="s">
        <v>212</v>
      </c>
      <c r="BL65" s="33">
        <f>(BB84-SUM(BC84,BE84,BG84))/BB84</f>
        <v>0.78349600709849154</v>
      </c>
      <c r="BM65" s="148">
        <v>59</v>
      </c>
      <c r="BN65" s="152" t="s">
        <v>23</v>
      </c>
      <c r="BO65" s="38">
        <f t="shared" si="28"/>
        <v>3.8544275821423307E-2</v>
      </c>
      <c r="BP65" s="38">
        <f t="shared" si="29"/>
        <v>0.13850007367025194</v>
      </c>
      <c r="BQ65" s="38">
        <f t="shared" si="30"/>
        <v>7.9136584647119493E-2</v>
      </c>
      <c r="BR65" s="38">
        <f t="shared" si="31"/>
        <v>0.74381906586120528</v>
      </c>
      <c r="BS65" s="38">
        <f t="shared" si="32"/>
        <v>3.911365856001537E-2</v>
      </c>
      <c r="BT65" s="38">
        <f t="shared" si="33"/>
        <v>0.14013993179525769</v>
      </c>
      <c r="BU65" s="38">
        <f t="shared" si="34"/>
        <v>7.9732304391680942E-2</v>
      </c>
      <c r="BV65" s="38">
        <f t="shared" si="35"/>
        <v>0.74101410525304601</v>
      </c>
      <c r="BW65" s="38">
        <f t="shared" si="36"/>
        <v>3.6800680706232713E-2</v>
      </c>
      <c r="BX65" s="38">
        <f t="shared" si="37"/>
        <v>0.13741757072963198</v>
      </c>
      <c r="BY65" s="38">
        <f t="shared" si="38"/>
        <v>8.2961072112316528E-2</v>
      </c>
      <c r="BZ65" s="38">
        <f t="shared" si="39"/>
        <v>0.74282067645181871</v>
      </c>
      <c r="CB65" s="149"/>
      <c r="CC65" s="86"/>
      <c r="CD65" s="86"/>
      <c r="CE65" s="86"/>
      <c r="CF65" s="86"/>
      <c r="CG65" s="86"/>
      <c r="CH65" s="86"/>
      <c r="CI65" s="86"/>
      <c r="CJ65" s="86"/>
      <c r="CK65" s="86"/>
      <c r="CL65" s="86"/>
      <c r="CM65" s="86"/>
      <c r="CN65" s="86"/>
      <c r="CO65" s="86"/>
    </row>
    <row r="66" spans="2:93" s="12" customFormat="1" ht="14.25" customHeight="1">
      <c r="B66" s="244"/>
      <c r="C66" s="266"/>
      <c r="D66" s="210" t="s">
        <v>74</v>
      </c>
      <c r="E66" s="40">
        <v>77</v>
      </c>
      <c r="F66" s="62">
        <v>0</v>
      </c>
      <c r="G66" s="60">
        <f t="shared" si="0"/>
        <v>0</v>
      </c>
      <c r="H66" s="62">
        <v>4</v>
      </c>
      <c r="I66" s="60">
        <f t="shared" si="1"/>
        <v>5.1948051948051951E-2</v>
      </c>
      <c r="J66" s="62">
        <v>3</v>
      </c>
      <c r="K66" s="60">
        <f t="shared" si="2"/>
        <v>3.896103896103896E-2</v>
      </c>
      <c r="L66" s="40">
        <v>190</v>
      </c>
      <c r="M66" s="62">
        <v>0</v>
      </c>
      <c r="N66" s="60">
        <f t="shared" si="3"/>
        <v>0</v>
      </c>
      <c r="O66" s="62">
        <v>17</v>
      </c>
      <c r="P66" s="60">
        <f t="shared" si="4"/>
        <v>8.9473684210526316E-2</v>
      </c>
      <c r="Q66" s="62">
        <v>9</v>
      </c>
      <c r="R66" s="60">
        <f t="shared" si="5"/>
        <v>4.736842105263158E-2</v>
      </c>
      <c r="S66" s="40">
        <v>8016</v>
      </c>
      <c r="T66" s="62">
        <v>253</v>
      </c>
      <c r="U66" s="60">
        <f t="shared" si="6"/>
        <v>3.1561876247504991E-2</v>
      </c>
      <c r="V66" s="62">
        <v>1064</v>
      </c>
      <c r="W66" s="60">
        <f t="shared" si="7"/>
        <v>0.13273453093812376</v>
      </c>
      <c r="X66" s="62">
        <v>528</v>
      </c>
      <c r="Y66" s="60">
        <f t="shared" si="8"/>
        <v>6.5868263473053898E-2</v>
      </c>
      <c r="Z66" s="40">
        <v>6385</v>
      </c>
      <c r="AA66" s="62">
        <v>132</v>
      </c>
      <c r="AB66" s="60">
        <f t="shared" si="9"/>
        <v>2.0673453406421301E-2</v>
      </c>
      <c r="AC66" s="62">
        <v>677</v>
      </c>
      <c r="AD66" s="60">
        <f t="shared" si="10"/>
        <v>0.10602975724353955</v>
      </c>
      <c r="AE66" s="62">
        <v>448</v>
      </c>
      <c r="AF66" s="60">
        <f t="shared" si="11"/>
        <v>7.0164447924823806E-2</v>
      </c>
      <c r="AG66" s="40">
        <v>4430</v>
      </c>
      <c r="AH66" s="62">
        <v>83</v>
      </c>
      <c r="AI66" s="60">
        <f t="shared" si="12"/>
        <v>1.8735891647855531E-2</v>
      </c>
      <c r="AJ66" s="62">
        <v>352</v>
      </c>
      <c r="AK66" s="60">
        <f t="shared" si="13"/>
        <v>7.9458239277652373E-2</v>
      </c>
      <c r="AL66" s="62">
        <v>287</v>
      </c>
      <c r="AM66" s="60">
        <f t="shared" si="14"/>
        <v>6.4785553047404063E-2</v>
      </c>
      <c r="AN66" s="40">
        <v>1815</v>
      </c>
      <c r="AO66" s="62">
        <v>14</v>
      </c>
      <c r="AP66" s="60">
        <f t="shared" si="15"/>
        <v>7.7134986225895321E-3</v>
      </c>
      <c r="AQ66" s="62">
        <v>90</v>
      </c>
      <c r="AR66" s="60">
        <f t="shared" si="16"/>
        <v>4.9586776859504134E-2</v>
      </c>
      <c r="AS66" s="62">
        <v>80</v>
      </c>
      <c r="AT66" s="60">
        <f t="shared" si="17"/>
        <v>4.4077134986225897E-2</v>
      </c>
      <c r="AU66" s="40">
        <v>555</v>
      </c>
      <c r="AV66" s="62">
        <v>3</v>
      </c>
      <c r="AW66" s="60">
        <f t="shared" si="18"/>
        <v>5.4054054054054057E-3</v>
      </c>
      <c r="AX66" s="62">
        <v>22</v>
      </c>
      <c r="AY66" s="60">
        <f t="shared" si="19"/>
        <v>3.9639639639639637E-2</v>
      </c>
      <c r="AZ66" s="62">
        <v>4</v>
      </c>
      <c r="BA66" s="60">
        <f t="shared" si="20"/>
        <v>7.2072072072072073E-3</v>
      </c>
      <c r="BB66" s="40">
        <f t="shared" si="21"/>
        <v>21468</v>
      </c>
      <c r="BC66" s="62">
        <f t="shared" si="22"/>
        <v>485</v>
      </c>
      <c r="BD66" s="60">
        <f t="shared" si="23"/>
        <v>2.2591764486677848E-2</v>
      </c>
      <c r="BE66" s="62">
        <f t="shared" si="24"/>
        <v>2226</v>
      </c>
      <c r="BF66" s="60">
        <f t="shared" si="25"/>
        <v>0.10368921185019564</v>
      </c>
      <c r="BG66" s="62">
        <f t="shared" si="26"/>
        <v>1359</v>
      </c>
      <c r="BH66" s="60">
        <f t="shared" si="27"/>
        <v>6.3303521520402459E-2</v>
      </c>
      <c r="BJ66" s="270"/>
      <c r="BK66" s="125" t="s">
        <v>74</v>
      </c>
      <c r="BL66" s="33">
        <f>(BB86-SUM(BC86,BE86,BG86))/BB86</f>
        <v>0.82021779330182865</v>
      </c>
      <c r="BM66" s="148">
        <v>60</v>
      </c>
      <c r="BN66" s="152" t="s">
        <v>50</v>
      </c>
      <c r="BO66" s="38">
        <f t="shared" si="28"/>
        <v>3.0639076254715902E-2</v>
      </c>
      <c r="BP66" s="38">
        <f t="shared" si="29"/>
        <v>0.12987309934834801</v>
      </c>
      <c r="BQ66" s="38">
        <f t="shared" si="30"/>
        <v>6.7223047902137872E-2</v>
      </c>
      <c r="BR66" s="38">
        <f t="shared" si="31"/>
        <v>0.77226477649479819</v>
      </c>
      <c r="BS66" s="38">
        <f t="shared" si="32"/>
        <v>3.0273674013078226E-2</v>
      </c>
      <c r="BT66" s="38">
        <f t="shared" si="33"/>
        <v>0.12836037781545168</v>
      </c>
      <c r="BU66" s="38">
        <f t="shared" si="34"/>
        <v>6.7449745701138292E-2</v>
      </c>
      <c r="BV66" s="38">
        <f t="shared" si="35"/>
        <v>0.77391620247033177</v>
      </c>
      <c r="BW66" s="38">
        <f t="shared" si="36"/>
        <v>4.4009779951100246E-2</v>
      </c>
      <c r="BX66" s="38">
        <f t="shared" si="37"/>
        <v>0.18337408312958436</v>
      </c>
      <c r="BY66" s="38">
        <f t="shared" si="38"/>
        <v>7.5794621026894868E-2</v>
      </c>
      <c r="BZ66" s="38">
        <f t="shared" si="39"/>
        <v>0.69682151589242058</v>
      </c>
      <c r="CB66" s="149"/>
      <c r="CC66" s="86"/>
      <c r="CD66" s="86"/>
      <c r="CE66" s="86"/>
      <c r="CF66" s="86"/>
      <c r="CG66" s="86"/>
      <c r="CH66" s="86"/>
      <c r="CI66" s="86"/>
      <c r="CJ66" s="86"/>
      <c r="CK66" s="86"/>
      <c r="CL66" s="86"/>
      <c r="CM66" s="86"/>
      <c r="CN66" s="86"/>
      <c r="CO66" s="86"/>
    </row>
    <row r="67" spans="2:93" s="12" customFormat="1" ht="14.25" customHeight="1">
      <c r="B67" s="242">
        <v>16</v>
      </c>
      <c r="C67" s="264" t="s">
        <v>61</v>
      </c>
      <c r="D67" s="144" t="s">
        <v>175</v>
      </c>
      <c r="E67" s="128">
        <v>29</v>
      </c>
      <c r="F67" s="89">
        <v>1</v>
      </c>
      <c r="G67" s="77">
        <f t="shared" si="0"/>
        <v>3.4482758620689655E-2</v>
      </c>
      <c r="H67" s="78">
        <v>1</v>
      </c>
      <c r="I67" s="77">
        <f t="shared" si="1"/>
        <v>3.4482758620689655E-2</v>
      </c>
      <c r="J67" s="78">
        <v>1</v>
      </c>
      <c r="K67" s="77">
        <f t="shared" si="2"/>
        <v>3.4482758620689655E-2</v>
      </c>
      <c r="L67" s="128">
        <v>95</v>
      </c>
      <c r="M67" s="89">
        <v>0</v>
      </c>
      <c r="N67" s="77">
        <f t="shared" si="3"/>
        <v>0</v>
      </c>
      <c r="O67" s="78">
        <v>4</v>
      </c>
      <c r="P67" s="77">
        <f t="shared" si="4"/>
        <v>4.2105263157894736E-2</v>
      </c>
      <c r="Q67" s="78">
        <v>5</v>
      </c>
      <c r="R67" s="77">
        <f t="shared" si="5"/>
        <v>5.2631578947368418E-2</v>
      </c>
      <c r="S67" s="128">
        <v>4144</v>
      </c>
      <c r="T67" s="89">
        <v>124</v>
      </c>
      <c r="U67" s="77">
        <f t="shared" si="6"/>
        <v>2.9922779922779922E-2</v>
      </c>
      <c r="V67" s="78">
        <v>460</v>
      </c>
      <c r="W67" s="77">
        <f t="shared" si="7"/>
        <v>0.111003861003861</v>
      </c>
      <c r="X67" s="78">
        <v>345</v>
      </c>
      <c r="Y67" s="77">
        <f t="shared" si="8"/>
        <v>8.3252895752895753E-2</v>
      </c>
      <c r="Z67" s="128">
        <v>3599</v>
      </c>
      <c r="AA67" s="89">
        <v>87</v>
      </c>
      <c r="AB67" s="77">
        <f t="shared" si="9"/>
        <v>2.4173381494859682E-2</v>
      </c>
      <c r="AC67" s="78">
        <v>357</v>
      </c>
      <c r="AD67" s="77">
        <f t="shared" si="10"/>
        <v>9.9194220616838011E-2</v>
      </c>
      <c r="AE67" s="78">
        <v>322</v>
      </c>
      <c r="AF67" s="77">
        <f t="shared" si="11"/>
        <v>8.946929702695193E-2</v>
      </c>
      <c r="AG67" s="128">
        <v>2831</v>
      </c>
      <c r="AH67" s="89">
        <v>46</v>
      </c>
      <c r="AI67" s="77">
        <f t="shared" si="12"/>
        <v>1.6248675379724478E-2</v>
      </c>
      <c r="AJ67" s="78">
        <v>221</v>
      </c>
      <c r="AK67" s="77">
        <f t="shared" si="13"/>
        <v>7.8064288237371951E-2</v>
      </c>
      <c r="AL67" s="78">
        <v>206</v>
      </c>
      <c r="AM67" s="77">
        <f t="shared" si="14"/>
        <v>7.276580713528788E-2</v>
      </c>
      <c r="AN67" s="128">
        <v>1376</v>
      </c>
      <c r="AO67" s="89">
        <v>10</v>
      </c>
      <c r="AP67" s="77">
        <f t="shared" si="15"/>
        <v>7.2674418604651162E-3</v>
      </c>
      <c r="AQ67" s="78">
        <v>76</v>
      </c>
      <c r="AR67" s="77">
        <f t="shared" si="16"/>
        <v>5.5232558139534885E-2</v>
      </c>
      <c r="AS67" s="78">
        <v>69</v>
      </c>
      <c r="AT67" s="77">
        <f t="shared" si="17"/>
        <v>5.0145348837209301E-2</v>
      </c>
      <c r="AU67" s="128">
        <v>391</v>
      </c>
      <c r="AV67" s="89">
        <v>2</v>
      </c>
      <c r="AW67" s="77">
        <f t="shared" si="18"/>
        <v>5.1150895140664966E-3</v>
      </c>
      <c r="AX67" s="78">
        <v>9</v>
      </c>
      <c r="AY67" s="77">
        <f t="shared" si="19"/>
        <v>2.3017902813299233E-2</v>
      </c>
      <c r="AZ67" s="78">
        <v>10</v>
      </c>
      <c r="BA67" s="77">
        <f t="shared" si="20"/>
        <v>2.557544757033248E-2</v>
      </c>
      <c r="BB67" s="128">
        <f t="shared" si="21"/>
        <v>12465</v>
      </c>
      <c r="BC67" s="79">
        <f t="shared" si="22"/>
        <v>270</v>
      </c>
      <c r="BD67" s="77">
        <f t="shared" si="23"/>
        <v>2.1660649819494584E-2</v>
      </c>
      <c r="BE67" s="79">
        <f t="shared" si="24"/>
        <v>1128</v>
      </c>
      <c r="BF67" s="77">
        <f t="shared" si="25"/>
        <v>9.0493381468110715E-2</v>
      </c>
      <c r="BG67" s="79">
        <f t="shared" si="26"/>
        <v>958</v>
      </c>
      <c r="BH67" s="77">
        <f t="shared" si="27"/>
        <v>7.6855194544725225E-2</v>
      </c>
      <c r="BJ67" s="268" t="s">
        <v>120</v>
      </c>
      <c r="BK67" s="5" t="s">
        <v>175</v>
      </c>
      <c r="BL67" s="33">
        <f>(BB87-SUM(BC87,BE87,BG87))/BB87</f>
        <v>0.79800083298625568</v>
      </c>
      <c r="BM67" s="148">
        <v>61</v>
      </c>
      <c r="BN67" s="152" t="s">
        <v>18</v>
      </c>
      <c r="BO67" s="38">
        <f t="shared" si="28"/>
        <v>4.317766762327159E-2</v>
      </c>
      <c r="BP67" s="38">
        <f t="shared" si="29"/>
        <v>0.16110096530133056</v>
      </c>
      <c r="BQ67" s="38">
        <f t="shared" si="30"/>
        <v>6.3266370988781628E-2</v>
      </c>
      <c r="BR67" s="38">
        <f t="shared" si="31"/>
        <v>0.73245499608661624</v>
      </c>
      <c r="BS67" s="38">
        <f t="shared" si="32"/>
        <v>4.2075337597725658E-2</v>
      </c>
      <c r="BT67" s="38">
        <f t="shared" si="33"/>
        <v>0.16204690831556504</v>
      </c>
      <c r="BU67" s="38">
        <f t="shared" si="34"/>
        <v>6.297085998578536E-2</v>
      </c>
      <c r="BV67" s="38">
        <f t="shared" si="35"/>
        <v>0.73290689410092391</v>
      </c>
      <c r="BW67" s="38">
        <f t="shared" si="36"/>
        <v>6.4102564102564097E-2</v>
      </c>
      <c r="BX67" s="38">
        <f t="shared" si="37"/>
        <v>0.17399267399267399</v>
      </c>
      <c r="BY67" s="38">
        <f t="shared" si="38"/>
        <v>7.6923076923076927E-2</v>
      </c>
      <c r="BZ67" s="38">
        <f t="shared" si="39"/>
        <v>0.68498168498168499</v>
      </c>
      <c r="CB67" s="149"/>
      <c r="CC67" s="86"/>
      <c r="CD67" s="86"/>
      <c r="CE67" s="86"/>
      <c r="CF67" s="86"/>
      <c r="CG67" s="86"/>
      <c r="CH67" s="86"/>
      <c r="CI67" s="86"/>
      <c r="CJ67" s="86"/>
      <c r="CK67" s="86"/>
      <c r="CL67" s="86"/>
      <c r="CM67" s="86"/>
      <c r="CN67" s="86"/>
      <c r="CO67" s="86"/>
    </row>
    <row r="68" spans="2:93" s="12" customFormat="1" ht="14.25" customHeight="1">
      <c r="B68" s="243"/>
      <c r="C68" s="265"/>
      <c r="D68" s="187" t="s">
        <v>212</v>
      </c>
      <c r="E68" s="179">
        <v>1</v>
      </c>
      <c r="F68" s="180">
        <v>0</v>
      </c>
      <c r="G68" s="67">
        <f t="shared" si="0"/>
        <v>0</v>
      </c>
      <c r="H68" s="68">
        <v>0</v>
      </c>
      <c r="I68" s="67">
        <f t="shared" si="1"/>
        <v>0</v>
      </c>
      <c r="J68" s="68">
        <v>0</v>
      </c>
      <c r="K68" s="67">
        <f t="shared" si="2"/>
        <v>0</v>
      </c>
      <c r="L68" s="179">
        <v>2</v>
      </c>
      <c r="M68" s="180">
        <v>0</v>
      </c>
      <c r="N68" s="67">
        <f t="shared" si="3"/>
        <v>0</v>
      </c>
      <c r="O68" s="68">
        <v>0</v>
      </c>
      <c r="P68" s="67">
        <f t="shared" si="4"/>
        <v>0</v>
      </c>
      <c r="Q68" s="68">
        <v>0</v>
      </c>
      <c r="R68" s="67">
        <f t="shared" si="5"/>
        <v>0</v>
      </c>
      <c r="S68" s="179">
        <v>587</v>
      </c>
      <c r="T68" s="180">
        <v>18</v>
      </c>
      <c r="U68" s="67">
        <f t="shared" si="6"/>
        <v>3.0664395229982964E-2</v>
      </c>
      <c r="V68" s="68">
        <v>74</v>
      </c>
      <c r="W68" s="67">
        <f t="shared" si="7"/>
        <v>0.12606473594548551</v>
      </c>
      <c r="X68" s="68">
        <v>57</v>
      </c>
      <c r="Y68" s="67">
        <f t="shared" si="8"/>
        <v>9.7103918228279393E-2</v>
      </c>
      <c r="Z68" s="179">
        <v>388</v>
      </c>
      <c r="AA68" s="180">
        <v>13</v>
      </c>
      <c r="AB68" s="67">
        <f t="shared" si="9"/>
        <v>3.3505154639175257E-2</v>
      </c>
      <c r="AC68" s="68">
        <v>35</v>
      </c>
      <c r="AD68" s="67">
        <f t="shared" si="10"/>
        <v>9.0206185567010308E-2</v>
      </c>
      <c r="AE68" s="68">
        <v>30</v>
      </c>
      <c r="AF68" s="67">
        <f t="shared" si="11"/>
        <v>7.7319587628865982E-2</v>
      </c>
      <c r="AG68" s="179">
        <v>248</v>
      </c>
      <c r="AH68" s="180">
        <v>9</v>
      </c>
      <c r="AI68" s="67">
        <f t="shared" si="12"/>
        <v>3.6290322580645164E-2</v>
      </c>
      <c r="AJ68" s="68">
        <v>18</v>
      </c>
      <c r="AK68" s="67">
        <f t="shared" si="13"/>
        <v>7.2580645161290328E-2</v>
      </c>
      <c r="AL68" s="68">
        <v>19</v>
      </c>
      <c r="AM68" s="67">
        <f t="shared" si="14"/>
        <v>7.6612903225806453E-2</v>
      </c>
      <c r="AN68" s="179">
        <v>101</v>
      </c>
      <c r="AO68" s="180">
        <v>0</v>
      </c>
      <c r="AP68" s="67">
        <f t="shared" si="15"/>
        <v>0</v>
      </c>
      <c r="AQ68" s="68">
        <v>5</v>
      </c>
      <c r="AR68" s="67">
        <f t="shared" si="16"/>
        <v>4.9504950495049507E-2</v>
      </c>
      <c r="AS68" s="68">
        <v>3</v>
      </c>
      <c r="AT68" s="67">
        <f t="shared" si="17"/>
        <v>2.9702970297029702E-2</v>
      </c>
      <c r="AU68" s="179">
        <v>34</v>
      </c>
      <c r="AV68" s="180">
        <v>0</v>
      </c>
      <c r="AW68" s="67">
        <f t="shared" si="18"/>
        <v>0</v>
      </c>
      <c r="AX68" s="68">
        <v>1</v>
      </c>
      <c r="AY68" s="67">
        <f t="shared" si="19"/>
        <v>2.9411764705882353E-2</v>
      </c>
      <c r="AZ68" s="68">
        <v>0</v>
      </c>
      <c r="BA68" s="67">
        <f t="shared" si="20"/>
        <v>0</v>
      </c>
      <c r="BB68" s="179">
        <f t="shared" si="21"/>
        <v>1361</v>
      </c>
      <c r="BC68" s="69">
        <f t="shared" si="22"/>
        <v>40</v>
      </c>
      <c r="BD68" s="67">
        <f t="shared" si="23"/>
        <v>2.9390154298310066E-2</v>
      </c>
      <c r="BE68" s="69">
        <f t="shared" si="24"/>
        <v>133</v>
      </c>
      <c r="BF68" s="67">
        <f t="shared" si="25"/>
        <v>9.7722263041880975E-2</v>
      </c>
      <c r="BG68" s="69">
        <f t="shared" si="26"/>
        <v>109</v>
      </c>
      <c r="BH68" s="67">
        <f t="shared" si="27"/>
        <v>8.0088170462894931E-2</v>
      </c>
      <c r="BJ68" s="269"/>
      <c r="BK68" s="5" t="s">
        <v>212</v>
      </c>
      <c r="BL68" s="33">
        <f>(BB88-SUM(BC88,BE88,BG88))/BB88</f>
        <v>0.81960227272727271</v>
      </c>
      <c r="BM68" s="148">
        <v>62</v>
      </c>
      <c r="BN68" s="152" t="s">
        <v>19</v>
      </c>
      <c r="BO68" s="38">
        <f t="shared" si="28"/>
        <v>2.8385416666666666E-2</v>
      </c>
      <c r="BP68" s="38">
        <f t="shared" si="29"/>
        <v>0.12786458333333334</v>
      </c>
      <c r="BQ68" s="38">
        <f t="shared" si="30"/>
        <v>5.5208333333333331E-2</v>
      </c>
      <c r="BR68" s="38">
        <f t="shared" si="31"/>
        <v>0.7885416666666667</v>
      </c>
      <c r="BS68" s="38">
        <f t="shared" si="32"/>
        <v>2.7622175004829053E-2</v>
      </c>
      <c r="BT68" s="38">
        <f t="shared" si="33"/>
        <v>0.1253621788680703</v>
      </c>
      <c r="BU68" s="38">
        <f t="shared" si="34"/>
        <v>5.5823836198570599E-2</v>
      </c>
      <c r="BV68" s="38">
        <f t="shared" si="35"/>
        <v>0.79119180992853</v>
      </c>
      <c r="BW68" s="38">
        <f t="shared" si="36"/>
        <v>3.8068709377901577E-2</v>
      </c>
      <c r="BX68" s="38">
        <f t="shared" si="37"/>
        <v>0.16248839368616527</v>
      </c>
      <c r="BY68" s="38">
        <f t="shared" si="38"/>
        <v>5.3853296193129063E-2</v>
      </c>
      <c r="BZ68" s="38">
        <f t="shared" si="39"/>
        <v>0.74558960074280412</v>
      </c>
      <c r="CB68" s="149"/>
      <c r="CC68" s="86"/>
      <c r="CD68" s="86"/>
      <c r="CE68" s="86"/>
      <c r="CF68" s="86"/>
      <c r="CG68" s="86"/>
      <c r="CH68" s="86"/>
      <c r="CI68" s="86"/>
      <c r="CJ68" s="86"/>
      <c r="CK68" s="86"/>
      <c r="CL68" s="86"/>
      <c r="CM68" s="86"/>
      <c r="CN68" s="86"/>
      <c r="CO68" s="86"/>
    </row>
    <row r="69" spans="2:93" s="12" customFormat="1" ht="14.25" customHeight="1">
      <c r="B69" s="243"/>
      <c r="C69" s="265"/>
      <c r="D69" s="145" t="s">
        <v>274</v>
      </c>
      <c r="E69" s="171">
        <v>1</v>
      </c>
      <c r="F69" s="193">
        <v>0</v>
      </c>
      <c r="G69" s="173">
        <f t="shared" ref="G69" si="472">IFERROR(F69/E69,"-")</f>
        <v>0</v>
      </c>
      <c r="H69" s="194">
        <v>0</v>
      </c>
      <c r="I69" s="173">
        <f t="shared" ref="I69" si="473">IFERROR(H69/E69,"-")</f>
        <v>0</v>
      </c>
      <c r="J69" s="194">
        <v>0</v>
      </c>
      <c r="K69" s="173">
        <f t="shared" ref="K69" si="474">IFERROR(J69/E69,"-")</f>
        <v>0</v>
      </c>
      <c r="L69" s="171">
        <v>0</v>
      </c>
      <c r="M69" s="193">
        <v>0</v>
      </c>
      <c r="N69" s="173" t="str">
        <f t="shared" ref="N69" si="475">IFERROR(M69/L69,"-")</f>
        <v>-</v>
      </c>
      <c r="O69" s="194">
        <v>0</v>
      </c>
      <c r="P69" s="173" t="str">
        <f t="shared" ref="P69" si="476">IFERROR(O69/L69,"-")</f>
        <v>-</v>
      </c>
      <c r="Q69" s="194">
        <v>0</v>
      </c>
      <c r="R69" s="173" t="str">
        <f t="shared" ref="R69" si="477">IFERROR(Q69/L69,"-")</f>
        <v>-</v>
      </c>
      <c r="S69" s="171">
        <v>39</v>
      </c>
      <c r="T69" s="193">
        <v>0</v>
      </c>
      <c r="U69" s="173">
        <f t="shared" ref="U69" si="478">IFERROR(T69/S69,"-")</f>
        <v>0</v>
      </c>
      <c r="V69" s="194">
        <v>1</v>
      </c>
      <c r="W69" s="173">
        <f t="shared" ref="W69" si="479">IFERROR(V69/S69,"-")</f>
        <v>2.564102564102564E-2</v>
      </c>
      <c r="X69" s="194">
        <v>0</v>
      </c>
      <c r="Y69" s="173">
        <f t="shared" ref="Y69" si="480">IFERROR(X69/S69,"-")</f>
        <v>0</v>
      </c>
      <c r="Z69" s="171">
        <v>71</v>
      </c>
      <c r="AA69" s="193">
        <v>0</v>
      </c>
      <c r="AB69" s="173">
        <f t="shared" ref="AB69" si="481">IFERROR(AA69/Z69,"-")</f>
        <v>0</v>
      </c>
      <c r="AC69" s="194">
        <v>0</v>
      </c>
      <c r="AD69" s="173">
        <f t="shared" ref="AD69" si="482">IFERROR(AC69/Z69,"-")</f>
        <v>0</v>
      </c>
      <c r="AE69" s="194">
        <v>0</v>
      </c>
      <c r="AF69" s="173">
        <f t="shared" ref="AF69" si="483">IFERROR(AE69/Z69,"-")</f>
        <v>0</v>
      </c>
      <c r="AG69" s="171">
        <v>69</v>
      </c>
      <c r="AH69" s="193">
        <v>0</v>
      </c>
      <c r="AI69" s="173">
        <f t="shared" ref="AI69" si="484">IFERROR(AH69/AG69,"-")</f>
        <v>0</v>
      </c>
      <c r="AJ69" s="194">
        <v>0</v>
      </c>
      <c r="AK69" s="173">
        <f t="shared" ref="AK69" si="485">IFERROR(AJ69/AG69,"-")</f>
        <v>0</v>
      </c>
      <c r="AL69" s="194">
        <v>0</v>
      </c>
      <c r="AM69" s="173">
        <f t="shared" ref="AM69" si="486">IFERROR(AL69/AG69,"-")</f>
        <v>0</v>
      </c>
      <c r="AN69" s="171">
        <v>75</v>
      </c>
      <c r="AO69" s="193">
        <v>0</v>
      </c>
      <c r="AP69" s="173">
        <f t="shared" ref="AP69" si="487">IFERROR(AO69/AN69,"-")</f>
        <v>0</v>
      </c>
      <c r="AQ69" s="194">
        <v>0</v>
      </c>
      <c r="AR69" s="173">
        <f t="shared" ref="AR69" si="488">IFERROR(AQ69/AN69,"-")</f>
        <v>0</v>
      </c>
      <c r="AS69" s="194">
        <v>0</v>
      </c>
      <c r="AT69" s="173">
        <f t="shared" ref="AT69" si="489">IFERROR(AS69/AN69,"-")</f>
        <v>0</v>
      </c>
      <c r="AU69" s="171">
        <v>47</v>
      </c>
      <c r="AV69" s="193">
        <v>0</v>
      </c>
      <c r="AW69" s="173">
        <f t="shared" ref="AW69" si="490">IFERROR(AV69/AU69,"-")</f>
        <v>0</v>
      </c>
      <c r="AX69" s="194">
        <v>0</v>
      </c>
      <c r="AY69" s="173">
        <f t="shared" ref="AY69" si="491">IFERROR(AX69/AU69,"-")</f>
        <v>0</v>
      </c>
      <c r="AZ69" s="194">
        <v>0</v>
      </c>
      <c r="BA69" s="173">
        <f t="shared" ref="BA69" si="492">IFERROR(AZ69/AU69,"-")</f>
        <v>0</v>
      </c>
      <c r="BB69" s="171">
        <f t="shared" ref="BB69" si="493">SUM(E69,L69,S69,Z69,AG69,AN69,AU69,)</f>
        <v>302</v>
      </c>
      <c r="BC69" s="172">
        <f t="shared" ref="BC69" si="494">SUM(F69,M69,T69,AA69,AH69,AO69,AV69,)</f>
        <v>0</v>
      </c>
      <c r="BD69" s="173">
        <f t="shared" ref="BD69" si="495">IFERROR(BC69/BB69,"-")</f>
        <v>0</v>
      </c>
      <c r="BE69" s="172">
        <f t="shared" ref="BE69" si="496">SUM(H69,O69,V69,AC69,AJ69,AQ69,AX69,)</f>
        <v>1</v>
      </c>
      <c r="BF69" s="173">
        <f t="shared" ref="BF69" si="497">IFERROR(BE69/BB69,"-")</f>
        <v>3.3112582781456954E-3</v>
      </c>
      <c r="BG69" s="172">
        <f t="shared" ref="BG69" si="498">SUM(J69,Q69,X69,AE69,AL69,AS69,AZ69,)</f>
        <v>0</v>
      </c>
      <c r="BH69" s="173">
        <f t="shared" ref="BH69" si="499">IFERROR(BG69/BB69,"-")</f>
        <v>0</v>
      </c>
      <c r="BJ69" s="270"/>
      <c r="BK69" s="125" t="s">
        <v>74</v>
      </c>
      <c r="BL69" s="33">
        <f>(BB90-SUM(BC90,BE90,BG90))/BB90</f>
        <v>0.80230846696103497</v>
      </c>
      <c r="BM69" s="148">
        <v>63</v>
      </c>
      <c r="BN69" s="152" t="s">
        <v>30</v>
      </c>
      <c r="BO69" s="38">
        <f t="shared" si="28"/>
        <v>4.210147535084563E-2</v>
      </c>
      <c r="BP69" s="38">
        <f t="shared" si="29"/>
        <v>0.2148254767902123</v>
      </c>
      <c r="BQ69" s="38">
        <f t="shared" si="30"/>
        <v>4.4380472592059496E-2</v>
      </c>
      <c r="BR69" s="38">
        <f t="shared" si="31"/>
        <v>0.69869257526688255</v>
      </c>
      <c r="BS69" s="38">
        <f t="shared" si="32"/>
        <v>4.1521564425395126E-2</v>
      </c>
      <c r="BT69" s="38">
        <f t="shared" si="33"/>
        <v>0.21658183766407715</v>
      </c>
      <c r="BU69" s="38">
        <f t="shared" si="34"/>
        <v>4.4468256094294133E-2</v>
      </c>
      <c r="BV69" s="38">
        <f t="shared" si="35"/>
        <v>0.69742834181623359</v>
      </c>
      <c r="BW69" s="38">
        <f t="shared" si="36"/>
        <v>5.1507537688442212E-2</v>
      </c>
      <c r="BX69" s="38">
        <f t="shared" si="37"/>
        <v>0.21859296482412061</v>
      </c>
      <c r="BY69" s="38">
        <f t="shared" si="38"/>
        <v>4.6482412060301508E-2</v>
      </c>
      <c r="BZ69" s="38">
        <f t="shared" si="39"/>
        <v>0.68341708542713564</v>
      </c>
      <c r="CB69" s="149"/>
      <c r="CC69" s="86"/>
      <c r="CD69" s="86"/>
      <c r="CE69" s="86"/>
      <c r="CF69" s="86"/>
      <c r="CG69" s="86"/>
      <c r="CH69" s="86"/>
      <c r="CI69" s="86"/>
      <c r="CJ69" s="86"/>
      <c r="CK69" s="86"/>
      <c r="CL69" s="86"/>
      <c r="CM69" s="86"/>
      <c r="CN69" s="86"/>
      <c r="CO69" s="86"/>
    </row>
    <row r="70" spans="2:93" s="12" customFormat="1" ht="14.25" customHeight="1">
      <c r="B70" s="244"/>
      <c r="C70" s="266"/>
      <c r="D70" s="169" t="s">
        <v>74</v>
      </c>
      <c r="E70" s="39">
        <v>31</v>
      </c>
      <c r="F70" s="195">
        <v>1</v>
      </c>
      <c r="G70" s="13">
        <f t="shared" si="0"/>
        <v>3.2258064516129031E-2</v>
      </c>
      <c r="H70" s="34">
        <v>1</v>
      </c>
      <c r="I70" s="13">
        <f t="shared" si="1"/>
        <v>3.2258064516129031E-2</v>
      </c>
      <c r="J70" s="34">
        <v>1</v>
      </c>
      <c r="K70" s="13">
        <f t="shared" si="2"/>
        <v>3.2258064516129031E-2</v>
      </c>
      <c r="L70" s="39">
        <v>97</v>
      </c>
      <c r="M70" s="195">
        <v>0</v>
      </c>
      <c r="N70" s="13">
        <f t="shared" si="3"/>
        <v>0</v>
      </c>
      <c r="O70" s="34">
        <v>4</v>
      </c>
      <c r="P70" s="13">
        <f t="shared" si="4"/>
        <v>4.1237113402061855E-2</v>
      </c>
      <c r="Q70" s="34">
        <v>5</v>
      </c>
      <c r="R70" s="13">
        <f t="shared" si="5"/>
        <v>5.1546391752577317E-2</v>
      </c>
      <c r="S70" s="39">
        <v>4770</v>
      </c>
      <c r="T70" s="195">
        <v>142</v>
      </c>
      <c r="U70" s="13">
        <f t="shared" si="6"/>
        <v>2.9769392033542976E-2</v>
      </c>
      <c r="V70" s="34">
        <v>535</v>
      </c>
      <c r="W70" s="13">
        <f t="shared" si="7"/>
        <v>0.11215932914046121</v>
      </c>
      <c r="X70" s="34">
        <v>402</v>
      </c>
      <c r="Y70" s="13">
        <f t="shared" si="8"/>
        <v>8.4276729559748423E-2</v>
      </c>
      <c r="Z70" s="39">
        <v>4058</v>
      </c>
      <c r="AA70" s="195">
        <v>100</v>
      </c>
      <c r="AB70" s="13">
        <f t="shared" si="9"/>
        <v>2.464268112370626E-2</v>
      </c>
      <c r="AC70" s="34">
        <v>392</v>
      </c>
      <c r="AD70" s="13">
        <f t="shared" si="10"/>
        <v>9.6599310004928537E-2</v>
      </c>
      <c r="AE70" s="34">
        <v>352</v>
      </c>
      <c r="AF70" s="13">
        <f t="shared" si="11"/>
        <v>8.6742237555446036E-2</v>
      </c>
      <c r="AG70" s="39">
        <v>3148</v>
      </c>
      <c r="AH70" s="195">
        <v>55</v>
      </c>
      <c r="AI70" s="13">
        <f t="shared" si="12"/>
        <v>1.7471410419313851E-2</v>
      </c>
      <c r="AJ70" s="34">
        <v>239</v>
      </c>
      <c r="AK70" s="13">
        <f t="shared" si="13"/>
        <v>7.5921219822109282E-2</v>
      </c>
      <c r="AL70" s="34">
        <v>225</v>
      </c>
      <c r="AM70" s="13">
        <f t="shared" si="14"/>
        <v>7.1473951715374837E-2</v>
      </c>
      <c r="AN70" s="39">
        <v>1552</v>
      </c>
      <c r="AO70" s="195">
        <v>10</v>
      </c>
      <c r="AP70" s="13">
        <f t="shared" si="15"/>
        <v>6.4432989690721646E-3</v>
      </c>
      <c r="AQ70" s="34">
        <v>81</v>
      </c>
      <c r="AR70" s="13">
        <f t="shared" si="16"/>
        <v>5.2190721649484538E-2</v>
      </c>
      <c r="AS70" s="34">
        <v>72</v>
      </c>
      <c r="AT70" s="13">
        <f t="shared" si="17"/>
        <v>4.6391752577319589E-2</v>
      </c>
      <c r="AU70" s="39">
        <v>472</v>
      </c>
      <c r="AV70" s="195">
        <v>2</v>
      </c>
      <c r="AW70" s="13">
        <f t="shared" si="18"/>
        <v>4.2372881355932203E-3</v>
      </c>
      <c r="AX70" s="34">
        <v>10</v>
      </c>
      <c r="AY70" s="13">
        <f t="shared" si="19"/>
        <v>2.1186440677966101E-2</v>
      </c>
      <c r="AZ70" s="34">
        <v>10</v>
      </c>
      <c r="BA70" s="13">
        <f t="shared" si="20"/>
        <v>2.1186440677966101E-2</v>
      </c>
      <c r="BB70" s="39">
        <f t="shared" si="21"/>
        <v>14128</v>
      </c>
      <c r="BC70" s="75">
        <f t="shared" si="22"/>
        <v>310</v>
      </c>
      <c r="BD70" s="13">
        <f t="shared" si="23"/>
        <v>2.1942242355605889E-2</v>
      </c>
      <c r="BE70" s="75">
        <f t="shared" si="24"/>
        <v>1262</v>
      </c>
      <c r="BF70" s="13">
        <f t="shared" si="25"/>
        <v>8.9326160815402039E-2</v>
      </c>
      <c r="BG70" s="75">
        <f t="shared" si="26"/>
        <v>1067</v>
      </c>
      <c r="BH70" s="13">
        <f t="shared" si="27"/>
        <v>7.5523782559456396E-2</v>
      </c>
      <c r="BJ70" s="268" t="s">
        <v>63</v>
      </c>
      <c r="BK70" s="5" t="s">
        <v>175</v>
      </c>
      <c r="BL70" s="33">
        <f>(BB91-SUM(BC91,BE91,BG91))/BB91</f>
        <v>0.81028207461328483</v>
      </c>
      <c r="BM70" s="148">
        <v>64</v>
      </c>
      <c r="BN70" s="152" t="s">
        <v>51</v>
      </c>
      <c r="BO70" s="38">
        <f t="shared" si="28"/>
        <v>2.506931608133087E-2</v>
      </c>
      <c r="BP70" s="38">
        <f t="shared" si="29"/>
        <v>9.5656192236598894E-2</v>
      </c>
      <c r="BQ70" s="38">
        <f t="shared" si="30"/>
        <v>4.0318853974121993E-2</v>
      </c>
      <c r="BR70" s="38">
        <f t="shared" si="31"/>
        <v>0.83895563770794823</v>
      </c>
      <c r="BS70" s="38">
        <f t="shared" si="32"/>
        <v>2.5109702584105314E-2</v>
      </c>
      <c r="BT70" s="38">
        <f t="shared" si="33"/>
        <v>9.568503169185763E-2</v>
      </c>
      <c r="BU70" s="38">
        <f t="shared" si="34"/>
        <v>3.9980497318381276E-2</v>
      </c>
      <c r="BV70" s="38">
        <f t="shared" si="35"/>
        <v>0.83922476840565574</v>
      </c>
      <c r="BW70" s="38">
        <f t="shared" si="36"/>
        <v>3.0555555555555555E-2</v>
      </c>
      <c r="BX70" s="38">
        <f t="shared" si="37"/>
        <v>0.11944444444444445</v>
      </c>
      <c r="BY70" s="38">
        <f t="shared" si="38"/>
        <v>5.8333333333333334E-2</v>
      </c>
      <c r="BZ70" s="38">
        <f t="shared" si="39"/>
        <v>0.79166666666666663</v>
      </c>
      <c r="CB70" s="149"/>
      <c r="CC70" s="86"/>
      <c r="CD70" s="86"/>
      <c r="CE70" s="86"/>
      <c r="CF70" s="86"/>
      <c r="CG70" s="86"/>
      <c r="CH70" s="86"/>
      <c r="CI70" s="86"/>
      <c r="CJ70" s="86"/>
      <c r="CK70" s="86"/>
      <c r="CL70" s="86"/>
      <c r="CM70" s="86"/>
      <c r="CN70" s="86"/>
      <c r="CO70" s="86"/>
    </row>
    <row r="71" spans="2:93" s="12" customFormat="1" ht="14.25" customHeight="1">
      <c r="B71" s="242">
        <v>17</v>
      </c>
      <c r="C71" s="264" t="s">
        <v>117</v>
      </c>
      <c r="D71" s="144" t="s">
        <v>175</v>
      </c>
      <c r="E71" s="128">
        <v>72</v>
      </c>
      <c r="F71" s="89">
        <v>1</v>
      </c>
      <c r="G71" s="77">
        <f t="shared" si="0"/>
        <v>1.3888888888888888E-2</v>
      </c>
      <c r="H71" s="78">
        <v>2</v>
      </c>
      <c r="I71" s="77">
        <f t="shared" si="1"/>
        <v>2.7777777777777776E-2</v>
      </c>
      <c r="J71" s="78">
        <v>0</v>
      </c>
      <c r="K71" s="77">
        <f t="shared" si="2"/>
        <v>0</v>
      </c>
      <c r="L71" s="128">
        <v>168</v>
      </c>
      <c r="M71" s="89">
        <v>4</v>
      </c>
      <c r="N71" s="77">
        <f t="shared" si="3"/>
        <v>2.3809523809523808E-2</v>
      </c>
      <c r="O71" s="78">
        <v>14</v>
      </c>
      <c r="P71" s="77">
        <f t="shared" si="4"/>
        <v>8.3333333333333329E-2</v>
      </c>
      <c r="Q71" s="78">
        <v>8</v>
      </c>
      <c r="R71" s="77">
        <f t="shared" si="5"/>
        <v>4.7619047619047616E-2</v>
      </c>
      <c r="S71" s="128">
        <v>6434</v>
      </c>
      <c r="T71" s="89">
        <v>204</v>
      </c>
      <c r="U71" s="77">
        <f t="shared" si="6"/>
        <v>3.1706558905812872E-2</v>
      </c>
      <c r="V71" s="78">
        <v>872</v>
      </c>
      <c r="W71" s="77">
        <f t="shared" si="7"/>
        <v>0.13552999689151382</v>
      </c>
      <c r="X71" s="78">
        <v>530</v>
      </c>
      <c r="Y71" s="77">
        <f t="shared" si="8"/>
        <v>8.2374883431768728E-2</v>
      </c>
      <c r="Z71" s="128">
        <v>5466</v>
      </c>
      <c r="AA71" s="89">
        <v>148</v>
      </c>
      <c r="AB71" s="77">
        <f t="shared" si="9"/>
        <v>2.707647274057812E-2</v>
      </c>
      <c r="AC71" s="78">
        <v>593</v>
      </c>
      <c r="AD71" s="77">
        <f t="shared" si="10"/>
        <v>0.10848884010245152</v>
      </c>
      <c r="AE71" s="78">
        <v>489</v>
      </c>
      <c r="AF71" s="77">
        <f t="shared" si="11"/>
        <v>8.9462129527991222E-2</v>
      </c>
      <c r="AG71" s="128">
        <v>4022</v>
      </c>
      <c r="AH71" s="89">
        <v>69</v>
      </c>
      <c r="AI71" s="77">
        <f t="shared" si="12"/>
        <v>1.7155643958229737E-2</v>
      </c>
      <c r="AJ71" s="78">
        <v>311</v>
      </c>
      <c r="AK71" s="77">
        <f t="shared" si="13"/>
        <v>7.7324714072600692E-2</v>
      </c>
      <c r="AL71" s="78">
        <v>331</v>
      </c>
      <c r="AM71" s="77">
        <f t="shared" si="14"/>
        <v>8.2297364495275985E-2</v>
      </c>
      <c r="AN71" s="128">
        <v>1759</v>
      </c>
      <c r="AO71" s="89">
        <v>13</v>
      </c>
      <c r="AP71" s="77">
        <f t="shared" si="15"/>
        <v>7.390562819783968E-3</v>
      </c>
      <c r="AQ71" s="78">
        <v>105</v>
      </c>
      <c r="AR71" s="77">
        <f t="shared" si="16"/>
        <v>5.9693007390562818E-2</v>
      </c>
      <c r="AS71" s="78">
        <v>87</v>
      </c>
      <c r="AT71" s="77">
        <f t="shared" si="17"/>
        <v>4.9459920409323482E-2</v>
      </c>
      <c r="AU71" s="128">
        <v>541</v>
      </c>
      <c r="AV71" s="89">
        <v>1</v>
      </c>
      <c r="AW71" s="77">
        <f t="shared" si="18"/>
        <v>1.8484288354898336E-3</v>
      </c>
      <c r="AX71" s="78">
        <v>25</v>
      </c>
      <c r="AY71" s="77">
        <f t="shared" si="19"/>
        <v>4.6210720887245843E-2</v>
      </c>
      <c r="AZ71" s="78">
        <v>12</v>
      </c>
      <c r="BA71" s="77">
        <f t="shared" si="20"/>
        <v>2.2181146025878003E-2</v>
      </c>
      <c r="BB71" s="128">
        <f t="shared" si="21"/>
        <v>18462</v>
      </c>
      <c r="BC71" s="79">
        <f t="shared" si="22"/>
        <v>440</v>
      </c>
      <c r="BD71" s="77">
        <f t="shared" si="23"/>
        <v>2.3832737514895459E-2</v>
      </c>
      <c r="BE71" s="79">
        <f t="shared" si="24"/>
        <v>1922</v>
      </c>
      <c r="BF71" s="77">
        <f t="shared" si="25"/>
        <v>0.10410573069006608</v>
      </c>
      <c r="BG71" s="79">
        <f t="shared" si="26"/>
        <v>1457</v>
      </c>
      <c r="BH71" s="77">
        <f t="shared" si="27"/>
        <v>7.8918860361824286E-2</v>
      </c>
      <c r="BJ71" s="269"/>
      <c r="BK71" s="5" t="s">
        <v>212</v>
      </c>
      <c r="BL71" s="36">
        <f>(BB92-SUM(BC92,BE92,BG92))/BB92</f>
        <v>0.78037383177570097</v>
      </c>
      <c r="BM71" s="148">
        <v>65</v>
      </c>
      <c r="BN71" s="152" t="s">
        <v>11</v>
      </c>
      <c r="BO71" s="38">
        <f t="shared" si="28"/>
        <v>4.4706972434561038E-2</v>
      </c>
      <c r="BP71" s="38">
        <f t="shared" si="29"/>
        <v>0.14755617326847348</v>
      </c>
      <c r="BQ71" s="38">
        <f t="shared" si="30"/>
        <v>7.7368542969654855E-2</v>
      </c>
      <c r="BR71" s="38">
        <f t="shared" si="31"/>
        <v>0.73036831132731062</v>
      </c>
      <c r="BS71" s="38">
        <f t="shared" si="32"/>
        <v>4.4270174550973942E-2</v>
      </c>
      <c r="BT71" s="38">
        <f t="shared" si="33"/>
        <v>0.14621806223121681</v>
      </c>
      <c r="BU71" s="38">
        <f t="shared" si="34"/>
        <v>7.6650645079686316E-2</v>
      </c>
      <c r="BV71" s="38">
        <f t="shared" si="35"/>
        <v>0.73286111813812294</v>
      </c>
      <c r="BW71" s="38">
        <f t="shared" si="36"/>
        <v>5.4878048780487805E-2</v>
      </c>
      <c r="BX71" s="38">
        <f t="shared" si="37"/>
        <v>0.1798780487804878</v>
      </c>
      <c r="BY71" s="38">
        <f t="shared" si="38"/>
        <v>9.451219512195122E-2</v>
      </c>
      <c r="BZ71" s="38">
        <f t="shared" si="39"/>
        <v>0.67073170731707321</v>
      </c>
      <c r="CB71" s="149"/>
      <c r="CC71" s="86"/>
      <c r="CD71" s="86"/>
      <c r="CE71" s="86"/>
      <c r="CF71" s="86"/>
      <c r="CG71" s="86"/>
      <c r="CH71" s="86"/>
      <c r="CI71" s="86"/>
      <c r="CJ71" s="86"/>
      <c r="CK71" s="86"/>
      <c r="CL71" s="86"/>
      <c r="CM71" s="86"/>
      <c r="CN71" s="86"/>
      <c r="CO71" s="86"/>
    </row>
    <row r="72" spans="2:93" s="12" customFormat="1" ht="14.25" customHeight="1">
      <c r="B72" s="243"/>
      <c r="C72" s="265"/>
      <c r="D72" s="187" t="s">
        <v>212</v>
      </c>
      <c r="E72" s="179">
        <v>1</v>
      </c>
      <c r="F72" s="180">
        <v>0</v>
      </c>
      <c r="G72" s="67">
        <f t="shared" si="0"/>
        <v>0</v>
      </c>
      <c r="H72" s="68">
        <v>0</v>
      </c>
      <c r="I72" s="67">
        <f t="shared" si="1"/>
        <v>0</v>
      </c>
      <c r="J72" s="68">
        <v>0</v>
      </c>
      <c r="K72" s="67">
        <f t="shared" si="2"/>
        <v>0</v>
      </c>
      <c r="L72" s="179">
        <v>4</v>
      </c>
      <c r="M72" s="180">
        <v>0</v>
      </c>
      <c r="N72" s="67">
        <f t="shared" si="3"/>
        <v>0</v>
      </c>
      <c r="O72" s="68">
        <v>0</v>
      </c>
      <c r="P72" s="67">
        <f t="shared" si="4"/>
        <v>0</v>
      </c>
      <c r="Q72" s="68">
        <v>1</v>
      </c>
      <c r="R72" s="67">
        <f t="shared" si="5"/>
        <v>0.25</v>
      </c>
      <c r="S72" s="179">
        <v>547</v>
      </c>
      <c r="T72" s="180">
        <v>18</v>
      </c>
      <c r="U72" s="67">
        <f t="shared" si="6"/>
        <v>3.2906764168190127E-2</v>
      </c>
      <c r="V72" s="68">
        <v>62</v>
      </c>
      <c r="W72" s="67">
        <f t="shared" si="7"/>
        <v>0.11334552102376599</v>
      </c>
      <c r="X72" s="68">
        <v>40</v>
      </c>
      <c r="Y72" s="67">
        <f t="shared" si="8"/>
        <v>7.3126142595978064E-2</v>
      </c>
      <c r="Z72" s="179">
        <v>381</v>
      </c>
      <c r="AA72" s="180">
        <v>17</v>
      </c>
      <c r="AB72" s="67">
        <f t="shared" si="9"/>
        <v>4.4619422572178477E-2</v>
      </c>
      <c r="AC72" s="68">
        <v>39</v>
      </c>
      <c r="AD72" s="67">
        <f t="shared" si="10"/>
        <v>0.10236220472440945</v>
      </c>
      <c r="AE72" s="68">
        <v>35</v>
      </c>
      <c r="AF72" s="67">
        <f t="shared" si="11"/>
        <v>9.1863517060367453E-2</v>
      </c>
      <c r="AG72" s="179">
        <v>217</v>
      </c>
      <c r="AH72" s="180">
        <v>12</v>
      </c>
      <c r="AI72" s="67">
        <f t="shared" si="12"/>
        <v>5.5299539170506916E-2</v>
      </c>
      <c r="AJ72" s="68">
        <v>18</v>
      </c>
      <c r="AK72" s="67">
        <f t="shared" si="13"/>
        <v>8.294930875576037E-2</v>
      </c>
      <c r="AL72" s="68">
        <v>14</v>
      </c>
      <c r="AM72" s="67">
        <f t="shared" si="14"/>
        <v>6.4516129032258063E-2</v>
      </c>
      <c r="AN72" s="179">
        <v>85</v>
      </c>
      <c r="AO72" s="180">
        <v>2</v>
      </c>
      <c r="AP72" s="67">
        <f t="shared" si="15"/>
        <v>2.3529411764705882E-2</v>
      </c>
      <c r="AQ72" s="68">
        <v>2</v>
      </c>
      <c r="AR72" s="67">
        <f t="shared" si="16"/>
        <v>2.3529411764705882E-2</v>
      </c>
      <c r="AS72" s="68">
        <v>0</v>
      </c>
      <c r="AT72" s="67">
        <f t="shared" si="17"/>
        <v>0</v>
      </c>
      <c r="AU72" s="179">
        <v>32</v>
      </c>
      <c r="AV72" s="180">
        <v>0</v>
      </c>
      <c r="AW72" s="67">
        <f t="shared" si="18"/>
        <v>0</v>
      </c>
      <c r="AX72" s="68">
        <v>0</v>
      </c>
      <c r="AY72" s="67">
        <f t="shared" si="19"/>
        <v>0</v>
      </c>
      <c r="AZ72" s="68">
        <v>2</v>
      </c>
      <c r="BA72" s="67">
        <f t="shared" si="20"/>
        <v>6.25E-2</v>
      </c>
      <c r="BB72" s="179">
        <f t="shared" si="21"/>
        <v>1267</v>
      </c>
      <c r="BC72" s="69">
        <f t="shared" si="22"/>
        <v>49</v>
      </c>
      <c r="BD72" s="67">
        <f t="shared" si="23"/>
        <v>3.8674033149171269E-2</v>
      </c>
      <c r="BE72" s="69">
        <f t="shared" si="24"/>
        <v>121</v>
      </c>
      <c r="BF72" s="67">
        <f t="shared" si="25"/>
        <v>9.5501183898973954E-2</v>
      </c>
      <c r="BG72" s="69">
        <f t="shared" si="26"/>
        <v>92</v>
      </c>
      <c r="BH72" s="67">
        <f t="shared" si="27"/>
        <v>7.261247040252565E-2</v>
      </c>
      <c r="BJ72" s="270"/>
      <c r="BK72" s="125" t="s">
        <v>74</v>
      </c>
      <c r="BL72" s="36">
        <f>(BB94-SUM(BC94,BE94,BG94))/BB94</f>
        <v>0.8123620309050773</v>
      </c>
      <c r="BM72" s="148">
        <v>66</v>
      </c>
      <c r="BN72" s="152" t="s">
        <v>5</v>
      </c>
      <c r="BO72" s="38">
        <f t="shared" ref="BO72:BO81" si="500">INDEX($BD:$BD,(ROW()+($BM72)*3))</f>
        <v>0.10930809105251296</v>
      </c>
      <c r="BP72" s="38">
        <f t="shared" ref="BP72:BP81" si="501">INDEX($BF:$BF,(ROW()+($BM72)*3))</f>
        <v>0.36871760198332204</v>
      </c>
      <c r="BQ72" s="38">
        <f t="shared" ref="BQ72:BQ81" si="502">INDEX($BH:$BH,(ROW()+($BM72)*3))</f>
        <v>4.4624746450304259E-2</v>
      </c>
      <c r="BR72" s="38">
        <f t="shared" ref="BR72:BR81" si="503">INDEX($BL:$BL,(ROW()+($BM72)*2))</f>
        <v>0.47734956051386074</v>
      </c>
      <c r="BS72" s="38">
        <f t="shared" ref="BS72:BS81" si="504">INDEX($BD:$BD,(ROW()+($BM72*3)-3))</f>
        <v>0.11100049776007964</v>
      </c>
      <c r="BT72" s="38">
        <f t="shared" ref="BT72:BT81" si="505">INDEX($BF:$BF,(ROW()+($BM72*3)-3))</f>
        <v>0.37182677949228471</v>
      </c>
      <c r="BU72" s="38">
        <f t="shared" ref="BU72:BU81" si="506">INDEX($BH:$BH,(ROW()+($BM72*3)-3))</f>
        <v>4.5047287207565956E-2</v>
      </c>
      <c r="BV72" s="38">
        <f t="shared" ref="BV72:BV81" si="507">INDEX($BL:$BL,(ROW()+($BM72*2)-2))</f>
        <v>0.47212543554006969</v>
      </c>
      <c r="BW72" s="38">
        <f t="shared" ref="BW72:BW81" si="508">INDEX($BD:$BD,(ROW()+($BM72*3)-2))</f>
        <v>0.10209424083769633</v>
      </c>
      <c r="BX72" s="38">
        <f t="shared" ref="BX72:BX81" si="509">INDEX($BF:$BF,(ROW()+($BM72*3)-2))</f>
        <v>0.37172774869109948</v>
      </c>
      <c r="BY72" s="38">
        <f t="shared" ref="BY72:BY81" si="510">INDEX($BH:$BH,(ROW()+($BM72*3)-2))</f>
        <v>4.4502617801047119E-2</v>
      </c>
      <c r="BZ72" s="38">
        <f t="shared" ref="BZ72:BZ81" si="511">INDEX($BL:$BL,(ROW()+($BM72*2)-1))</f>
        <v>0.48167539267015708</v>
      </c>
      <c r="CB72" s="149"/>
      <c r="CC72" s="86"/>
      <c r="CD72" s="86"/>
      <c r="CE72" s="86"/>
      <c r="CF72" s="86"/>
      <c r="CG72" s="86"/>
      <c r="CH72" s="86"/>
      <c r="CI72" s="86"/>
      <c r="CJ72" s="86"/>
      <c r="CK72" s="86"/>
      <c r="CL72" s="86"/>
      <c r="CM72" s="86"/>
      <c r="CN72" s="86"/>
      <c r="CO72" s="86"/>
    </row>
    <row r="73" spans="2:93" s="12" customFormat="1" ht="14.25" customHeight="1">
      <c r="B73" s="243"/>
      <c r="C73" s="265"/>
      <c r="D73" s="145" t="s">
        <v>274</v>
      </c>
      <c r="E73" s="171">
        <v>1</v>
      </c>
      <c r="F73" s="193">
        <v>0</v>
      </c>
      <c r="G73" s="173">
        <f t="shared" ref="G73" si="512">IFERROR(F73/E73,"-")</f>
        <v>0</v>
      </c>
      <c r="H73" s="194">
        <v>0</v>
      </c>
      <c r="I73" s="173">
        <f t="shared" ref="I73" si="513">IFERROR(H73/E73,"-")</f>
        <v>0</v>
      </c>
      <c r="J73" s="194">
        <v>0</v>
      </c>
      <c r="K73" s="173">
        <f t="shared" ref="K73" si="514">IFERROR(J73/E73,"-")</f>
        <v>0</v>
      </c>
      <c r="L73" s="171">
        <v>2</v>
      </c>
      <c r="M73" s="193">
        <v>0</v>
      </c>
      <c r="N73" s="173">
        <f t="shared" ref="N73" si="515">IFERROR(M73/L73,"-")</f>
        <v>0</v>
      </c>
      <c r="O73" s="194">
        <v>0</v>
      </c>
      <c r="P73" s="173">
        <f t="shared" ref="P73" si="516">IFERROR(O73/L73,"-")</f>
        <v>0</v>
      </c>
      <c r="Q73" s="194">
        <v>0</v>
      </c>
      <c r="R73" s="173">
        <f t="shared" ref="R73" si="517">IFERROR(Q73/L73,"-")</f>
        <v>0</v>
      </c>
      <c r="S73" s="171">
        <v>49</v>
      </c>
      <c r="T73" s="193">
        <v>0</v>
      </c>
      <c r="U73" s="173">
        <f t="shared" ref="U73" si="518">IFERROR(T73/S73,"-")</f>
        <v>0</v>
      </c>
      <c r="V73" s="194">
        <v>0</v>
      </c>
      <c r="W73" s="173">
        <f t="shared" ref="W73" si="519">IFERROR(V73/S73,"-")</f>
        <v>0</v>
      </c>
      <c r="X73" s="194">
        <v>0</v>
      </c>
      <c r="Y73" s="173">
        <f t="shared" ref="Y73" si="520">IFERROR(X73/S73,"-")</f>
        <v>0</v>
      </c>
      <c r="Z73" s="171">
        <v>103</v>
      </c>
      <c r="AA73" s="193">
        <v>0</v>
      </c>
      <c r="AB73" s="173">
        <f t="shared" ref="AB73" si="521">IFERROR(AA73/Z73,"-")</f>
        <v>0</v>
      </c>
      <c r="AC73" s="194">
        <v>1</v>
      </c>
      <c r="AD73" s="173">
        <f t="shared" ref="AD73" si="522">IFERROR(AC73/Z73,"-")</f>
        <v>9.7087378640776691E-3</v>
      </c>
      <c r="AE73" s="194">
        <v>1</v>
      </c>
      <c r="AF73" s="173">
        <f t="shared" ref="AF73" si="523">IFERROR(AE73/Z73,"-")</f>
        <v>9.7087378640776691E-3</v>
      </c>
      <c r="AG73" s="171">
        <v>103</v>
      </c>
      <c r="AH73" s="193">
        <v>0</v>
      </c>
      <c r="AI73" s="173">
        <f t="shared" ref="AI73" si="524">IFERROR(AH73/AG73,"-")</f>
        <v>0</v>
      </c>
      <c r="AJ73" s="194">
        <v>0</v>
      </c>
      <c r="AK73" s="173">
        <f t="shared" ref="AK73" si="525">IFERROR(AJ73/AG73,"-")</f>
        <v>0</v>
      </c>
      <c r="AL73" s="194">
        <v>0</v>
      </c>
      <c r="AM73" s="173">
        <f t="shared" ref="AM73" si="526">IFERROR(AL73/AG73,"-")</f>
        <v>0</v>
      </c>
      <c r="AN73" s="171">
        <v>101</v>
      </c>
      <c r="AO73" s="193">
        <v>0</v>
      </c>
      <c r="AP73" s="173">
        <f t="shared" ref="AP73" si="527">IFERROR(AO73/AN73,"-")</f>
        <v>0</v>
      </c>
      <c r="AQ73" s="194">
        <v>0</v>
      </c>
      <c r="AR73" s="173">
        <f t="shared" ref="AR73" si="528">IFERROR(AQ73/AN73,"-")</f>
        <v>0</v>
      </c>
      <c r="AS73" s="194">
        <v>0</v>
      </c>
      <c r="AT73" s="173">
        <f t="shared" ref="AT73" si="529">IFERROR(AS73/AN73,"-")</f>
        <v>0</v>
      </c>
      <c r="AU73" s="171">
        <v>66</v>
      </c>
      <c r="AV73" s="193">
        <v>0</v>
      </c>
      <c r="AW73" s="173">
        <f t="shared" ref="AW73" si="530">IFERROR(AV73/AU73,"-")</f>
        <v>0</v>
      </c>
      <c r="AX73" s="194">
        <v>0</v>
      </c>
      <c r="AY73" s="173">
        <f t="shared" ref="AY73" si="531">IFERROR(AX73/AU73,"-")</f>
        <v>0</v>
      </c>
      <c r="AZ73" s="194">
        <v>0</v>
      </c>
      <c r="BA73" s="173">
        <f t="shared" ref="BA73" si="532">IFERROR(AZ73/AU73,"-")</f>
        <v>0</v>
      </c>
      <c r="BB73" s="171">
        <f t="shared" ref="BB73" si="533">SUM(E73,L73,S73,Z73,AG73,AN73,AU73,)</f>
        <v>425</v>
      </c>
      <c r="BC73" s="172">
        <f t="shared" ref="BC73" si="534">SUM(F73,M73,T73,AA73,AH73,AO73,AV73,)</f>
        <v>0</v>
      </c>
      <c r="BD73" s="173">
        <f t="shared" ref="BD73" si="535">IFERROR(BC73/BB73,"-")</f>
        <v>0</v>
      </c>
      <c r="BE73" s="172">
        <f t="shared" ref="BE73" si="536">SUM(H73,O73,V73,AC73,AJ73,AQ73,AX73,)</f>
        <v>1</v>
      </c>
      <c r="BF73" s="173">
        <f t="shared" ref="BF73" si="537">IFERROR(BE73/BB73,"-")</f>
        <v>2.352941176470588E-3</v>
      </c>
      <c r="BG73" s="172">
        <f t="shared" ref="BG73" si="538">SUM(J73,Q73,X73,AE73,AL73,AS73,AZ73,)</f>
        <v>1</v>
      </c>
      <c r="BH73" s="173">
        <f t="shared" ref="BH73" si="539">IFERROR(BG73/BB73,"-")</f>
        <v>2.352941176470588E-3</v>
      </c>
      <c r="BJ73" s="268" t="s">
        <v>121</v>
      </c>
      <c r="BK73" s="5" t="s">
        <v>175</v>
      </c>
      <c r="BL73" s="33">
        <f>(BB95-SUM(BC95,BE95,BG95))/BB95</f>
        <v>0.81891870622491536</v>
      </c>
      <c r="BM73" s="148">
        <v>67</v>
      </c>
      <c r="BN73" s="152" t="s">
        <v>6</v>
      </c>
      <c r="BO73" s="38">
        <f t="shared" si="500"/>
        <v>4.6315789473684213E-2</v>
      </c>
      <c r="BP73" s="38">
        <f t="shared" si="501"/>
        <v>0.15</v>
      </c>
      <c r="BQ73" s="38">
        <f t="shared" si="502"/>
        <v>4.7894736842105261E-2</v>
      </c>
      <c r="BR73" s="38">
        <f t="shared" si="503"/>
        <v>0.75578947368421057</v>
      </c>
      <c r="BS73" s="38">
        <f t="shared" si="504"/>
        <v>4.7854785478547858E-2</v>
      </c>
      <c r="BT73" s="38">
        <f t="shared" si="505"/>
        <v>0.15126512651265125</v>
      </c>
      <c r="BU73" s="38">
        <f t="shared" si="506"/>
        <v>4.6754675467546754E-2</v>
      </c>
      <c r="BV73" s="38">
        <f t="shared" si="507"/>
        <v>0.75412541254125409</v>
      </c>
      <c r="BW73" s="38">
        <f t="shared" si="508"/>
        <v>1.7543859649122806E-2</v>
      </c>
      <c r="BX73" s="38">
        <f t="shared" si="509"/>
        <v>0.17543859649122806</v>
      </c>
      <c r="BY73" s="38">
        <f t="shared" si="510"/>
        <v>0.10526315789473684</v>
      </c>
      <c r="BZ73" s="38">
        <f t="shared" si="511"/>
        <v>0.70175438596491224</v>
      </c>
      <c r="CB73" s="149"/>
      <c r="CC73" s="86"/>
      <c r="CD73" s="86"/>
      <c r="CE73" s="86"/>
      <c r="CF73" s="86"/>
      <c r="CG73" s="86"/>
      <c r="CH73" s="86"/>
      <c r="CI73" s="86"/>
      <c r="CJ73" s="86"/>
      <c r="CK73" s="86"/>
      <c r="CL73" s="86"/>
      <c r="CM73" s="86"/>
      <c r="CN73" s="86"/>
      <c r="CO73" s="86"/>
    </row>
    <row r="74" spans="2:93" s="12" customFormat="1" ht="14.25" customHeight="1">
      <c r="B74" s="244"/>
      <c r="C74" s="266"/>
      <c r="D74" s="169" t="s">
        <v>74</v>
      </c>
      <c r="E74" s="39">
        <v>74</v>
      </c>
      <c r="F74" s="195">
        <v>1</v>
      </c>
      <c r="G74" s="13">
        <f t="shared" si="0"/>
        <v>1.3513513513513514E-2</v>
      </c>
      <c r="H74" s="34">
        <v>2</v>
      </c>
      <c r="I74" s="13">
        <f t="shared" si="1"/>
        <v>2.7027027027027029E-2</v>
      </c>
      <c r="J74" s="34">
        <v>0</v>
      </c>
      <c r="K74" s="13">
        <f t="shared" si="2"/>
        <v>0</v>
      </c>
      <c r="L74" s="39">
        <v>174</v>
      </c>
      <c r="M74" s="195">
        <v>4</v>
      </c>
      <c r="N74" s="13">
        <f t="shared" si="3"/>
        <v>2.2988505747126436E-2</v>
      </c>
      <c r="O74" s="34">
        <v>14</v>
      </c>
      <c r="P74" s="13">
        <f t="shared" si="4"/>
        <v>8.0459770114942528E-2</v>
      </c>
      <c r="Q74" s="34">
        <v>9</v>
      </c>
      <c r="R74" s="13">
        <f t="shared" si="5"/>
        <v>5.1724137931034482E-2</v>
      </c>
      <c r="S74" s="39">
        <v>7030</v>
      </c>
      <c r="T74" s="195">
        <v>222</v>
      </c>
      <c r="U74" s="13">
        <f t="shared" si="6"/>
        <v>3.1578947368421054E-2</v>
      </c>
      <c r="V74" s="34">
        <v>934</v>
      </c>
      <c r="W74" s="13">
        <f t="shared" si="7"/>
        <v>0.13285917496443811</v>
      </c>
      <c r="X74" s="34">
        <v>570</v>
      </c>
      <c r="Y74" s="13">
        <f t="shared" si="8"/>
        <v>8.1081081081081086E-2</v>
      </c>
      <c r="Z74" s="39">
        <v>5950</v>
      </c>
      <c r="AA74" s="195">
        <v>165</v>
      </c>
      <c r="AB74" s="13">
        <f t="shared" si="9"/>
        <v>2.7731092436974789E-2</v>
      </c>
      <c r="AC74" s="34">
        <v>633</v>
      </c>
      <c r="AD74" s="13">
        <f t="shared" si="10"/>
        <v>0.10638655462184873</v>
      </c>
      <c r="AE74" s="34">
        <v>525</v>
      </c>
      <c r="AF74" s="13">
        <f t="shared" si="11"/>
        <v>8.8235294117647065E-2</v>
      </c>
      <c r="AG74" s="39">
        <v>4342</v>
      </c>
      <c r="AH74" s="195">
        <v>81</v>
      </c>
      <c r="AI74" s="13">
        <f t="shared" si="12"/>
        <v>1.8654997696913863E-2</v>
      </c>
      <c r="AJ74" s="34">
        <v>329</v>
      </c>
      <c r="AK74" s="13">
        <f t="shared" si="13"/>
        <v>7.5771533855366197E-2</v>
      </c>
      <c r="AL74" s="34">
        <v>345</v>
      </c>
      <c r="AM74" s="13">
        <f t="shared" si="14"/>
        <v>7.9456471672040535E-2</v>
      </c>
      <c r="AN74" s="39">
        <v>1945</v>
      </c>
      <c r="AO74" s="195">
        <v>15</v>
      </c>
      <c r="AP74" s="13">
        <f t="shared" si="15"/>
        <v>7.7120822622107968E-3</v>
      </c>
      <c r="AQ74" s="34">
        <v>107</v>
      </c>
      <c r="AR74" s="13">
        <f t="shared" si="16"/>
        <v>5.5012853470437016E-2</v>
      </c>
      <c r="AS74" s="34">
        <v>87</v>
      </c>
      <c r="AT74" s="13">
        <f t="shared" si="17"/>
        <v>4.4730077120822623E-2</v>
      </c>
      <c r="AU74" s="39">
        <v>639</v>
      </c>
      <c r="AV74" s="195">
        <v>1</v>
      </c>
      <c r="AW74" s="13">
        <f t="shared" si="18"/>
        <v>1.5649452269170579E-3</v>
      </c>
      <c r="AX74" s="34">
        <v>25</v>
      </c>
      <c r="AY74" s="13">
        <f t="shared" si="19"/>
        <v>3.912363067292645E-2</v>
      </c>
      <c r="AZ74" s="34">
        <v>14</v>
      </c>
      <c r="BA74" s="13">
        <f t="shared" si="20"/>
        <v>2.1909233176838811E-2</v>
      </c>
      <c r="BB74" s="39">
        <f t="shared" si="21"/>
        <v>20154</v>
      </c>
      <c r="BC74" s="75">
        <f t="shared" si="22"/>
        <v>489</v>
      </c>
      <c r="BD74" s="13">
        <f t="shared" si="23"/>
        <v>2.4263173563560583E-2</v>
      </c>
      <c r="BE74" s="75">
        <f t="shared" si="24"/>
        <v>2044</v>
      </c>
      <c r="BF74" s="13">
        <f t="shared" si="25"/>
        <v>0.10141907313684628</v>
      </c>
      <c r="BG74" s="75">
        <f t="shared" si="26"/>
        <v>1550</v>
      </c>
      <c r="BH74" s="13">
        <f t="shared" si="27"/>
        <v>7.6907809864046842E-2</v>
      </c>
      <c r="BJ74" s="269"/>
      <c r="BK74" s="5" t="s">
        <v>212</v>
      </c>
      <c r="BL74" s="33">
        <f>(BB96-SUM(BC96,BE96,BG96))/BB96</f>
        <v>0.80563380281690145</v>
      </c>
      <c r="BM74" s="148">
        <v>68</v>
      </c>
      <c r="BN74" s="152" t="s">
        <v>52</v>
      </c>
      <c r="BO74" s="38">
        <f t="shared" si="500"/>
        <v>3.7905431809300505E-2</v>
      </c>
      <c r="BP74" s="38">
        <f t="shared" si="501"/>
        <v>0.11957796014067995</v>
      </c>
      <c r="BQ74" s="38">
        <f t="shared" si="502"/>
        <v>6.7213755373192657E-2</v>
      </c>
      <c r="BR74" s="38">
        <f t="shared" si="503"/>
        <v>0.77530285267682686</v>
      </c>
      <c r="BS74" s="38">
        <f t="shared" si="504"/>
        <v>3.7468776019983351E-2</v>
      </c>
      <c r="BT74" s="38">
        <f t="shared" si="505"/>
        <v>0.1228143213988343</v>
      </c>
      <c r="BU74" s="38">
        <f t="shared" si="506"/>
        <v>6.8692756036636132E-2</v>
      </c>
      <c r="BV74" s="38">
        <f t="shared" si="507"/>
        <v>0.77102414654454621</v>
      </c>
      <c r="BW74" s="38">
        <f t="shared" si="508"/>
        <v>7.7777777777777779E-2</v>
      </c>
      <c r="BX74" s="38">
        <f t="shared" si="509"/>
        <v>0.12222222222222222</v>
      </c>
      <c r="BY74" s="38">
        <f t="shared" si="510"/>
        <v>7.7777777777777779E-2</v>
      </c>
      <c r="BZ74" s="38">
        <f t="shared" si="511"/>
        <v>0.72222222222222221</v>
      </c>
      <c r="CB74" s="149"/>
      <c r="CC74" s="86"/>
      <c r="CD74" s="86"/>
      <c r="CE74" s="86"/>
      <c r="CF74" s="86"/>
      <c r="CG74" s="86"/>
      <c r="CH74" s="86"/>
      <c r="CI74" s="86"/>
      <c r="CJ74" s="86"/>
      <c r="CK74" s="86"/>
      <c r="CL74" s="86"/>
      <c r="CM74" s="86"/>
      <c r="CN74" s="86"/>
      <c r="CO74" s="86"/>
    </row>
    <row r="75" spans="2:93" s="12" customFormat="1" ht="14.25" customHeight="1">
      <c r="B75" s="242">
        <v>18</v>
      </c>
      <c r="C75" s="264" t="s">
        <v>62</v>
      </c>
      <c r="D75" s="144" t="s">
        <v>175</v>
      </c>
      <c r="E75" s="128">
        <v>45</v>
      </c>
      <c r="F75" s="89">
        <v>3</v>
      </c>
      <c r="G75" s="77">
        <f t="shared" si="0"/>
        <v>6.6666666666666666E-2</v>
      </c>
      <c r="H75" s="78">
        <v>3</v>
      </c>
      <c r="I75" s="77">
        <f t="shared" si="1"/>
        <v>6.6666666666666666E-2</v>
      </c>
      <c r="J75" s="78">
        <v>3</v>
      </c>
      <c r="K75" s="77">
        <f t="shared" si="2"/>
        <v>6.6666666666666666E-2</v>
      </c>
      <c r="L75" s="128">
        <v>117</v>
      </c>
      <c r="M75" s="89">
        <v>3</v>
      </c>
      <c r="N75" s="77">
        <f t="shared" si="3"/>
        <v>2.564102564102564E-2</v>
      </c>
      <c r="O75" s="78">
        <v>5</v>
      </c>
      <c r="P75" s="77">
        <f t="shared" si="4"/>
        <v>4.2735042735042736E-2</v>
      </c>
      <c r="Q75" s="78">
        <v>6</v>
      </c>
      <c r="R75" s="77">
        <f t="shared" si="5"/>
        <v>5.128205128205128E-2</v>
      </c>
      <c r="S75" s="128">
        <v>5759</v>
      </c>
      <c r="T75" s="89">
        <v>200</v>
      </c>
      <c r="U75" s="77">
        <f t="shared" si="6"/>
        <v>3.4728251432540373E-2</v>
      </c>
      <c r="V75" s="78">
        <v>656</v>
      </c>
      <c r="W75" s="77">
        <f t="shared" si="7"/>
        <v>0.11390866469873241</v>
      </c>
      <c r="X75" s="78">
        <v>562</v>
      </c>
      <c r="Y75" s="77">
        <f t="shared" si="8"/>
        <v>9.758638652543844E-2</v>
      </c>
      <c r="Z75" s="128">
        <v>5041</v>
      </c>
      <c r="AA75" s="89">
        <v>147</v>
      </c>
      <c r="AB75" s="77">
        <f t="shared" si="9"/>
        <v>2.9160880777623487E-2</v>
      </c>
      <c r="AC75" s="78">
        <v>449</v>
      </c>
      <c r="AD75" s="77">
        <f t="shared" si="10"/>
        <v>8.9069629041856779E-2</v>
      </c>
      <c r="AE75" s="78">
        <v>548</v>
      </c>
      <c r="AF75" s="77">
        <f t="shared" si="11"/>
        <v>0.10870858956556238</v>
      </c>
      <c r="AG75" s="128">
        <v>3622</v>
      </c>
      <c r="AH75" s="89">
        <v>66</v>
      </c>
      <c r="AI75" s="77">
        <f t="shared" si="12"/>
        <v>1.8221976808393152E-2</v>
      </c>
      <c r="AJ75" s="78">
        <v>259</v>
      </c>
      <c r="AK75" s="77">
        <f t="shared" si="13"/>
        <v>7.1507454445057975E-2</v>
      </c>
      <c r="AL75" s="78">
        <v>343</v>
      </c>
      <c r="AM75" s="77">
        <f t="shared" si="14"/>
        <v>9.4699061292103814E-2</v>
      </c>
      <c r="AN75" s="128">
        <v>1687</v>
      </c>
      <c r="AO75" s="89">
        <v>10</v>
      </c>
      <c r="AP75" s="77">
        <f t="shared" si="15"/>
        <v>5.9276822762299938E-3</v>
      </c>
      <c r="AQ75" s="78">
        <v>87</v>
      </c>
      <c r="AR75" s="77">
        <f t="shared" si="16"/>
        <v>5.1570835803200946E-2</v>
      </c>
      <c r="AS75" s="78">
        <v>95</v>
      </c>
      <c r="AT75" s="77">
        <f t="shared" si="17"/>
        <v>5.6312981624184945E-2</v>
      </c>
      <c r="AU75" s="128">
        <v>545</v>
      </c>
      <c r="AV75" s="89">
        <v>2</v>
      </c>
      <c r="AW75" s="77">
        <f t="shared" si="18"/>
        <v>3.669724770642202E-3</v>
      </c>
      <c r="AX75" s="78">
        <v>16</v>
      </c>
      <c r="AY75" s="77">
        <f t="shared" si="19"/>
        <v>2.9357798165137616E-2</v>
      </c>
      <c r="AZ75" s="78">
        <v>17</v>
      </c>
      <c r="BA75" s="77">
        <f t="shared" si="20"/>
        <v>3.1192660550458717E-2</v>
      </c>
      <c r="BB75" s="128">
        <f t="shared" si="21"/>
        <v>16816</v>
      </c>
      <c r="BC75" s="79">
        <f t="shared" si="22"/>
        <v>431</v>
      </c>
      <c r="BD75" s="77">
        <f t="shared" si="23"/>
        <v>2.5630352045670789E-2</v>
      </c>
      <c r="BE75" s="79">
        <f t="shared" si="24"/>
        <v>1475</v>
      </c>
      <c r="BF75" s="77">
        <f t="shared" si="25"/>
        <v>8.7714081826831589E-2</v>
      </c>
      <c r="BG75" s="79">
        <f t="shared" si="26"/>
        <v>1574</v>
      </c>
      <c r="BH75" s="77">
        <f t="shared" si="27"/>
        <v>9.3601332064700282E-2</v>
      </c>
      <c r="BJ75" s="270"/>
      <c r="BK75" s="125" t="s">
        <v>74</v>
      </c>
      <c r="BL75" s="33">
        <f>(BB98-SUM(BC98,BE98,BG98))/BB98</f>
        <v>0.82143249277165753</v>
      </c>
      <c r="BM75" s="148">
        <v>69</v>
      </c>
      <c r="BN75" s="152" t="s">
        <v>53</v>
      </c>
      <c r="BO75" s="38">
        <f t="shared" si="500"/>
        <v>3.8901987201077806E-2</v>
      </c>
      <c r="BP75" s="38">
        <f t="shared" si="501"/>
        <v>0.11872684405523745</v>
      </c>
      <c r="BQ75" s="38">
        <f t="shared" si="502"/>
        <v>7.6288312563152577E-2</v>
      </c>
      <c r="BR75" s="38">
        <f t="shared" si="503"/>
        <v>0.76608285618053218</v>
      </c>
      <c r="BS75" s="38">
        <f t="shared" si="504"/>
        <v>3.7834902244750182E-2</v>
      </c>
      <c r="BT75" s="38">
        <f t="shared" si="505"/>
        <v>0.11929761042722664</v>
      </c>
      <c r="BU75" s="38">
        <f t="shared" si="506"/>
        <v>7.5488776249094863E-2</v>
      </c>
      <c r="BV75" s="38">
        <f t="shared" si="507"/>
        <v>0.7673787110789283</v>
      </c>
      <c r="BW75" s="38">
        <f t="shared" si="508"/>
        <v>6.1797752808988762E-2</v>
      </c>
      <c r="BX75" s="38">
        <f t="shared" si="509"/>
        <v>0.12921348314606743</v>
      </c>
      <c r="BY75" s="38">
        <f t="shared" si="510"/>
        <v>0.10112359550561797</v>
      </c>
      <c r="BZ75" s="38">
        <f t="shared" si="511"/>
        <v>0.7078651685393258</v>
      </c>
      <c r="CB75" s="149"/>
      <c r="CC75" s="86"/>
      <c r="CD75" s="86"/>
      <c r="CE75" s="86"/>
      <c r="CF75" s="86"/>
      <c r="CG75" s="86"/>
      <c r="CH75" s="86"/>
      <c r="CI75" s="86"/>
      <c r="CJ75" s="86"/>
      <c r="CK75" s="86"/>
      <c r="CL75" s="86"/>
      <c r="CM75" s="86"/>
      <c r="CN75" s="86"/>
      <c r="CO75" s="86"/>
    </row>
    <row r="76" spans="2:93" s="12" customFormat="1" ht="14.25" customHeight="1">
      <c r="B76" s="243"/>
      <c r="C76" s="265"/>
      <c r="D76" s="187" t="s">
        <v>212</v>
      </c>
      <c r="E76" s="179">
        <v>1</v>
      </c>
      <c r="F76" s="180">
        <v>1</v>
      </c>
      <c r="G76" s="67">
        <f t="shared" si="0"/>
        <v>1</v>
      </c>
      <c r="H76" s="68">
        <v>0</v>
      </c>
      <c r="I76" s="67">
        <f t="shared" si="1"/>
        <v>0</v>
      </c>
      <c r="J76" s="68">
        <v>0</v>
      </c>
      <c r="K76" s="67">
        <f t="shared" si="2"/>
        <v>0</v>
      </c>
      <c r="L76" s="179">
        <v>2</v>
      </c>
      <c r="M76" s="180">
        <v>0</v>
      </c>
      <c r="N76" s="67">
        <f t="shared" si="3"/>
        <v>0</v>
      </c>
      <c r="O76" s="68">
        <v>1</v>
      </c>
      <c r="P76" s="67">
        <f t="shared" si="4"/>
        <v>0.5</v>
      </c>
      <c r="Q76" s="68">
        <v>0</v>
      </c>
      <c r="R76" s="67">
        <f t="shared" si="5"/>
        <v>0</v>
      </c>
      <c r="S76" s="179">
        <v>498</v>
      </c>
      <c r="T76" s="180">
        <v>21</v>
      </c>
      <c r="U76" s="67">
        <f t="shared" si="6"/>
        <v>4.2168674698795178E-2</v>
      </c>
      <c r="V76" s="68">
        <v>62</v>
      </c>
      <c r="W76" s="67">
        <f t="shared" si="7"/>
        <v>0.12449799196787148</v>
      </c>
      <c r="X76" s="68">
        <v>50</v>
      </c>
      <c r="Y76" s="67">
        <f t="shared" si="8"/>
        <v>0.10040160642570281</v>
      </c>
      <c r="Z76" s="179">
        <v>343</v>
      </c>
      <c r="AA76" s="180">
        <v>10</v>
      </c>
      <c r="AB76" s="67">
        <f t="shared" si="9"/>
        <v>2.9154518950437316E-2</v>
      </c>
      <c r="AC76" s="68">
        <v>32</v>
      </c>
      <c r="AD76" s="67">
        <f t="shared" si="10"/>
        <v>9.3294460641399415E-2</v>
      </c>
      <c r="AE76" s="68">
        <v>27</v>
      </c>
      <c r="AF76" s="67">
        <f t="shared" si="11"/>
        <v>7.8717201166180764E-2</v>
      </c>
      <c r="AG76" s="179">
        <v>230</v>
      </c>
      <c r="AH76" s="180">
        <v>7</v>
      </c>
      <c r="AI76" s="67">
        <f t="shared" si="12"/>
        <v>3.0434782608695653E-2</v>
      </c>
      <c r="AJ76" s="68">
        <v>14</v>
      </c>
      <c r="AK76" s="67">
        <f t="shared" si="13"/>
        <v>6.0869565217391307E-2</v>
      </c>
      <c r="AL76" s="68">
        <v>28</v>
      </c>
      <c r="AM76" s="67">
        <f t="shared" si="14"/>
        <v>0.12173913043478261</v>
      </c>
      <c r="AN76" s="179">
        <v>107</v>
      </c>
      <c r="AO76" s="180">
        <v>0</v>
      </c>
      <c r="AP76" s="67">
        <f t="shared" si="15"/>
        <v>0</v>
      </c>
      <c r="AQ76" s="68">
        <v>7</v>
      </c>
      <c r="AR76" s="67">
        <f t="shared" si="16"/>
        <v>6.5420560747663545E-2</v>
      </c>
      <c r="AS76" s="68">
        <v>12</v>
      </c>
      <c r="AT76" s="67">
        <f t="shared" si="17"/>
        <v>0.11214953271028037</v>
      </c>
      <c r="AU76" s="179">
        <v>21</v>
      </c>
      <c r="AV76" s="180">
        <v>0</v>
      </c>
      <c r="AW76" s="67">
        <f t="shared" si="18"/>
        <v>0</v>
      </c>
      <c r="AX76" s="68">
        <v>1</v>
      </c>
      <c r="AY76" s="67">
        <f t="shared" si="19"/>
        <v>4.7619047619047616E-2</v>
      </c>
      <c r="AZ76" s="68">
        <v>0</v>
      </c>
      <c r="BA76" s="67">
        <f t="shared" si="20"/>
        <v>0</v>
      </c>
      <c r="BB76" s="179">
        <f t="shared" si="21"/>
        <v>1202</v>
      </c>
      <c r="BC76" s="69">
        <f t="shared" si="22"/>
        <v>39</v>
      </c>
      <c r="BD76" s="67">
        <f t="shared" si="23"/>
        <v>3.2445923460898501E-2</v>
      </c>
      <c r="BE76" s="69">
        <f t="shared" si="24"/>
        <v>117</v>
      </c>
      <c r="BF76" s="67">
        <f t="shared" si="25"/>
        <v>9.7337770382695504E-2</v>
      </c>
      <c r="BG76" s="69">
        <f t="shared" si="26"/>
        <v>117</v>
      </c>
      <c r="BH76" s="67">
        <f t="shared" si="27"/>
        <v>9.7337770382695504E-2</v>
      </c>
      <c r="BJ76" s="268" t="s">
        <v>122</v>
      </c>
      <c r="BK76" s="5" t="s">
        <v>175</v>
      </c>
      <c r="BL76" s="33">
        <f>(BB99-SUM(BC99,BE99,BG99))/BB99</f>
        <v>0.82350613375544124</v>
      </c>
      <c r="BM76" s="148">
        <v>70</v>
      </c>
      <c r="BN76" s="152" t="s">
        <v>54</v>
      </c>
      <c r="BO76" s="38">
        <f t="shared" si="500"/>
        <v>5.5822906641000959E-2</v>
      </c>
      <c r="BP76" s="38">
        <f t="shared" si="501"/>
        <v>0.15688161693936478</v>
      </c>
      <c r="BQ76" s="38">
        <f t="shared" si="502"/>
        <v>8.8546679499518763E-2</v>
      </c>
      <c r="BR76" s="38">
        <f t="shared" si="503"/>
        <v>0.69874879692011549</v>
      </c>
      <c r="BS76" s="38">
        <f t="shared" si="504"/>
        <v>5.7259713701431493E-2</v>
      </c>
      <c r="BT76" s="38">
        <f t="shared" si="505"/>
        <v>0.15848670756646216</v>
      </c>
      <c r="BU76" s="38">
        <f t="shared" si="506"/>
        <v>9.1002044989775058E-2</v>
      </c>
      <c r="BV76" s="38">
        <f t="shared" si="507"/>
        <v>0.69325153374233128</v>
      </c>
      <c r="BW76" s="38">
        <f t="shared" si="508"/>
        <v>4.5454545454545456E-2</v>
      </c>
      <c r="BX76" s="38">
        <f t="shared" si="509"/>
        <v>0.18181818181818182</v>
      </c>
      <c r="BY76" s="38">
        <f t="shared" si="510"/>
        <v>6.8181818181818177E-2</v>
      </c>
      <c r="BZ76" s="38">
        <f t="shared" si="511"/>
        <v>0.70454545454545459</v>
      </c>
      <c r="CB76" s="149"/>
      <c r="CC76" s="86"/>
      <c r="CD76" s="86"/>
      <c r="CE76" s="86"/>
      <c r="CF76" s="86"/>
      <c r="CG76" s="86"/>
      <c r="CH76" s="86"/>
      <c r="CI76" s="86"/>
      <c r="CJ76" s="86"/>
      <c r="CK76" s="86"/>
      <c r="CL76" s="86"/>
      <c r="CM76" s="86"/>
      <c r="CN76" s="86"/>
      <c r="CO76" s="86"/>
    </row>
    <row r="77" spans="2:93" s="12" customFormat="1" ht="14.25" customHeight="1">
      <c r="B77" s="243"/>
      <c r="C77" s="265"/>
      <c r="D77" s="145" t="s">
        <v>274</v>
      </c>
      <c r="E77" s="171">
        <v>0</v>
      </c>
      <c r="F77" s="193">
        <v>0</v>
      </c>
      <c r="G77" s="173" t="str">
        <f t="shared" ref="G77" si="540">IFERROR(F77/E77,"-")</f>
        <v>-</v>
      </c>
      <c r="H77" s="194">
        <v>0</v>
      </c>
      <c r="I77" s="173" t="str">
        <f t="shared" ref="I77" si="541">IFERROR(H77/E77,"-")</f>
        <v>-</v>
      </c>
      <c r="J77" s="194">
        <v>0</v>
      </c>
      <c r="K77" s="173" t="str">
        <f t="shared" ref="K77" si="542">IFERROR(J77/E77,"-")</f>
        <v>-</v>
      </c>
      <c r="L77" s="171">
        <v>6</v>
      </c>
      <c r="M77" s="193">
        <v>0</v>
      </c>
      <c r="N77" s="173">
        <f t="shared" ref="N77" si="543">IFERROR(M77/L77,"-")</f>
        <v>0</v>
      </c>
      <c r="O77" s="194">
        <v>0</v>
      </c>
      <c r="P77" s="173">
        <f t="shared" ref="P77" si="544">IFERROR(O77/L77,"-")</f>
        <v>0</v>
      </c>
      <c r="Q77" s="194">
        <v>0</v>
      </c>
      <c r="R77" s="173">
        <f t="shared" ref="R77" si="545">IFERROR(Q77/L77,"-")</f>
        <v>0</v>
      </c>
      <c r="S77" s="171">
        <v>54</v>
      </c>
      <c r="T77" s="193">
        <v>1</v>
      </c>
      <c r="U77" s="173">
        <f t="shared" ref="U77" si="546">IFERROR(T77/S77,"-")</f>
        <v>1.8518518518518517E-2</v>
      </c>
      <c r="V77" s="194">
        <v>0</v>
      </c>
      <c r="W77" s="173">
        <f t="shared" ref="W77" si="547">IFERROR(V77/S77,"-")</f>
        <v>0</v>
      </c>
      <c r="X77" s="194">
        <v>0</v>
      </c>
      <c r="Y77" s="173">
        <f t="shared" ref="Y77" si="548">IFERROR(X77/S77,"-")</f>
        <v>0</v>
      </c>
      <c r="Z77" s="171">
        <v>106</v>
      </c>
      <c r="AA77" s="193">
        <v>0</v>
      </c>
      <c r="AB77" s="173">
        <f t="shared" ref="AB77" si="549">IFERROR(AA77/Z77,"-")</f>
        <v>0</v>
      </c>
      <c r="AC77" s="194">
        <v>0</v>
      </c>
      <c r="AD77" s="173">
        <f t="shared" ref="AD77" si="550">IFERROR(AC77/Z77,"-")</f>
        <v>0</v>
      </c>
      <c r="AE77" s="194">
        <v>0</v>
      </c>
      <c r="AF77" s="173">
        <f t="shared" ref="AF77" si="551">IFERROR(AE77/Z77,"-")</f>
        <v>0</v>
      </c>
      <c r="AG77" s="171">
        <v>83</v>
      </c>
      <c r="AH77" s="193">
        <v>0</v>
      </c>
      <c r="AI77" s="173">
        <f t="shared" ref="AI77" si="552">IFERROR(AH77/AG77,"-")</f>
        <v>0</v>
      </c>
      <c r="AJ77" s="194">
        <v>0</v>
      </c>
      <c r="AK77" s="173">
        <f t="shared" ref="AK77" si="553">IFERROR(AJ77/AG77,"-")</f>
        <v>0</v>
      </c>
      <c r="AL77" s="194">
        <v>0</v>
      </c>
      <c r="AM77" s="173">
        <f t="shared" ref="AM77" si="554">IFERROR(AL77/AG77,"-")</f>
        <v>0</v>
      </c>
      <c r="AN77" s="171">
        <v>86</v>
      </c>
      <c r="AO77" s="193">
        <v>0</v>
      </c>
      <c r="AP77" s="173">
        <f t="shared" ref="AP77" si="555">IFERROR(AO77/AN77,"-")</f>
        <v>0</v>
      </c>
      <c r="AQ77" s="194">
        <v>0</v>
      </c>
      <c r="AR77" s="173">
        <f t="shared" ref="AR77" si="556">IFERROR(AQ77/AN77,"-")</f>
        <v>0</v>
      </c>
      <c r="AS77" s="194">
        <v>0</v>
      </c>
      <c r="AT77" s="173">
        <f t="shared" ref="AT77" si="557">IFERROR(AS77/AN77,"-")</f>
        <v>0</v>
      </c>
      <c r="AU77" s="171">
        <v>54</v>
      </c>
      <c r="AV77" s="193">
        <v>0</v>
      </c>
      <c r="AW77" s="173">
        <f t="shared" ref="AW77" si="558">IFERROR(AV77/AU77,"-")</f>
        <v>0</v>
      </c>
      <c r="AX77" s="194">
        <v>0</v>
      </c>
      <c r="AY77" s="173">
        <f t="shared" ref="AY77" si="559">IFERROR(AX77/AU77,"-")</f>
        <v>0</v>
      </c>
      <c r="AZ77" s="194">
        <v>0</v>
      </c>
      <c r="BA77" s="173">
        <f t="shared" ref="BA77" si="560">IFERROR(AZ77/AU77,"-")</f>
        <v>0</v>
      </c>
      <c r="BB77" s="171">
        <f t="shared" ref="BB77" si="561">SUM(E77,L77,S77,Z77,AG77,AN77,AU77,)</f>
        <v>389</v>
      </c>
      <c r="BC77" s="172">
        <f t="shared" ref="BC77" si="562">SUM(F77,M77,T77,AA77,AH77,AO77,AV77,)</f>
        <v>1</v>
      </c>
      <c r="BD77" s="173">
        <f t="shared" ref="BD77" si="563">IFERROR(BC77/BB77,"-")</f>
        <v>2.5706940874035988E-3</v>
      </c>
      <c r="BE77" s="172">
        <f t="shared" ref="BE77" si="564">SUM(H77,O77,V77,AC77,AJ77,AQ77,AX77,)</f>
        <v>0</v>
      </c>
      <c r="BF77" s="173">
        <f t="shared" ref="BF77" si="565">IFERROR(BE77/BB77,"-")</f>
        <v>0</v>
      </c>
      <c r="BG77" s="172">
        <f t="shared" ref="BG77" si="566">SUM(J77,Q77,X77,AE77,AL77,AS77,AZ77,)</f>
        <v>0</v>
      </c>
      <c r="BH77" s="173">
        <f t="shared" ref="BH77" si="567">IFERROR(BG77/BB77,"-")</f>
        <v>0</v>
      </c>
      <c r="BJ77" s="269"/>
      <c r="BK77" s="5" t="s">
        <v>212</v>
      </c>
      <c r="BL77" s="33">
        <f>(BB100-SUM(BC100,BE100,BG100))/BB100</f>
        <v>0.82390438247011955</v>
      </c>
      <c r="BM77" s="148">
        <v>71</v>
      </c>
      <c r="BN77" s="152" t="s">
        <v>55</v>
      </c>
      <c r="BO77" s="38">
        <f t="shared" si="500"/>
        <v>1.4226999683844452E-2</v>
      </c>
      <c r="BP77" s="38">
        <f t="shared" si="501"/>
        <v>8.4097375908947197E-2</v>
      </c>
      <c r="BQ77" s="38">
        <f t="shared" si="502"/>
        <v>2.1498577300031615E-2</v>
      </c>
      <c r="BR77" s="38">
        <f t="shared" si="503"/>
        <v>0.8801770471071767</v>
      </c>
      <c r="BS77" s="38">
        <f t="shared" si="504"/>
        <v>1.4890800794176042E-2</v>
      </c>
      <c r="BT77" s="38">
        <f t="shared" si="505"/>
        <v>8.5373924553275971E-2</v>
      </c>
      <c r="BU77" s="38">
        <f t="shared" si="506"/>
        <v>2.2501654533421574E-2</v>
      </c>
      <c r="BV77" s="38">
        <f t="shared" si="507"/>
        <v>0.87723362011912642</v>
      </c>
      <c r="BW77" s="38">
        <f t="shared" si="508"/>
        <v>0</v>
      </c>
      <c r="BX77" s="38">
        <f t="shared" si="509"/>
        <v>7.6923076923076927E-2</v>
      </c>
      <c r="BY77" s="38">
        <f t="shared" si="510"/>
        <v>0</v>
      </c>
      <c r="BZ77" s="38">
        <f t="shared" si="511"/>
        <v>0.92307692307692313</v>
      </c>
      <c r="CB77" s="149"/>
      <c r="CC77" s="86"/>
      <c r="CD77" s="86"/>
      <c r="CE77" s="86"/>
      <c r="CF77" s="86"/>
      <c r="CG77" s="86"/>
      <c r="CH77" s="86"/>
      <c r="CI77" s="86"/>
      <c r="CJ77" s="86"/>
      <c r="CK77" s="86"/>
      <c r="CL77" s="86"/>
      <c r="CM77" s="86"/>
      <c r="CN77" s="86"/>
      <c r="CO77" s="86"/>
    </row>
    <row r="78" spans="2:93" s="12" customFormat="1" ht="14.25" customHeight="1">
      <c r="B78" s="244"/>
      <c r="C78" s="266"/>
      <c r="D78" s="169" t="s">
        <v>74</v>
      </c>
      <c r="E78" s="39">
        <v>46</v>
      </c>
      <c r="F78" s="195">
        <v>4</v>
      </c>
      <c r="G78" s="13">
        <f t="shared" si="0"/>
        <v>8.6956521739130432E-2</v>
      </c>
      <c r="H78" s="34">
        <v>3</v>
      </c>
      <c r="I78" s="13">
        <f t="shared" si="1"/>
        <v>6.5217391304347824E-2</v>
      </c>
      <c r="J78" s="34">
        <v>3</v>
      </c>
      <c r="K78" s="13">
        <f t="shared" si="2"/>
        <v>6.5217391304347824E-2</v>
      </c>
      <c r="L78" s="39">
        <v>125</v>
      </c>
      <c r="M78" s="195">
        <v>3</v>
      </c>
      <c r="N78" s="13">
        <f t="shared" si="3"/>
        <v>2.4E-2</v>
      </c>
      <c r="O78" s="34">
        <v>6</v>
      </c>
      <c r="P78" s="13">
        <f t="shared" si="4"/>
        <v>4.8000000000000001E-2</v>
      </c>
      <c r="Q78" s="34">
        <v>6</v>
      </c>
      <c r="R78" s="13">
        <f t="shared" si="5"/>
        <v>4.8000000000000001E-2</v>
      </c>
      <c r="S78" s="39">
        <v>6311</v>
      </c>
      <c r="T78" s="195">
        <v>222</v>
      </c>
      <c r="U78" s="13">
        <f t="shared" si="6"/>
        <v>3.5176675645697986E-2</v>
      </c>
      <c r="V78" s="34">
        <v>718</v>
      </c>
      <c r="W78" s="13">
        <f t="shared" si="7"/>
        <v>0.11376960861987007</v>
      </c>
      <c r="X78" s="34">
        <v>612</v>
      </c>
      <c r="Y78" s="13">
        <f t="shared" si="8"/>
        <v>9.6973538266518777E-2</v>
      </c>
      <c r="Z78" s="39">
        <v>5490</v>
      </c>
      <c r="AA78" s="195">
        <v>157</v>
      </c>
      <c r="AB78" s="13">
        <f t="shared" si="9"/>
        <v>2.8597449908925317E-2</v>
      </c>
      <c r="AC78" s="34">
        <v>481</v>
      </c>
      <c r="AD78" s="13">
        <f t="shared" si="10"/>
        <v>8.7613843351548273E-2</v>
      </c>
      <c r="AE78" s="34">
        <v>575</v>
      </c>
      <c r="AF78" s="13">
        <f t="shared" si="11"/>
        <v>0.10473588342440801</v>
      </c>
      <c r="AG78" s="39">
        <v>3935</v>
      </c>
      <c r="AH78" s="195">
        <v>73</v>
      </c>
      <c r="AI78" s="13">
        <f t="shared" si="12"/>
        <v>1.855146124523507E-2</v>
      </c>
      <c r="AJ78" s="34">
        <v>273</v>
      </c>
      <c r="AK78" s="13">
        <f t="shared" si="13"/>
        <v>6.9377382465057175E-2</v>
      </c>
      <c r="AL78" s="34">
        <v>371</v>
      </c>
      <c r="AM78" s="13">
        <f t="shared" si="14"/>
        <v>9.4282083862770011E-2</v>
      </c>
      <c r="AN78" s="39">
        <v>1880</v>
      </c>
      <c r="AO78" s="195">
        <v>10</v>
      </c>
      <c r="AP78" s="13">
        <f t="shared" si="15"/>
        <v>5.3191489361702126E-3</v>
      </c>
      <c r="AQ78" s="34">
        <v>94</v>
      </c>
      <c r="AR78" s="13">
        <f t="shared" si="16"/>
        <v>0.05</v>
      </c>
      <c r="AS78" s="34">
        <v>107</v>
      </c>
      <c r="AT78" s="13">
        <f t="shared" si="17"/>
        <v>5.6914893617021275E-2</v>
      </c>
      <c r="AU78" s="39">
        <v>620</v>
      </c>
      <c r="AV78" s="195">
        <v>2</v>
      </c>
      <c r="AW78" s="13">
        <f t="shared" si="18"/>
        <v>3.2258064516129032E-3</v>
      </c>
      <c r="AX78" s="34">
        <v>17</v>
      </c>
      <c r="AY78" s="13">
        <f t="shared" si="19"/>
        <v>2.7419354838709678E-2</v>
      </c>
      <c r="AZ78" s="34">
        <v>17</v>
      </c>
      <c r="BA78" s="13">
        <f t="shared" si="20"/>
        <v>2.7419354838709678E-2</v>
      </c>
      <c r="BB78" s="39">
        <f t="shared" si="21"/>
        <v>18407</v>
      </c>
      <c r="BC78" s="75">
        <f t="shared" si="22"/>
        <v>471</v>
      </c>
      <c r="BD78" s="13">
        <f t="shared" si="23"/>
        <v>2.558809148693432E-2</v>
      </c>
      <c r="BE78" s="75">
        <f t="shared" si="24"/>
        <v>1592</v>
      </c>
      <c r="BF78" s="13">
        <f t="shared" si="25"/>
        <v>8.6488835769000919E-2</v>
      </c>
      <c r="BG78" s="75">
        <f t="shared" si="26"/>
        <v>1691</v>
      </c>
      <c r="BH78" s="13">
        <f t="shared" si="27"/>
        <v>9.1867224425490307E-2</v>
      </c>
      <c r="BJ78" s="270"/>
      <c r="BK78" s="125" t="s">
        <v>74</v>
      </c>
      <c r="BL78" s="33">
        <f>(BB102-SUM(BC102,BE102,BG102))/BB102</f>
        <v>0.82735483870967741</v>
      </c>
      <c r="BM78" s="148">
        <v>72</v>
      </c>
      <c r="BN78" s="152" t="s">
        <v>31</v>
      </c>
      <c r="BO78" s="38">
        <f t="shared" si="500"/>
        <v>3.4394250513347026E-2</v>
      </c>
      <c r="BP78" s="38">
        <f t="shared" si="501"/>
        <v>0.2068788501026694</v>
      </c>
      <c r="BQ78" s="38">
        <f t="shared" si="502"/>
        <v>3.1827515400410678E-2</v>
      </c>
      <c r="BR78" s="38">
        <f t="shared" si="503"/>
        <v>0.7268993839835729</v>
      </c>
      <c r="BS78" s="38">
        <f t="shared" si="504"/>
        <v>3.2456631225517625E-2</v>
      </c>
      <c r="BT78" s="38">
        <f t="shared" si="505"/>
        <v>0.20313374370453274</v>
      </c>
      <c r="BU78" s="38">
        <f t="shared" si="506"/>
        <v>3.1897034135422497E-2</v>
      </c>
      <c r="BV78" s="38">
        <f t="shared" si="507"/>
        <v>0.73251259093452714</v>
      </c>
      <c r="BW78" s="38">
        <f t="shared" si="508"/>
        <v>6.569343065693431E-2</v>
      </c>
      <c r="BX78" s="38">
        <f t="shared" si="509"/>
        <v>0.29197080291970801</v>
      </c>
      <c r="BY78" s="38">
        <f t="shared" si="510"/>
        <v>3.6496350364963501E-2</v>
      </c>
      <c r="BZ78" s="38">
        <f t="shared" si="511"/>
        <v>0.6058394160583942</v>
      </c>
      <c r="CB78" s="149"/>
      <c r="CC78" s="86"/>
      <c r="CD78" s="86"/>
      <c r="CE78" s="86"/>
      <c r="CF78" s="86"/>
      <c r="CG78" s="86"/>
      <c r="CH78" s="86"/>
      <c r="CI78" s="86"/>
      <c r="CJ78" s="86"/>
      <c r="CK78" s="86"/>
      <c r="CL78" s="86"/>
      <c r="CM78" s="86"/>
      <c r="CN78" s="86"/>
      <c r="CO78" s="86"/>
    </row>
    <row r="79" spans="2:93" s="12" customFormat="1" ht="14.25" customHeight="1">
      <c r="B79" s="242">
        <v>19</v>
      </c>
      <c r="C79" s="264" t="s">
        <v>118</v>
      </c>
      <c r="D79" s="144" t="s">
        <v>175</v>
      </c>
      <c r="E79" s="128">
        <v>56</v>
      </c>
      <c r="F79" s="89">
        <v>0</v>
      </c>
      <c r="G79" s="77">
        <f t="shared" si="0"/>
        <v>0</v>
      </c>
      <c r="H79" s="78">
        <v>4</v>
      </c>
      <c r="I79" s="77">
        <f t="shared" si="1"/>
        <v>7.1428571428571425E-2</v>
      </c>
      <c r="J79" s="78">
        <v>1</v>
      </c>
      <c r="K79" s="77">
        <f t="shared" si="2"/>
        <v>1.7857142857142856E-2</v>
      </c>
      <c r="L79" s="128">
        <v>134</v>
      </c>
      <c r="M79" s="89">
        <v>4</v>
      </c>
      <c r="N79" s="77">
        <f t="shared" si="3"/>
        <v>2.9850746268656716E-2</v>
      </c>
      <c r="O79" s="78">
        <v>4</v>
      </c>
      <c r="P79" s="77">
        <f t="shared" si="4"/>
        <v>2.9850746268656716E-2</v>
      </c>
      <c r="Q79" s="78">
        <v>6</v>
      </c>
      <c r="R79" s="77">
        <f t="shared" si="5"/>
        <v>4.4776119402985072E-2</v>
      </c>
      <c r="S79" s="128">
        <v>4260</v>
      </c>
      <c r="T79" s="89">
        <v>72</v>
      </c>
      <c r="U79" s="77">
        <f t="shared" si="6"/>
        <v>1.6901408450704224E-2</v>
      </c>
      <c r="V79" s="78">
        <v>525</v>
      </c>
      <c r="W79" s="77">
        <f t="shared" si="7"/>
        <v>0.12323943661971831</v>
      </c>
      <c r="X79" s="78">
        <v>209</v>
      </c>
      <c r="Y79" s="77">
        <f t="shared" si="8"/>
        <v>4.9061032863849767E-2</v>
      </c>
      <c r="Z79" s="128">
        <v>3436</v>
      </c>
      <c r="AA79" s="89">
        <v>59</v>
      </c>
      <c r="AB79" s="77">
        <f t="shared" si="9"/>
        <v>1.7171129220023285E-2</v>
      </c>
      <c r="AC79" s="78">
        <v>390</v>
      </c>
      <c r="AD79" s="77">
        <f t="shared" si="10"/>
        <v>0.11350407450523865</v>
      </c>
      <c r="AE79" s="78">
        <v>186</v>
      </c>
      <c r="AF79" s="77">
        <f t="shared" si="11"/>
        <v>5.4132712456344587E-2</v>
      </c>
      <c r="AG79" s="128">
        <v>2275</v>
      </c>
      <c r="AH79" s="89">
        <v>23</v>
      </c>
      <c r="AI79" s="77">
        <f t="shared" si="12"/>
        <v>1.0109890109890111E-2</v>
      </c>
      <c r="AJ79" s="78">
        <v>182</v>
      </c>
      <c r="AK79" s="77">
        <f t="shared" si="13"/>
        <v>0.08</v>
      </c>
      <c r="AL79" s="78">
        <v>79</v>
      </c>
      <c r="AM79" s="77">
        <f t="shared" si="14"/>
        <v>3.4725274725274723E-2</v>
      </c>
      <c r="AN79" s="128">
        <v>976</v>
      </c>
      <c r="AO79" s="89">
        <v>3</v>
      </c>
      <c r="AP79" s="77">
        <f t="shared" si="15"/>
        <v>3.0737704918032786E-3</v>
      </c>
      <c r="AQ79" s="78">
        <v>55</v>
      </c>
      <c r="AR79" s="77">
        <f t="shared" si="16"/>
        <v>5.6352459016393443E-2</v>
      </c>
      <c r="AS79" s="78">
        <v>29</v>
      </c>
      <c r="AT79" s="77">
        <f t="shared" si="17"/>
        <v>2.9713114754098359E-2</v>
      </c>
      <c r="AU79" s="128">
        <v>299</v>
      </c>
      <c r="AV79" s="89">
        <v>0</v>
      </c>
      <c r="AW79" s="77">
        <f t="shared" si="18"/>
        <v>0</v>
      </c>
      <c r="AX79" s="78">
        <v>9</v>
      </c>
      <c r="AY79" s="77">
        <f t="shared" si="19"/>
        <v>3.0100334448160536E-2</v>
      </c>
      <c r="AZ79" s="78">
        <v>3</v>
      </c>
      <c r="BA79" s="77">
        <f t="shared" si="20"/>
        <v>1.0033444816053512E-2</v>
      </c>
      <c r="BB79" s="128">
        <f t="shared" si="21"/>
        <v>11436</v>
      </c>
      <c r="BC79" s="79">
        <f t="shared" si="22"/>
        <v>161</v>
      </c>
      <c r="BD79" s="77">
        <f t="shared" si="23"/>
        <v>1.4078349073102483E-2</v>
      </c>
      <c r="BE79" s="79">
        <f t="shared" si="24"/>
        <v>1169</v>
      </c>
      <c r="BF79" s="77">
        <f t="shared" si="25"/>
        <v>0.10222105631339629</v>
      </c>
      <c r="BG79" s="79">
        <f t="shared" si="26"/>
        <v>513</v>
      </c>
      <c r="BH79" s="77">
        <f t="shared" si="27"/>
        <v>4.4858342077649528E-2</v>
      </c>
      <c r="BJ79" s="268" t="s">
        <v>123</v>
      </c>
      <c r="BK79" s="5" t="s">
        <v>175</v>
      </c>
      <c r="BL79" s="33">
        <f>(BB103-SUM(BC103,BE103,BG103))/BB103</f>
        <v>0.81703715218405104</v>
      </c>
      <c r="BM79" s="148">
        <v>73</v>
      </c>
      <c r="BN79" s="152" t="s">
        <v>32</v>
      </c>
      <c r="BO79" s="38">
        <f t="shared" si="500"/>
        <v>4.0754716981132075E-2</v>
      </c>
      <c r="BP79" s="38">
        <f t="shared" si="501"/>
        <v>0.19471698113207547</v>
      </c>
      <c r="BQ79" s="38">
        <f t="shared" si="502"/>
        <v>5.4339622641509433E-2</v>
      </c>
      <c r="BR79" s="38">
        <f t="shared" si="503"/>
        <v>0.71018867924528306</v>
      </c>
      <c r="BS79" s="38">
        <f t="shared" si="504"/>
        <v>4.1203131437989288E-2</v>
      </c>
      <c r="BT79" s="38">
        <f t="shared" si="505"/>
        <v>0.19283065512978986</v>
      </c>
      <c r="BU79" s="38">
        <f t="shared" si="506"/>
        <v>5.6036258755665432E-2</v>
      </c>
      <c r="BV79" s="38">
        <f t="shared" si="507"/>
        <v>0.7099299546765554</v>
      </c>
      <c r="BW79" s="38">
        <f t="shared" si="508"/>
        <v>4.0816326530612242E-2</v>
      </c>
      <c r="BX79" s="38">
        <f t="shared" si="509"/>
        <v>0.23979591836734693</v>
      </c>
      <c r="BY79" s="38">
        <f t="shared" si="510"/>
        <v>4.0816326530612242E-2</v>
      </c>
      <c r="BZ79" s="38">
        <f t="shared" si="511"/>
        <v>0.6785714285714286</v>
      </c>
      <c r="CB79" s="149"/>
      <c r="CC79" s="86"/>
      <c r="CD79" s="86"/>
      <c r="CE79" s="86"/>
      <c r="CF79" s="86"/>
      <c r="CG79" s="86"/>
      <c r="CH79" s="86"/>
      <c r="CI79" s="86"/>
      <c r="CJ79" s="86"/>
      <c r="CK79" s="86"/>
      <c r="CL79" s="86"/>
      <c r="CM79" s="86"/>
      <c r="CN79" s="86"/>
      <c r="CO79" s="86"/>
    </row>
    <row r="80" spans="2:93" s="12" customFormat="1" ht="14.25" customHeight="1">
      <c r="B80" s="243"/>
      <c r="C80" s="265"/>
      <c r="D80" s="187" t="s">
        <v>212</v>
      </c>
      <c r="E80" s="179">
        <v>1</v>
      </c>
      <c r="F80" s="180">
        <v>0</v>
      </c>
      <c r="G80" s="67">
        <f t="shared" si="0"/>
        <v>0</v>
      </c>
      <c r="H80" s="68">
        <v>1</v>
      </c>
      <c r="I80" s="67">
        <f t="shared" si="1"/>
        <v>1</v>
      </c>
      <c r="J80" s="68">
        <v>0</v>
      </c>
      <c r="K80" s="67">
        <f t="shared" si="2"/>
        <v>0</v>
      </c>
      <c r="L80" s="179">
        <v>5</v>
      </c>
      <c r="M80" s="180">
        <v>0</v>
      </c>
      <c r="N80" s="67">
        <f t="shared" si="3"/>
        <v>0</v>
      </c>
      <c r="O80" s="68">
        <v>1</v>
      </c>
      <c r="P80" s="67">
        <f t="shared" si="4"/>
        <v>0.2</v>
      </c>
      <c r="Q80" s="68">
        <v>0</v>
      </c>
      <c r="R80" s="67">
        <f t="shared" si="5"/>
        <v>0</v>
      </c>
      <c r="S80" s="179">
        <v>242</v>
      </c>
      <c r="T80" s="180">
        <v>3</v>
      </c>
      <c r="U80" s="67">
        <f t="shared" si="6"/>
        <v>1.2396694214876033E-2</v>
      </c>
      <c r="V80" s="68">
        <v>26</v>
      </c>
      <c r="W80" s="67">
        <f t="shared" si="7"/>
        <v>0.10743801652892562</v>
      </c>
      <c r="X80" s="68">
        <v>18</v>
      </c>
      <c r="Y80" s="67">
        <f t="shared" si="8"/>
        <v>7.43801652892562E-2</v>
      </c>
      <c r="Z80" s="179">
        <v>150</v>
      </c>
      <c r="AA80" s="180">
        <v>2</v>
      </c>
      <c r="AB80" s="67">
        <f t="shared" si="9"/>
        <v>1.3333333333333334E-2</v>
      </c>
      <c r="AC80" s="68">
        <v>19</v>
      </c>
      <c r="AD80" s="67">
        <f t="shared" si="10"/>
        <v>0.12666666666666668</v>
      </c>
      <c r="AE80" s="68">
        <v>7</v>
      </c>
      <c r="AF80" s="67">
        <f t="shared" si="11"/>
        <v>4.6666666666666669E-2</v>
      </c>
      <c r="AG80" s="179">
        <v>83</v>
      </c>
      <c r="AH80" s="180">
        <v>0</v>
      </c>
      <c r="AI80" s="67">
        <f t="shared" si="12"/>
        <v>0</v>
      </c>
      <c r="AJ80" s="68">
        <v>5</v>
      </c>
      <c r="AK80" s="67">
        <f t="shared" si="13"/>
        <v>6.0240963855421686E-2</v>
      </c>
      <c r="AL80" s="68">
        <v>6</v>
      </c>
      <c r="AM80" s="67">
        <f t="shared" si="14"/>
        <v>7.2289156626506021E-2</v>
      </c>
      <c r="AN80" s="179">
        <v>22</v>
      </c>
      <c r="AO80" s="180">
        <v>1</v>
      </c>
      <c r="AP80" s="67">
        <f t="shared" si="15"/>
        <v>4.5454545454545456E-2</v>
      </c>
      <c r="AQ80" s="68">
        <v>1</v>
      </c>
      <c r="AR80" s="67">
        <f t="shared" si="16"/>
        <v>4.5454545454545456E-2</v>
      </c>
      <c r="AS80" s="68">
        <v>0</v>
      </c>
      <c r="AT80" s="67">
        <f t="shared" si="17"/>
        <v>0</v>
      </c>
      <c r="AU80" s="179">
        <v>8</v>
      </c>
      <c r="AV80" s="180">
        <v>0</v>
      </c>
      <c r="AW80" s="67">
        <f t="shared" si="18"/>
        <v>0</v>
      </c>
      <c r="AX80" s="68">
        <v>0</v>
      </c>
      <c r="AY80" s="67">
        <f t="shared" si="19"/>
        <v>0</v>
      </c>
      <c r="AZ80" s="68">
        <v>0</v>
      </c>
      <c r="BA80" s="67">
        <f t="shared" si="20"/>
        <v>0</v>
      </c>
      <c r="BB80" s="179">
        <f t="shared" si="21"/>
        <v>511</v>
      </c>
      <c r="BC80" s="69">
        <f t="shared" si="22"/>
        <v>6</v>
      </c>
      <c r="BD80" s="67">
        <f t="shared" si="23"/>
        <v>1.1741682974559686E-2</v>
      </c>
      <c r="BE80" s="69">
        <f t="shared" si="24"/>
        <v>53</v>
      </c>
      <c r="BF80" s="67">
        <f t="shared" si="25"/>
        <v>0.10371819960861056</v>
      </c>
      <c r="BG80" s="69">
        <f t="shared" si="26"/>
        <v>31</v>
      </c>
      <c r="BH80" s="67">
        <f t="shared" si="27"/>
        <v>6.0665362035225046E-2</v>
      </c>
      <c r="BJ80" s="269"/>
      <c r="BK80" s="5" t="s">
        <v>212</v>
      </c>
      <c r="BL80" s="33">
        <f>(BB104-SUM(BC104,BE104,BG104))/BB104</f>
        <v>0.82393822393822391</v>
      </c>
      <c r="BM80" s="148">
        <v>74</v>
      </c>
      <c r="BN80" s="152" t="s">
        <v>33</v>
      </c>
      <c r="BO80" s="38">
        <f t="shared" si="500"/>
        <v>5.0791007493755203E-2</v>
      </c>
      <c r="BP80" s="38">
        <f t="shared" si="501"/>
        <v>0.24646128226477934</v>
      </c>
      <c r="BQ80" s="38">
        <f t="shared" si="502"/>
        <v>5.5786844296419648E-2</v>
      </c>
      <c r="BR80" s="38">
        <f t="shared" si="503"/>
        <v>0.64696086594504576</v>
      </c>
      <c r="BS80" s="38">
        <f t="shared" si="504"/>
        <v>4.8672566371681415E-2</v>
      </c>
      <c r="BT80" s="38">
        <f t="shared" si="505"/>
        <v>0.25663716814159293</v>
      </c>
      <c r="BU80" s="38">
        <f t="shared" si="506"/>
        <v>5.575221238938053E-2</v>
      </c>
      <c r="BV80" s="38">
        <f t="shared" si="507"/>
        <v>0.63893805309734508</v>
      </c>
      <c r="BW80" s="38">
        <f t="shared" si="508"/>
        <v>0.11320754716981132</v>
      </c>
      <c r="BX80" s="38">
        <f t="shared" si="509"/>
        <v>0.11320754716981132</v>
      </c>
      <c r="BY80" s="38">
        <f t="shared" si="510"/>
        <v>7.5471698113207544E-2</v>
      </c>
      <c r="BZ80" s="38">
        <f t="shared" si="511"/>
        <v>0.69811320754716977</v>
      </c>
      <c r="CB80" s="149"/>
      <c r="CC80" s="86"/>
      <c r="CD80" s="86"/>
      <c r="CE80" s="86"/>
      <c r="CF80" s="86"/>
      <c r="CG80" s="86"/>
      <c r="CH80" s="86"/>
      <c r="CI80" s="86"/>
      <c r="CJ80" s="86"/>
      <c r="CK80" s="86"/>
      <c r="CL80" s="86"/>
      <c r="CM80" s="86"/>
      <c r="CN80" s="86"/>
      <c r="CO80" s="86"/>
    </row>
    <row r="81" spans="2:93" s="12" customFormat="1" ht="14.25" customHeight="1">
      <c r="B81" s="243"/>
      <c r="C81" s="265"/>
      <c r="D81" s="145" t="s">
        <v>274</v>
      </c>
      <c r="E81" s="171">
        <v>0</v>
      </c>
      <c r="F81" s="193">
        <v>0</v>
      </c>
      <c r="G81" s="173" t="str">
        <f t="shared" ref="G81" si="568">IFERROR(F81/E81,"-")</f>
        <v>-</v>
      </c>
      <c r="H81" s="194">
        <v>0</v>
      </c>
      <c r="I81" s="173" t="str">
        <f t="shared" ref="I81" si="569">IFERROR(H81/E81,"-")</f>
        <v>-</v>
      </c>
      <c r="J81" s="194">
        <v>0</v>
      </c>
      <c r="K81" s="173" t="str">
        <f t="shared" ref="K81" si="570">IFERROR(J81/E81,"-")</f>
        <v>-</v>
      </c>
      <c r="L81" s="171">
        <v>5</v>
      </c>
      <c r="M81" s="193">
        <v>0</v>
      </c>
      <c r="N81" s="173">
        <f t="shared" ref="N81" si="571">IFERROR(M81/L81,"-")</f>
        <v>0</v>
      </c>
      <c r="O81" s="194">
        <v>0</v>
      </c>
      <c r="P81" s="173">
        <f t="shared" ref="P81" si="572">IFERROR(O81/L81,"-")</f>
        <v>0</v>
      </c>
      <c r="Q81" s="194">
        <v>0</v>
      </c>
      <c r="R81" s="173">
        <f t="shared" ref="R81" si="573">IFERROR(Q81/L81,"-")</f>
        <v>0</v>
      </c>
      <c r="S81" s="171">
        <v>69</v>
      </c>
      <c r="T81" s="193">
        <v>0</v>
      </c>
      <c r="U81" s="173">
        <f t="shared" ref="U81" si="574">IFERROR(T81/S81,"-")</f>
        <v>0</v>
      </c>
      <c r="V81" s="194">
        <v>0</v>
      </c>
      <c r="W81" s="173">
        <f t="shared" ref="W81" si="575">IFERROR(V81/S81,"-")</f>
        <v>0</v>
      </c>
      <c r="X81" s="194">
        <v>0</v>
      </c>
      <c r="Y81" s="173">
        <f t="shared" ref="Y81" si="576">IFERROR(X81/S81,"-")</f>
        <v>0</v>
      </c>
      <c r="Z81" s="171">
        <v>124</v>
      </c>
      <c r="AA81" s="193">
        <v>0</v>
      </c>
      <c r="AB81" s="173">
        <f t="shared" ref="AB81" si="577">IFERROR(AA81/Z81,"-")</f>
        <v>0</v>
      </c>
      <c r="AC81" s="194">
        <v>0</v>
      </c>
      <c r="AD81" s="173">
        <f t="shared" ref="AD81" si="578">IFERROR(AC81/Z81,"-")</f>
        <v>0</v>
      </c>
      <c r="AE81" s="194">
        <v>1</v>
      </c>
      <c r="AF81" s="173">
        <f t="shared" ref="AF81" si="579">IFERROR(AE81/Z81,"-")</f>
        <v>8.0645161290322578E-3</v>
      </c>
      <c r="AG81" s="171">
        <v>111</v>
      </c>
      <c r="AH81" s="193">
        <v>0</v>
      </c>
      <c r="AI81" s="173">
        <f t="shared" ref="AI81" si="580">IFERROR(AH81/AG81,"-")</f>
        <v>0</v>
      </c>
      <c r="AJ81" s="194">
        <v>0</v>
      </c>
      <c r="AK81" s="173">
        <f t="shared" ref="AK81" si="581">IFERROR(AJ81/AG81,"-")</f>
        <v>0</v>
      </c>
      <c r="AL81" s="194">
        <v>0</v>
      </c>
      <c r="AM81" s="173">
        <f t="shared" ref="AM81" si="582">IFERROR(AL81/AG81,"-")</f>
        <v>0</v>
      </c>
      <c r="AN81" s="171">
        <v>85</v>
      </c>
      <c r="AO81" s="193">
        <v>0</v>
      </c>
      <c r="AP81" s="173">
        <f t="shared" ref="AP81" si="583">IFERROR(AO81/AN81,"-")</f>
        <v>0</v>
      </c>
      <c r="AQ81" s="194">
        <v>0</v>
      </c>
      <c r="AR81" s="173">
        <f t="shared" ref="AR81" si="584">IFERROR(AQ81/AN81,"-")</f>
        <v>0</v>
      </c>
      <c r="AS81" s="194">
        <v>0</v>
      </c>
      <c r="AT81" s="173">
        <f t="shared" ref="AT81" si="585">IFERROR(AS81/AN81,"-")</f>
        <v>0</v>
      </c>
      <c r="AU81" s="171">
        <v>53</v>
      </c>
      <c r="AV81" s="193">
        <v>0</v>
      </c>
      <c r="AW81" s="173">
        <f t="shared" ref="AW81" si="586">IFERROR(AV81/AU81,"-")</f>
        <v>0</v>
      </c>
      <c r="AX81" s="194">
        <v>0</v>
      </c>
      <c r="AY81" s="173">
        <f t="shared" ref="AY81" si="587">IFERROR(AX81/AU81,"-")</f>
        <v>0</v>
      </c>
      <c r="AZ81" s="194">
        <v>0</v>
      </c>
      <c r="BA81" s="173">
        <f t="shared" ref="BA81" si="588">IFERROR(AZ81/AU81,"-")</f>
        <v>0</v>
      </c>
      <c r="BB81" s="171">
        <f t="shared" ref="BB81" si="589">SUM(E81,L81,S81,Z81,AG81,AN81,AU81,)</f>
        <v>447</v>
      </c>
      <c r="BC81" s="172">
        <f t="shared" ref="BC81" si="590">SUM(F81,M81,T81,AA81,AH81,AO81,AV81,)</f>
        <v>0</v>
      </c>
      <c r="BD81" s="173">
        <f t="shared" ref="BD81" si="591">IFERROR(BC81/BB81,"-")</f>
        <v>0</v>
      </c>
      <c r="BE81" s="172">
        <f t="shared" ref="BE81" si="592">SUM(H81,O81,V81,AC81,AJ81,AQ81,AX81,)</f>
        <v>0</v>
      </c>
      <c r="BF81" s="173">
        <f t="shared" ref="BF81" si="593">IFERROR(BE81/BB81,"-")</f>
        <v>0</v>
      </c>
      <c r="BG81" s="172">
        <f t="shared" ref="BG81" si="594">SUM(J81,Q81,X81,AE81,AL81,AS81,AZ81,)</f>
        <v>1</v>
      </c>
      <c r="BH81" s="173">
        <f t="shared" ref="BH81" si="595">IFERROR(BG81/BB81,"-")</f>
        <v>2.2371364653243847E-3</v>
      </c>
      <c r="BJ81" s="270"/>
      <c r="BK81" s="125" t="s">
        <v>74</v>
      </c>
      <c r="BL81" s="33">
        <f>(BB106-SUM(BC106,BE106,BG106))/BB106</f>
        <v>0.82446941323345813</v>
      </c>
      <c r="BM81" s="148">
        <v>75</v>
      </c>
      <c r="BN81" s="152" t="s">
        <v>282</v>
      </c>
      <c r="BO81" s="38">
        <f t="shared" si="500"/>
        <v>4.0772669794212929E-2</v>
      </c>
      <c r="BP81" s="38">
        <f t="shared" si="501"/>
        <v>0.14766754986931507</v>
      </c>
      <c r="BQ81" s="38">
        <f t="shared" si="502"/>
        <v>7.0222732935079898E-2</v>
      </c>
      <c r="BR81" s="38">
        <f t="shared" si="503"/>
        <v>0.74133704740139206</v>
      </c>
      <c r="BS81" s="38">
        <f t="shared" si="504"/>
        <v>4.0940016986009874E-2</v>
      </c>
      <c r="BT81" s="38">
        <f t="shared" si="505"/>
        <v>0.14911850075130428</v>
      </c>
      <c r="BU81" s="38">
        <f t="shared" si="506"/>
        <v>7.049754076175721E-2</v>
      </c>
      <c r="BV81" s="38">
        <f t="shared" si="507"/>
        <v>0.73944394150092863</v>
      </c>
      <c r="BW81" s="38">
        <f t="shared" si="508"/>
        <v>4.6009830851525227E-2</v>
      </c>
      <c r="BX81" s="38">
        <f t="shared" si="509"/>
        <v>0.15543829213049973</v>
      </c>
      <c r="BY81" s="38">
        <f t="shared" si="510"/>
        <v>7.9104621464025832E-2</v>
      </c>
      <c r="BZ81" s="38">
        <f t="shared" si="511"/>
        <v>0.71944725555394917</v>
      </c>
      <c r="CB81" s="149"/>
      <c r="CC81" s="86"/>
      <c r="CD81" s="86"/>
      <c r="CE81" s="86"/>
      <c r="CF81" s="86"/>
      <c r="CG81" s="86"/>
      <c r="CH81" s="86"/>
      <c r="CI81" s="86"/>
      <c r="CJ81" s="86"/>
      <c r="CK81" s="86"/>
      <c r="CL81" s="86"/>
      <c r="CM81" s="86"/>
      <c r="CN81" s="86"/>
      <c r="CO81" s="86"/>
    </row>
    <row r="82" spans="2:93" s="12" customFormat="1" ht="14.25" customHeight="1">
      <c r="B82" s="244"/>
      <c r="C82" s="266"/>
      <c r="D82" s="169" t="s">
        <v>74</v>
      </c>
      <c r="E82" s="39">
        <v>57</v>
      </c>
      <c r="F82" s="195">
        <v>0</v>
      </c>
      <c r="G82" s="13">
        <f t="shared" si="0"/>
        <v>0</v>
      </c>
      <c r="H82" s="34">
        <v>5</v>
      </c>
      <c r="I82" s="13">
        <f t="shared" si="1"/>
        <v>8.771929824561403E-2</v>
      </c>
      <c r="J82" s="34">
        <v>1</v>
      </c>
      <c r="K82" s="13">
        <f t="shared" si="2"/>
        <v>1.7543859649122806E-2</v>
      </c>
      <c r="L82" s="39">
        <v>144</v>
      </c>
      <c r="M82" s="195">
        <v>4</v>
      </c>
      <c r="N82" s="13">
        <f t="shared" si="3"/>
        <v>2.7777777777777776E-2</v>
      </c>
      <c r="O82" s="34">
        <v>5</v>
      </c>
      <c r="P82" s="13">
        <f t="shared" si="4"/>
        <v>3.4722222222222224E-2</v>
      </c>
      <c r="Q82" s="34">
        <v>6</v>
      </c>
      <c r="R82" s="13">
        <f t="shared" si="5"/>
        <v>4.1666666666666664E-2</v>
      </c>
      <c r="S82" s="39">
        <v>4571</v>
      </c>
      <c r="T82" s="195">
        <v>75</v>
      </c>
      <c r="U82" s="13">
        <f t="shared" si="6"/>
        <v>1.6407788230146575E-2</v>
      </c>
      <c r="V82" s="34">
        <v>551</v>
      </c>
      <c r="W82" s="13">
        <f t="shared" si="7"/>
        <v>0.12054255086414352</v>
      </c>
      <c r="X82" s="34">
        <v>227</v>
      </c>
      <c r="Y82" s="13">
        <f t="shared" si="8"/>
        <v>4.9660905709910302E-2</v>
      </c>
      <c r="Z82" s="39">
        <v>3710</v>
      </c>
      <c r="AA82" s="195">
        <v>61</v>
      </c>
      <c r="AB82" s="13">
        <f t="shared" si="9"/>
        <v>1.6442048517520215E-2</v>
      </c>
      <c r="AC82" s="34">
        <v>409</v>
      </c>
      <c r="AD82" s="13">
        <f t="shared" si="10"/>
        <v>0.11024258760107816</v>
      </c>
      <c r="AE82" s="34">
        <v>194</v>
      </c>
      <c r="AF82" s="13">
        <f t="shared" si="11"/>
        <v>5.2291105121293799E-2</v>
      </c>
      <c r="AG82" s="39">
        <v>2469</v>
      </c>
      <c r="AH82" s="195">
        <v>23</v>
      </c>
      <c r="AI82" s="13">
        <f t="shared" si="12"/>
        <v>9.3155123531794247E-3</v>
      </c>
      <c r="AJ82" s="34">
        <v>187</v>
      </c>
      <c r="AK82" s="13">
        <f t="shared" si="13"/>
        <v>7.5739165654110971E-2</v>
      </c>
      <c r="AL82" s="34">
        <v>85</v>
      </c>
      <c r="AM82" s="13">
        <f t="shared" si="14"/>
        <v>3.4426893479141352E-2</v>
      </c>
      <c r="AN82" s="39">
        <v>1083</v>
      </c>
      <c r="AO82" s="195">
        <v>4</v>
      </c>
      <c r="AP82" s="13">
        <f t="shared" si="15"/>
        <v>3.6934441366574329E-3</v>
      </c>
      <c r="AQ82" s="34">
        <v>56</v>
      </c>
      <c r="AR82" s="13">
        <f t="shared" si="16"/>
        <v>5.1708217913204062E-2</v>
      </c>
      <c r="AS82" s="34">
        <v>29</v>
      </c>
      <c r="AT82" s="13">
        <f t="shared" si="17"/>
        <v>2.6777469990766391E-2</v>
      </c>
      <c r="AU82" s="39">
        <v>360</v>
      </c>
      <c r="AV82" s="195">
        <v>0</v>
      </c>
      <c r="AW82" s="13">
        <f t="shared" si="18"/>
        <v>0</v>
      </c>
      <c r="AX82" s="34">
        <v>9</v>
      </c>
      <c r="AY82" s="13">
        <f t="shared" si="19"/>
        <v>2.5000000000000001E-2</v>
      </c>
      <c r="AZ82" s="34">
        <v>3</v>
      </c>
      <c r="BA82" s="13">
        <f t="shared" si="20"/>
        <v>8.3333333333333332E-3</v>
      </c>
      <c r="BB82" s="39">
        <f t="shared" si="21"/>
        <v>12394</v>
      </c>
      <c r="BC82" s="75">
        <f t="shared" si="22"/>
        <v>167</v>
      </c>
      <c r="BD82" s="13">
        <f t="shared" si="23"/>
        <v>1.3474261739551395E-2</v>
      </c>
      <c r="BE82" s="75">
        <f t="shared" si="24"/>
        <v>1222</v>
      </c>
      <c r="BF82" s="13">
        <f t="shared" si="25"/>
        <v>9.8596094884621593E-2</v>
      </c>
      <c r="BG82" s="75">
        <f t="shared" si="26"/>
        <v>545</v>
      </c>
      <c r="BH82" s="13">
        <f t="shared" si="27"/>
        <v>4.3972890108116829E-2</v>
      </c>
      <c r="BJ82" s="268" t="s">
        <v>35</v>
      </c>
      <c r="BK82" s="5" t="s">
        <v>175</v>
      </c>
      <c r="BL82" s="33">
        <f>(BB107-SUM(BC107,BE107,BG107))/BB107</f>
        <v>0.78004484094597515</v>
      </c>
      <c r="BM82" s="86"/>
      <c r="BN82" s="149"/>
      <c r="BO82" s="86"/>
      <c r="BP82" s="86"/>
      <c r="BQ82" s="86"/>
      <c r="BR82" s="86"/>
      <c r="BS82" s="86"/>
      <c r="BT82" s="86"/>
      <c r="BU82" s="86"/>
      <c r="BV82" s="86"/>
      <c r="BW82" s="86"/>
      <c r="BX82" s="86"/>
      <c r="BY82" s="86"/>
      <c r="BZ82" s="86"/>
      <c r="CB82" s="149"/>
      <c r="CC82" s="86"/>
      <c r="CD82" s="86"/>
      <c r="CE82" s="86"/>
      <c r="CF82" s="86"/>
      <c r="CG82" s="86"/>
      <c r="CH82" s="86"/>
      <c r="CI82" s="86"/>
      <c r="CJ82" s="86"/>
      <c r="CK82" s="86"/>
      <c r="CL82" s="86"/>
      <c r="CM82" s="86"/>
      <c r="CN82" s="86"/>
      <c r="CO82" s="86"/>
    </row>
    <row r="83" spans="2:93" s="12" customFormat="1" ht="14.25" customHeight="1">
      <c r="B83" s="242">
        <v>20</v>
      </c>
      <c r="C83" s="264" t="s">
        <v>119</v>
      </c>
      <c r="D83" s="144" t="s">
        <v>175</v>
      </c>
      <c r="E83" s="128">
        <v>51</v>
      </c>
      <c r="F83" s="89">
        <v>0</v>
      </c>
      <c r="G83" s="77">
        <f t="shared" si="0"/>
        <v>0</v>
      </c>
      <c r="H83" s="78">
        <v>5</v>
      </c>
      <c r="I83" s="77">
        <f t="shared" si="1"/>
        <v>9.8039215686274508E-2</v>
      </c>
      <c r="J83" s="78">
        <v>1</v>
      </c>
      <c r="K83" s="77">
        <f t="shared" si="2"/>
        <v>1.9607843137254902E-2</v>
      </c>
      <c r="L83" s="128">
        <v>143</v>
      </c>
      <c r="M83" s="89">
        <v>2</v>
      </c>
      <c r="N83" s="77">
        <f t="shared" si="3"/>
        <v>1.3986013986013986E-2</v>
      </c>
      <c r="O83" s="78">
        <v>3</v>
      </c>
      <c r="P83" s="77">
        <f t="shared" si="4"/>
        <v>2.097902097902098E-2</v>
      </c>
      <c r="Q83" s="78">
        <v>6</v>
      </c>
      <c r="R83" s="77">
        <f t="shared" si="5"/>
        <v>4.195804195804196E-2</v>
      </c>
      <c r="S83" s="128">
        <v>6674</v>
      </c>
      <c r="T83" s="89">
        <v>199</v>
      </c>
      <c r="U83" s="77">
        <f t="shared" si="6"/>
        <v>2.9817201078813305E-2</v>
      </c>
      <c r="V83" s="78">
        <v>743</v>
      </c>
      <c r="W83" s="77">
        <f t="shared" si="7"/>
        <v>0.11132753970632304</v>
      </c>
      <c r="X83" s="78">
        <v>531</v>
      </c>
      <c r="Y83" s="77">
        <f t="shared" si="8"/>
        <v>7.9562481270602337E-2</v>
      </c>
      <c r="Z83" s="128">
        <v>5387</v>
      </c>
      <c r="AA83" s="89">
        <v>123</v>
      </c>
      <c r="AB83" s="77">
        <f t="shared" si="9"/>
        <v>2.2832745498422128E-2</v>
      </c>
      <c r="AC83" s="78">
        <v>455</v>
      </c>
      <c r="AD83" s="77">
        <f t="shared" si="10"/>
        <v>8.4462595136439583E-2</v>
      </c>
      <c r="AE83" s="78">
        <v>453</v>
      </c>
      <c r="AF83" s="77">
        <f t="shared" si="11"/>
        <v>8.4091330981993687E-2</v>
      </c>
      <c r="AG83" s="128">
        <v>3655</v>
      </c>
      <c r="AH83" s="89">
        <v>54</v>
      </c>
      <c r="AI83" s="77">
        <f t="shared" si="12"/>
        <v>1.4774281805745554E-2</v>
      </c>
      <c r="AJ83" s="78">
        <v>234</v>
      </c>
      <c r="AK83" s="77">
        <f t="shared" si="13"/>
        <v>6.40218878248974E-2</v>
      </c>
      <c r="AL83" s="78">
        <v>254</v>
      </c>
      <c r="AM83" s="77">
        <f t="shared" si="14"/>
        <v>6.9493844049247605E-2</v>
      </c>
      <c r="AN83" s="128">
        <v>1561</v>
      </c>
      <c r="AO83" s="89">
        <v>11</v>
      </c>
      <c r="AP83" s="77">
        <f t="shared" si="15"/>
        <v>7.0467648942985264E-3</v>
      </c>
      <c r="AQ83" s="78">
        <v>73</v>
      </c>
      <c r="AR83" s="77">
        <f t="shared" si="16"/>
        <v>4.6764894298526587E-2</v>
      </c>
      <c r="AS83" s="78">
        <v>80</v>
      </c>
      <c r="AT83" s="77">
        <f t="shared" si="17"/>
        <v>5.1249199231262012E-2</v>
      </c>
      <c r="AU83" s="128">
        <v>513</v>
      </c>
      <c r="AV83" s="89">
        <v>3</v>
      </c>
      <c r="AW83" s="77">
        <f t="shared" si="18"/>
        <v>5.8479532163742687E-3</v>
      </c>
      <c r="AX83" s="78">
        <v>15</v>
      </c>
      <c r="AY83" s="77">
        <f t="shared" si="19"/>
        <v>2.9239766081871343E-2</v>
      </c>
      <c r="AZ83" s="78">
        <v>10</v>
      </c>
      <c r="BA83" s="77">
        <f t="shared" si="20"/>
        <v>1.9493177387914229E-2</v>
      </c>
      <c r="BB83" s="128">
        <f t="shared" si="21"/>
        <v>17984</v>
      </c>
      <c r="BC83" s="79">
        <f t="shared" si="22"/>
        <v>392</v>
      </c>
      <c r="BD83" s="77">
        <f t="shared" si="23"/>
        <v>2.1797153024911031E-2</v>
      </c>
      <c r="BE83" s="79">
        <f t="shared" si="24"/>
        <v>1528</v>
      </c>
      <c r="BF83" s="77">
        <f t="shared" si="25"/>
        <v>8.4964412811387904E-2</v>
      </c>
      <c r="BG83" s="79">
        <f t="shared" si="26"/>
        <v>1335</v>
      </c>
      <c r="BH83" s="77">
        <f t="shared" si="27"/>
        <v>7.4232651245551604E-2</v>
      </c>
      <c r="BJ83" s="269"/>
      <c r="BK83" s="5" t="s">
        <v>212</v>
      </c>
      <c r="BL83" s="33">
        <f>(BB108-SUM(BC108,BE108,BG108))/BB108</f>
        <v>0.75910475433717384</v>
      </c>
      <c r="BM83" s="86"/>
      <c r="BN83" s="149"/>
      <c r="BO83" s="86"/>
      <c r="BP83" s="86"/>
      <c r="BQ83" s="86"/>
      <c r="BR83" s="86"/>
      <c r="BS83" s="86"/>
      <c r="BT83" s="86"/>
      <c r="BU83" s="86"/>
      <c r="BV83" s="86"/>
      <c r="BW83" s="86"/>
      <c r="BX83" s="86"/>
      <c r="BY83" s="86"/>
      <c r="BZ83" s="86"/>
      <c r="CB83" s="149"/>
      <c r="CC83" s="86"/>
      <c r="CD83" s="86"/>
      <c r="CE83" s="86"/>
      <c r="CF83" s="86"/>
      <c r="CG83" s="86"/>
      <c r="CH83" s="86"/>
      <c r="CI83" s="86"/>
      <c r="CJ83" s="86"/>
      <c r="CK83" s="86"/>
      <c r="CL83" s="86"/>
      <c r="CM83" s="86"/>
      <c r="CN83" s="86"/>
      <c r="CO83" s="86"/>
    </row>
    <row r="84" spans="2:93" s="12" customFormat="1" ht="14.25" customHeight="1">
      <c r="B84" s="243"/>
      <c r="C84" s="265"/>
      <c r="D84" s="187" t="s">
        <v>212</v>
      </c>
      <c r="E84" s="179">
        <v>1</v>
      </c>
      <c r="F84" s="180">
        <v>0</v>
      </c>
      <c r="G84" s="67">
        <f t="shared" si="0"/>
        <v>0</v>
      </c>
      <c r="H84" s="68">
        <v>0</v>
      </c>
      <c r="I84" s="67">
        <f t="shared" si="1"/>
        <v>0</v>
      </c>
      <c r="J84" s="68">
        <v>0</v>
      </c>
      <c r="K84" s="67">
        <f t="shared" si="2"/>
        <v>0</v>
      </c>
      <c r="L84" s="179">
        <v>3</v>
      </c>
      <c r="M84" s="180">
        <v>0</v>
      </c>
      <c r="N84" s="67">
        <f t="shared" si="3"/>
        <v>0</v>
      </c>
      <c r="O84" s="68">
        <v>0</v>
      </c>
      <c r="P84" s="67">
        <f t="shared" si="4"/>
        <v>0</v>
      </c>
      <c r="Q84" s="68">
        <v>0</v>
      </c>
      <c r="R84" s="67">
        <f t="shared" si="5"/>
        <v>0</v>
      </c>
      <c r="S84" s="179">
        <v>574</v>
      </c>
      <c r="T84" s="180">
        <v>16</v>
      </c>
      <c r="U84" s="67">
        <f t="shared" si="6"/>
        <v>2.7874564459930314E-2</v>
      </c>
      <c r="V84" s="68">
        <v>57</v>
      </c>
      <c r="W84" s="67">
        <f t="shared" si="7"/>
        <v>9.9303135888501745E-2</v>
      </c>
      <c r="X84" s="68">
        <v>57</v>
      </c>
      <c r="Y84" s="67">
        <f t="shared" si="8"/>
        <v>9.9303135888501745E-2</v>
      </c>
      <c r="Z84" s="179">
        <v>300</v>
      </c>
      <c r="AA84" s="180">
        <v>12</v>
      </c>
      <c r="AB84" s="67">
        <f t="shared" si="9"/>
        <v>0.04</v>
      </c>
      <c r="AC84" s="68">
        <v>36</v>
      </c>
      <c r="AD84" s="67">
        <f t="shared" si="10"/>
        <v>0.12</v>
      </c>
      <c r="AE84" s="68">
        <v>25</v>
      </c>
      <c r="AF84" s="67">
        <f t="shared" si="11"/>
        <v>8.3333333333333329E-2</v>
      </c>
      <c r="AG84" s="179">
        <v>161</v>
      </c>
      <c r="AH84" s="180">
        <v>4</v>
      </c>
      <c r="AI84" s="67">
        <f t="shared" si="12"/>
        <v>2.4844720496894408E-2</v>
      </c>
      <c r="AJ84" s="68">
        <v>14</v>
      </c>
      <c r="AK84" s="67">
        <f t="shared" si="13"/>
        <v>8.6956521739130432E-2</v>
      </c>
      <c r="AL84" s="68">
        <v>18</v>
      </c>
      <c r="AM84" s="67">
        <f t="shared" si="14"/>
        <v>0.11180124223602485</v>
      </c>
      <c r="AN84" s="179">
        <v>68</v>
      </c>
      <c r="AO84" s="180">
        <v>0</v>
      </c>
      <c r="AP84" s="67">
        <f t="shared" si="15"/>
        <v>0</v>
      </c>
      <c r="AQ84" s="68">
        <v>3</v>
      </c>
      <c r="AR84" s="67">
        <f t="shared" si="16"/>
        <v>4.4117647058823532E-2</v>
      </c>
      <c r="AS84" s="68">
        <v>2</v>
      </c>
      <c r="AT84" s="67">
        <f t="shared" si="17"/>
        <v>2.9411764705882353E-2</v>
      </c>
      <c r="AU84" s="179">
        <v>20</v>
      </c>
      <c r="AV84" s="180">
        <v>0</v>
      </c>
      <c r="AW84" s="67">
        <f t="shared" si="18"/>
        <v>0</v>
      </c>
      <c r="AX84" s="68">
        <v>0</v>
      </c>
      <c r="AY84" s="67">
        <f t="shared" si="19"/>
        <v>0</v>
      </c>
      <c r="AZ84" s="68">
        <v>0</v>
      </c>
      <c r="BA84" s="67">
        <f t="shared" si="20"/>
        <v>0</v>
      </c>
      <c r="BB84" s="179">
        <f t="shared" si="21"/>
        <v>1127</v>
      </c>
      <c r="BC84" s="69">
        <f t="shared" si="22"/>
        <v>32</v>
      </c>
      <c r="BD84" s="67">
        <f t="shared" si="23"/>
        <v>2.8393966282165041E-2</v>
      </c>
      <c r="BE84" s="69">
        <f t="shared" si="24"/>
        <v>110</v>
      </c>
      <c r="BF84" s="67">
        <f t="shared" si="25"/>
        <v>9.7604259094942331E-2</v>
      </c>
      <c r="BG84" s="69">
        <f t="shared" si="26"/>
        <v>102</v>
      </c>
      <c r="BH84" s="67">
        <f t="shared" si="27"/>
        <v>9.0505767524401065E-2</v>
      </c>
      <c r="BJ84" s="270"/>
      <c r="BK84" s="125" t="s">
        <v>74</v>
      </c>
      <c r="BL84" s="33">
        <f>(BB110-SUM(BC110,BE110,BG110))/BB110</f>
        <v>0.78165120176939162</v>
      </c>
      <c r="BM84" s="86"/>
      <c r="BN84" s="149"/>
      <c r="BO84" s="86"/>
      <c r="BP84" s="86"/>
      <c r="BQ84" s="86"/>
      <c r="BR84" s="86"/>
      <c r="BS84" s="86"/>
      <c r="BT84" s="86"/>
      <c r="BU84" s="86"/>
      <c r="BV84" s="86"/>
      <c r="BW84" s="86"/>
      <c r="BX84" s="86"/>
      <c r="BY84" s="86"/>
      <c r="BZ84" s="86"/>
      <c r="CB84" s="149"/>
      <c r="CC84" s="86"/>
      <c r="CD84" s="86"/>
      <c r="CE84" s="86"/>
      <c r="CF84" s="86"/>
      <c r="CG84" s="86"/>
      <c r="CH84" s="86"/>
      <c r="CI84" s="86"/>
      <c r="CJ84" s="86"/>
      <c r="CK84" s="86"/>
      <c r="CL84" s="86"/>
      <c r="CM84" s="86"/>
      <c r="CN84" s="86"/>
      <c r="CO84" s="86"/>
    </row>
    <row r="85" spans="2:93" s="12" customFormat="1" ht="14.25" customHeight="1">
      <c r="B85" s="243"/>
      <c r="C85" s="265"/>
      <c r="D85" s="145" t="s">
        <v>274</v>
      </c>
      <c r="E85" s="171">
        <v>1</v>
      </c>
      <c r="F85" s="193">
        <v>0</v>
      </c>
      <c r="G85" s="173">
        <f t="shared" ref="G85" si="596">IFERROR(F85/E85,"-")</f>
        <v>0</v>
      </c>
      <c r="H85" s="194">
        <v>0</v>
      </c>
      <c r="I85" s="173">
        <f t="shared" ref="I85" si="597">IFERROR(H85/E85,"-")</f>
        <v>0</v>
      </c>
      <c r="J85" s="194">
        <v>0</v>
      </c>
      <c r="K85" s="173">
        <f t="shared" ref="K85" si="598">IFERROR(J85/E85,"-")</f>
        <v>0</v>
      </c>
      <c r="L85" s="171">
        <v>2</v>
      </c>
      <c r="M85" s="193">
        <v>0</v>
      </c>
      <c r="N85" s="173">
        <f t="shared" ref="N85" si="599">IFERROR(M85/L85,"-")</f>
        <v>0</v>
      </c>
      <c r="O85" s="194">
        <v>0</v>
      </c>
      <c r="P85" s="173">
        <f t="shared" ref="P85" si="600">IFERROR(O85/L85,"-")</f>
        <v>0</v>
      </c>
      <c r="Q85" s="194">
        <v>0</v>
      </c>
      <c r="R85" s="173">
        <f t="shared" ref="R85" si="601">IFERROR(Q85/L85,"-")</f>
        <v>0</v>
      </c>
      <c r="S85" s="171">
        <v>44</v>
      </c>
      <c r="T85" s="193">
        <v>0</v>
      </c>
      <c r="U85" s="173">
        <f t="shared" ref="U85" si="602">IFERROR(T85/S85,"-")</f>
        <v>0</v>
      </c>
      <c r="V85" s="194">
        <v>0</v>
      </c>
      <c r="W85" s="173">
        <f t="shared" ref="W85" si="603">IFERROR(V85/S85,"-")</f>
        <v>0</v>
      </c>
      <c r="X85" s="194">
        <v>0</v>
      </c>
      <c r="Y85" s="173">
        <f t="shared" ref="Y85" si="604">IFERROR(X85/S85,"-")</f>
        <v>0</v>
      </c>
      <c r="Z85" s="171">
        <v>108</v>
      </c>
      <c r="AA85" s="193">
        <v>0</v>
      </c>
      <c r="AB85" s="173">
        <f t="shared" ref="AB85" si="605">IFERROR(AA85/Z85,"-")</f>
        <v>0</v>
      </c>
      <c r="AC85" s="194">
        <v>0</v>
      </c>
      <c r="AD85" s="173">
        <f t="shared" ref="AD85" si="606">IFERROR(AC85/Z85,"-")</f>
        <v>0</v>
      </c>
      <c r="AE85" s="194">
        <v>0</v>
      </c>
      <c r="AF85" s="173">
        <f t="shared" ref="AF85" si="607">IFERROR(AE85/Z85,"-")</f>
        <v>0</v>
      </c>
      <c r="AG85" s="171">
        <v>82</v>
      </c>
      <c r="AH85" s="193">
        <v>0</v>
      </c>
      <c r="AI85" s="173">
        <f t="shared" ref="AI85" si="608">IFERROR(AH85/AG85,"-")</f>
        <v>0</v>
      </c>
      <c r="AJ85" s="194">
        <v>0</v>
      </c>
      <c r="AK85" s="173">
        <f t="shared" ref="AK85" si="609">IFERROR(AJ85/AG85,"-")</f>
        <v>0</v>
      </c>
      <c r="AL85" s="194">
        <v>0</v>
      </c>
      <c r="AM85" s="173">
        <f t="shared" ref="AM85" si="610">IFERROR(AL85/AG85,"-")</f>
        <v>0</v>
      </c>
      <c r="AN85" s="171">
        <v>72</v>
      </c>
      <c r="AO85" s="193">
        <v>0</v>
      </c>
      <c r="AP85" s="173">
        <f t="shared" ref="AP85" si="611">IFERROR(AO85/AN85,"-")</f>
        <v>0</v>
      </c>
      <c r="AQ85" s="194">
        <v>0</v>
      </c>
      <c r="AR85" s="173">
        <f t="shared" ref="AR85" si="612">IFERROR(AQ85/AN85,"-")</f>
        <v>0</v>
      </c>
      <c r="AS85" s="194">
        <v>1</v>
      </c>
      <c r="AT85" s="173">
        <f t="shared" ref="AT85" si="613">IFERROR(AS85/AN85,"-")</f>
        <v>1.3888888888888888E-2</v>
      </c>
      <c r="AU85" s="171">
        <v>48</v>
      </c>
      <c r="AV85" s="193">
        <v>0</v>
      </c>
      <c r="AW85" s="173">
        <f t="shared" ref="AW85" si="614">IFERROR(AV85/AU85,"-")</f>
        <v>0</v>
      </c>
      <c r="AX85" s="194">
        <v>0</v>
      </c>
      <c r="AY85" s="173">
        <f t="shared" ref="AY85" si="615">IFERROR(AX85/AU85,"-")</f>
        <v>0</v>
      </c>
      <c r="AZ85" s="194">
        <v>0</v>
      </c>
      <c r="BA85" s="173">
        <f t="shared" ref="BA85" si="616">IFERROR(AZ85/AU85,"-")</f>
        <v>0</v>
      </c>
      <c r="BB85" s="171">
        <f t="shared" ref="BB85" si="617">SUM(E85,L85,S85,Z85,AG85,AN85,AU85,)</f>
        <v>357</v>
      </c>
      <c r="BC85" s="172">
        <f t="shared" ref="BC85" si="618">SUM(F85,M85,T85,AA85,AH85,AO85,AV85,)</f>
        <v>0</v>
      </c>
      <c r="BD85" s="173">
        <f t="shared" ref="BD85" si="619">IFERROR(BC85/BB85,"-")</f>
        <v>0</v>
      </c>
      <c r="BE85" s="172">
        <f t="shared" ref="BE85" si="620">SUM(H85,O85,V85,AC85,AJ85,AQ85,AX85,)</f>
        <v>0</v>
      </c>
      <c r="BF85" s="173">
        <f t="shared" ref="BF85" si="621">IFERROR(BE85/BB85,"-")</f>
        <v>0</v>
      </c>
      <c r="BG85" s="172">
        <f t="shared" ref="BG85" si="622">SUM(J85,Q85,X85,AE85,AL85,AS85,AZ85,)</f>
        <v>1</v>
      </c>
      <c r="BH85" s="173">
        <f t="shared" ref="BH85" si="623">IFERROR(BG85/BB85,"-")</f>
        <v>2.8011204481792717E-3</v>
      </c>
      <c r="BJ85" s="268" t="s">
        <v>36</v>
      </c>
      <c r="BK85" s="5" t="s">
        <v>175</v>
      </c>
      <c r="BL85" s="33">
        <f>(BB111-SUM(BC111,BE111,BG111))/BB111</f>
        <v>0.80199389154613032</v>
      </c>
      <c r="BM85" s="86"/>
      <c r="BN85" s="149"/>
      <c r="BO85" s="86"/>
      <c r="BP85" s="86"/>
      <c r="BQ85" s="86"/>
      <c r="BR85" s="86"/>
      <c r="BS85" s="86"/>
      <c r="BT85" s="86"/>
      <c r="BU85" s="86"/>
      <c r="BV85" s="86"/>
      <c r="BW85" s="86"/>
      <c r="BX85" s="86"/>
      <c r="BY85" s="86"/>
      <c r="BZ85" s="86"/>
      <c r="CB85" s="149"/>
      <c r="CC85" s="86"/>
      <c r="CD85" s="86"/>
      <c r="CE85" s="86"/>
      <c r="CF85" s="86"/>
      <c r="CG85" s="86"/>
      <c r="CH85" s="86"/>
      <c r="CI85" s="86"/>
      <c r="CJ85" s="86"/>
      <c r="CK85" s="86"/>
      <c r="CL85" s="86"/>
      <c r="CM85" s="86"/>
      <c r="CN85" s="86"/>
      <c r="CO85" s="86"/>
    </row>
    <row r="86" spans="2:93" s="12" customFormat="1" ht="14.25" customHeight="1">
      <c r="B86" s="244"/>
      <c r="C86" s="266"/>
      <c r="D86" s="169" t="s">
        <v>74</v>
      </c>
      <c r="E86" s="40">
        <v>53</v>
      </c>
      <c r="F86" s="35">
        <v>0</v>
      </c>
      <c r="G86" s="60">
        <f t="shared" si="0"/>
        <v>0</v>
      </c>
      <c r="H86" s="61">
        <v>5</v>
      </c>
      <c r="I86" s="60">
        <f t="shared" si="1"/>
        <v>9.4339622641509441E-2</v>
      </c>
      <c r="J86" s="61">
        <v>1</v>
      </c>
      <c r="K86" s="60">
        <f t="shared" si="2"/>
        <v>1.8867924528301886E-2</v>
      </c>
      <c r="L86" s="40">
        <v>148</v>
      </c>
      <c r="M86" s="35">
        <v>2</v>
      </c>
      <c r="N86" s="60">
        <f t="shared" si="3"/>
        <v>1.3513513513513514E-2</v>
      </c>
      <c r="O86" s="61">
        <v>3</v>
      </c>
      <c r="P86" s="60">
        <f t="shared" si="4"/>
        <v>2.0270270270270271E-2</v>
      </c>
      <c r="Q86" s="61">
        <v>6</v>
      </c>
      <c r="R86" s="60">
        <f t="shared" si="5"/>
        <v>4.0540540540540543E-2</v>
      </c>
      <c r="S86" s="40">
        <v>7292</v>
      </c>
      <c r="T86" s="35">
        <v>215</v>
      </c>
      <c r="U86" s="60">
        <f t="shared" si="6"/>
        <v>2.9484366428963248E-2</v>
      </c>
      <c r="V86" s="61">
        <v>800</v>
      </c>
      <c r="W86" s="60">
        <f t="shared" si="7"/>
        <v>0.10970927043335162</v>
      </c>
      <c r="X86" s="61">
        <v>588</v>
      </c>
      <c r="Y86" s="60">
        <f t="shared" si="8"/>
        <v>8.0636313768513435E-2</v>
      </c>
      <c r="Z86" s="40">
        <v>5795</v>
      </c>
      <c r="AA86" s="35">
        <v>135</v>
      </c>
      <c r="AB86" s="60">
        <f t="shared" si="9"/>
        <v>2.3295944779982744E-2</v>
      </c>
      <c r="AC86" s="61">
        <v>491</v>
      </c>
      <c r="AD86" s="60">
        <f t="shared" si="10"/>
        <v>8.4728213977566871E-2</v>
      </c>
      <c r="AE86" s="61">
        <v>478</v>
      </c>
      <c r="AF86" s="60">
        <f t="shared" si="11"/>
        <v>8.2484900776531492E-2</v>
      </c>
      <c r="AG86" s="40">
        <v>3898</v>
      </c>
      <c r="AH86" s="35">
        <v>58</v>
      </c>
      <c r="AI86" s="60">
        <f t="shared" si="12"/>
        <v>1.4879425346331451E-2</v>
      </c>
      <c r="AJ86" s="61">
        <v>248</v>
      </c>
      <c r="AK86" s="60">
        <f t="shared" si="13"/>
        <v>6.3622370446382762E-2</v>
      </c>
      <c r="AL86" s="61">
        <v>272</v>
      </c>
      <c r="AM86" s="60">
        <f t="shared" si="14"/>
        <v>6.9779374037968189E-2</v>
      </c>
      <c r="AN86" s="40">
        <v>1701</v>
      </c>
      <c r="AO86" s="35">
        <v>11</v>
      </c>
      <c r="AP86" s="60">
        <f t="shared" si="15"/>
        <v>6.4667842445620223E-3</v>
      </c>
      <c r="AQ86" s="61">
        <v>76</v>
      </c>
      <c r="AR86" s="60">
        <f t="shared" si="16"/>
        <v>4.4679600235155791E-2</v>
      </c>
      <c r="AS86" s="61">
        <v>83</v>
      </c>
      <c r="AT86" s="60">
        <f t="shared" si="17"/>
        <v>4.8794826572604352E-2</v>
      </c>
      <c r="AU86" s="40">
        <v>581</v>
      </c>
      <c r="AV86" s="35">
        <v>3</v>
      </c>
      <c r="AW86" s="60">
        <f t="shared" si="18"/>
        <v>5.1635111876075735E-3</v>
      </c>
      <c r="AX86" s="61">
        <v>15</v>
      </c>
      <c r="AY86" s="60">
        <f t="shared" si="19"/>
        <v>2.5817555938037865E-2</v>
      </c>
      <c r="AZ86" s="61">
        <v>10</v>
      </c>
      <c r="BA86" s="60">
        <f t="shared" si="20"/>
        <v>1.7211703958691909E-2</v>
      </c>
      <c r="BB86" s="40">
        <f t="shared" si="21"/>
        <v>19468</v>
      </c>
      <c r="BC86" s="62">
        <f t="shared" si="22"/>
        <v>424</v>
      </c>
      <c r="BD86" s="60">
        <f t="shared" si="23"/>
        <v>2.1779330182864189E-2</v>
      </c>
      <c r="BE86" s="62">
        <f t="shared" si="24"/>
        <v>1638</v>
      </c>
      <c r="BF86" s="60">
        <f t="shared" si="25"/>
        <v>8.413807273474419E-2</v>
      </c>
      <c r="BG86" s="62">
        <f t="shared" si="26"/>
        <v>1438</v>
      </c>
      <c r="BH86" s="60">
        <f t="shared" si="27"/>
        <v>7.3864803780562982E-2</v>
      </c>
      <c r="BJ86" s="269"/>
      <c r="BK86" s="5" t="s">
        <v>212</v>
      </c>
      <c r="BL86" s="33">
        <f>(BB112-SUM(BC112,BE112,BG112))/BB112</f>
        <v>0.77768987341772156</v>
      </c>
      <c r="BM86" s="86"/>
      <c r="BN86" s="149"/>
      <c r="BO86" s="86"/>
      <c r="BP86" s="86"/>
      <c r="BQ86" s="86"/>
      <c r="BR86" s="86"/>
      <c r="BS86" s="86"/>
      <c r="BT86" s="86"/>
      <c r="BU86" s="86"/>
      <c r="BV86" s="86"/>
      <c r="BW86" s="86"/>
      <c r="BX86" s="86"/>
      <c r="BY86" s="86"/>
      <c r="BZ86" s="86"/>
      <c r="CB86" s="149"/>
      <c r="CC86" s="86"/>
      <c r="CD86" s="86"/>
      <c r="CE86" s="86"/>
      <c r="CF86" s="86"/>
      <c r="CG86" s="86"/>
      <c r="CH86" s="86"/>
      <c r="CI86" s="86"/>
      <c r="CJ86" s="86"/>
      <c r="CK86" s="86"/>
      <c r="CL86" s="86"/>
      <c r="CM86" s="86"/>
      <c r="CN86" s="86"/>
      <c r="CO86" s="86"/>
    </row>
    <row r="87" spans="2:93" s="12" customFormat="1" ht="14.25" customHeight="1">
      <c r="B87" s="242">
        <v>21</v>
      </c>
      <c r="C87" s="264" t="s">
        <v>120</v>
      </c>
      <c r="D87" s="144" t="s">
        <v>175</v>
      </c>
      <c r="E87" s="128">
        <v>47</v>
      </c>
      <c r="F87" s="89">
        <v>0</v>
      </c>
      <c r="G87" s="77">
        <f t="shared" si="0"/>
        <v>0</v>
      </c>
      <c r="H87" s="78">
        <v>6</v>
      </c>
      <c r="I87" s="77">
        <f t="shared" si="1"/>
        <v>0.1276595744680851</v>
      </c>
      <c r="J87" s="78">
        <v>0</v>
      </c>
      <c r="K87" s="77">
        <f t="shared" si="2"/>
        <v>0</v>
      </c>
      <c r="L87" s="128">
        <v>97</v>
      </c>
      <c r="M87" s="89">
        <v>1</v>
      </c>
      <c r="N87" s="77">
        <f t="shared" si="3"/>
        <v>1.0309278350515464E-2</v>
      </c>
      <c r="O87" s="78">
        <v>10</v>
      </c>
      <c r="P87" s="77">
        <f t="shared" si="4"/>
        <v>0.10309278350515463</v>
      </c>
      <c r="Q87" s="78">
        <v>4</v>
      </c>
      <c r="R87" s="77">
        <f t="shared" si="5"/>
        <v>4.1237113402061855E-2</v>
      </c>
      <c r="S87" s="128">
        <v>4442</v>
      </c>
      <c r="T87" s="89">
        <v>123</v>
      </c>
      <c r="U87" s="77">
        <f t="shared" si="6"/>
        <v>2.7690229626294461E-2</v>
      </c>
      <c r="V87" s="78">
        <v>619</v>
      </c>
      <c r="W87" s="77">
        <f t="shared" si="7"/>
        <v>0.13935164340387213</v>
      </c>
      <c r="X87" s="78">
        <v>352</v>
      </c>
      <c r="Y87" s="77">
        <f t="shared" si="8"/>
        <v>7.9243583971184153E-2</v>
      </c>
      <c r="Z87" s="128">
        <v>3879</v>
      </c>
      <c r="AA87" s="89">
        <v>85</v>
      </c>
      <c r="AB87" s="77">
        <f t="shared" si="9"/>
        <v>2.1912864140242329E-2</v>
      </c>
      <c r="AC87" s="78">
        <v>437</v>
      </c>
      <c r="AD87" s="77">
        <f t="shared" si="10"/>
        <v>0.11265790152101057</v>
      </c>
      <c r="AE87" s="78">
        <v>312</v>
      </c>
      <c r="AF87" s="77">
        <f t="shared" si="11"/>
        <v>8.0433101314771854E-2</v>
      </c>
      <c r="AG87" s="128">
        <v>2417</v>
      </c>
      <c r="AH87" s="89">
        <v>40</v>
      </c>
      <c r="AI87" s="77">
        <f t="shared" si="12"/>
        <v>1.6549441456350848E-2</v>
      </c>
      <c r="AJ87" s="78">
        <v>195</v>
      </c>
      <c r="AK87" s="77">
        <f t="shared" si="13"/>
        <v>8.0678527099710379E-2</v>
      </c>
      <c r="AL87" s="78">
        <v>141</v>
      </c>
      <c r="AM87" s="77">
        <f t="shared" si="14"/>
        <v>5.8336781133636738E-2</v>
      </c>
      <c r="AN87" s="128">
        <v>874</v>
      </c>
      <c r="AO87" s="89">
        <v>6</v>
      </c>
      <c r="AP87" s="77">
        <f t="shared" si="15"/>
        <v>6.8649885583524023E-3</v>
      </c>
      <c r="AQ87" s="78">
        <v>48</v>
      </c>
      <c r="AR87" s="77">
        <f t="shared" si="16"/>
        <v>5.4919908466819219E-2</v>
      </c>
      <c r="AS87" s="78">
        <v>29</v>
      </c>
      <c r="AT87" s="77">
        <f t="shared" si="17"/>
        <v>3.3180778032036611E-2</v>
      </c>
      <c r="AU87" s="128">
        <v>249</v>
      </c>
      <c r="AV87" s="89">
        <v>1</v>
      </c>
      <c r="AW87" s="77">
        <f t="shared" si="18"/>
        <v>4.0160642570281121E-3</v>
      </c>
      <c r="AX87" s="78">
        <v>13</v>
      </c>
      <c r="AY87" s="77">
        <f t="shared" si="19"/>
        <v>5.2208835341365459E-2</v>
      </c>
      <c r="AZ87" s="78">
        <v>3</v>
      </c>
      <c r="BA87" s="77">
        <f t="shared" si="20"/>
        <v>1.2048192771084338E-2</v>
      </c>
      <c r="BB87" s="128">
        <f t="shared" si="21"/>
        <v>12005</v>
      </c>
      <c r="BC87" s="79">
        <f t="shared" si="22"/>
        <v>256</v>
      </c>
      <c r="BD87" s="77">
        <f t="shared" si="23"/>
        <v>2.1324448146605581E-2</v>
      </c>
      <c r="BE87" s="79">
        <f t="shared" si="24"/>
        <v>1328</v>
      </c>
      <c r="BF87" s="77">
        <f t="shared" si="25"/>
        <v>0.11062057476051645</v>
      </c>
      <c r="BG87" s="79">
        <f t="shared" si="26"/>
        <v>841</v>
      </c>
      <c r="BH87" s="77">
        <f t="shared" si="27"/>
        <v>7.0054144106622238E-2</v>
      </c>
      <c r="BJ87" s="270"/>
      <c r="BK87" s="125" t="s">
        <v>74</v>
      </c>
      <c r="BL87" s="33">
        <f>(BB114-SUM(BC114,BE114,BG114))/BB114</f>
        <v>0.80368454391891897</v>
      </c>
      <c r="BM87" s="86"/>
      <c r="BN87" s="149"/>
      <c r="BO87" s="86"/>
      <c r="BP87" s="86"/>
      <c r="BQ87" s="86"/>
      <c r="BR87" s="86"/>
      <c r="BS87" s="86"/>
      <c r="BT87" s="86"/>
      <c r="BU87" s="86"/>
      <c r="BV87" s="86"/>
      <c r="BW87" s="86"/>
      <c r="BX87" s="86"/>
      <c r="BY87" s="86"/>
      <c r="BZ87" s="86"/>
      <c r="CB87" s="149"/>
      <c r="CC87" s="86"/>
      <c r="CD87" s="86"/>
      <c r="CE87" s="86"/>
      <c r="CF87" s="86"/>
      <c r="CG87" s="86"/>
      <c r="CH87" s="86"/>
      <c r="CI87" s="86"/>
      <c r="CJ87" s="86"/>
      <c r="CK87" s="86"/>
      <c r="CL87" s="86"/>
      <c r="CM87" s="86"/>
      <c r="CN87" s="86"/>
      <c r="CO87" s="86"/>
    </row>
    <row r="88" spans="2:93" s="12" customFormat="1" ht="14.25" customHeight="1">
      <c r="B88" s="243"/>
      <c r="C88" s="265"/>
      <c r="D88" s="187" t="s">
        <v>212</v>
      </c>
      <c r="E88" s="179">
        <v>0</v>
      </c>
      <c r="F88" s="180">
        <v>0</v>
      </c>
      <c r="G88" s="67" t="str">
        <f t="shared" si="0"/>
        <v>-</v>
      </c>
      <c r="H88" s="68">
        <v>0</v>
      </c>
      <c r="I88" s="67" t="str">
        <f t="shared" si="1"/>
        <v>-</v>
      </c>
      <c r="J88" s="68">
        <v>0</v>
      </c>
      <c r="K88" s="67" t="str">
        <f t="shared" si="2"/>
        <v>-</v>
      </c>
      <c r="L88" s="179">
        <v>1</v>
      </c>
      <c r="M88" s="180">
        <v>0</v>
      </c>
      <c r="N88" s="67">
        <f t="shared" si="3"/>
        <v>0</v>
      </c>
      <c r="O88" s="68">
        <v>0</v>
      </c>
      <c r="P88" s="67">
        <f t="shared" si="4"/>
        <v>0</v>
      </c>
      <c r="Q88" s="68">
        <v>0</v>
      </c>
      <c r="R88" s="67">
        <f t="shared" si="5"/>
        <v>0</v>
      </c>
      <c r="S88" s="179">
        <v>332</v>
      </c>
      <c r="T88" s="180">
        <v>4</v>
      </c>
      <c r="U88" s="67">
        <f t="shared" si="6"/>
        <v>1.2048192771084338E-2</v>
      </c>
      <c r="V88" s="68">
        <v>44</v>
      </c>
      <c r="W88" s="67">
        <f t="shared" si="7"/>
        <v>0.13253012048192772</v>
      </c>
      <c r="X88" s="68">
        <v>23</v>
      </c>
      <c r="Y88" s="67">
        <f t="shared" si="8"/>
        <v>6.9277108433734941E-2</v>
      </c>
      <c r="Z88" s="179">
        <v>194</v>
      </c>
      <c r="AA88" s="180">
        <v>2</v>
      </c>
      <c r="AB88" s="67">
        <f t="shared" si="9"/>
        <v>1.0309278350515464E-2</v>
      </c>
      <c r="AC88" s="68">
        <v>15</v>
      </c>
      <c r="AD88" s="67">
        <f t="shared" si="10"/>
        <v>7.7319587628865982E-2</v>
      </c>
      <c r="AE88" s="68">
        <v>16</v>
      </c>
      <c r="AF88" s="67">
        <f t="shared" si="11"/>
        <v>8.247422680412371E-2</v>
      </c>
      <c r="AG88" s="179">
        <v>112</v>
      </c>
      <c r="AH88" s="180">
        <v>0</v>
      </c>
      <c r="AI88" s="67">
        <f t="shared" si="12"/>
        <v>0</v>
      </c>
      <c r="AJ88" s="68">
        <v>12</v>
      </c>
      <c r="AK88" s="67">
        <f t="shared" si="13"/>
        <v>0.10714285714285714</v>
      </c>
      <c r="AL88" s="68">
        <v>6</v>
      </c>
      <c r="AM88" s="67">
        <f t="shared" si="14"/>
        <v>5.3571428571428568E-2</v>
      </c>
      <c r="AN88" s="179">
        <v>58</v>
      </c>
      <c r="AO88" s="180">
        <v>0</v>
      </c>
      <c r="AP88" s="67">
        <f t="shared" si="15"/>
        <v>0</v>
      </c>
      <c r="AQ88" s="68">
        <v>1</v>
      </c>
      <c r="AR88" s="67">
        <f t="shared" si="16"/>
        <v>1.7241379310344827E-2</v>
      </c>
      <c r="AS88" s="68">
        <v>3</v>
      </c>
      <c r="AT88" s="67">
        <f t="shared" si="17"/>
        <v>5.1724137931034482E-2</v>
      </c>
      <c r="AU88" s="179">
        <v>7</v>
      </c>
      <c r="AV88" s="180">
        <v>0</v>
      </c>
      <c r="AW88" s="67">
        <f t="shared" si="18"/>
        <v>0</v>
      </c>
      <c r="AX88" s="68">
        <v>1</v>
      </c>
      <c r="AY88" s="67">
        <f t="shared" si="19"/>
        <v>0.14285714285714285</v>
      </c>
      <c r="AZ88" s="68">
        <v>0</v>
      </c>
      <c r="BA88" s="67">
        <f t="shared" si="20"/>
        <v>0</v>
      </c>
      <c r="BB88" s="179">
        <f t="shared" si="21"/>
        <v>704</v>
      </c>
      <c r="BC88" s="69">
        <f t="shared" si="22"/>
        <v>6</v>
      </c>
      <c r="BD88" s="67">
        <f t="shared" si="23"/>
        <v>8.5227272727272721E-3</v>
      </c>
      <c r="BE88" s="69">
        <f t="shared" si="24"/>
        <v>73</v>
      </c>
      <c r="BF88" s="67">
        <f t="shared" si="25"/>
        <v>0.10369318181818182</v>
      </c>
      <c r="BG88" s="69">
        <f t="shared" si="26"/>
        <v>48</v>
      </c>
      <c r="BH88" s="67">
        <f t="shared" si="27"/>
        <v>6.8181818181818177E-2</v>
      </c>
      <c r="BJ88" s="268" t="s">
        <v>37</v>
      </c>
      <c r="BK88" s="5" t="s">
        <v>175</v>
      </c>
      <c r="BL88" s="33">
        <f>(BB115-SUM(BC115,BE115,BG115))/BB115</f>
        <v>0.80403578115248597</v>
      </c>
      <c r="BM88" s="86"/>
      <c r="BN88" s="149"/>
      <c r="BO88" s="86"/>
      <c r="BP88" s="86"/>
      <c r="BQ88" s="86"/>
      <c r="BR88" s="86"/>
      <c r="BS88" s="86"/>
      <c r="BT88" s="86"/>
      <c r="BU88" s="86"/>
      <c r="BV88" s="86"/>
      <c r="BW88" s="86"/>
      <c r="BX88" s="86"/>
      <c r="BY88" s="86"/>
      <c r="BZ88" s="86"/>
      <c r="CB88" s="149"/>
      <c r="CC88" s="86"/>
      <c r="CD88" s="86"/>
      <c r="CE88" s="86"/>
      <c r="CF88" s="86"/>
      <c r="CG88" s="86"/>
      <c r="CH88" s="86"/>
      <c r="CI88" s="86"/>
      <c r="CJ88" s="86"/>
      <c r="CK88" s="86"/>
      <c r="CL88" s="86"/>
      <c r="CM88" s="86"/>
      <c r="CN88" s="86"/>
      <c r="CO88" s="86"/>
    </row>
    <row r="89" spans="2:93" s="12" customFormat="1" ht="14.25" customHeight="1">
      <c r="B89" s="243"/>
      <c r="C89" s="265"/>
      <c r="D89" s="145" t="s">
        <v>274</v>
      </c>
      <c r="E89" s="171">
        <v>0</v>
      </c>
      <c r="F89" s="193">
        <v>0</v>
      </c>
      <c r="G89" s="173" t="str">
        <f t="shared" ref="G89" si="624">IFERROR(F89/E89,"-")</f>
        <v>-</v>
      </c>
      <c r="H89" s="194">
        <v>0</v>
      </c>
      <c r="I89" s="173" t="str">
        <f t="shared" ref="I89" si="625">IFERROR(H89/E89,"-")</f>
        <v>-</v>
      </c>
      <c r="J89" s="194">
        <v>0</v>
      </c>
      <c r="K89" s="173" t="str">
        <f t="shared" ref="K89" si="626">IFERROR(J89/E89,"-")</f>
        <v>-</v>
      </c>
      <c r="L89" s="171">
        <v>4</v>
      </c>
      <c r="M89" s="193">
        <v>0</v>
      </c>
      <c r="N89" s="173">
        <f t="shared" ref="N89" si="627">IFERROR(M89/L89,"-")</f>
        <v>0</v>
      </c>
      <c r="O89" s="194">
        <v>0</v>
      </c>
      <c r="P89" s="173">
        <f t="shared" ref="P89" si="628">IFERROR(O89/L89,"-")</f>
        <v>0</v>
      </c>
      <c r="Q89" s="194">
        <v>0</v>
      </c>
      <c r="R89" s="173">
        <f t="shared" ref="R89" si="629">IFERROR(Q89/L89,"-")</f>
        <v>0</v>
      </c>
      <c r="S89" s="171">
        <v>23</v>
      </c>
      <c r="T89" s="193">
        <v>0</v>
      </c>
      <c r="U89" s="173">
        <f t="shared" ref="U89" si="630">IFERROR(T89/S89,"-")</f>
        <v>0</v>
      </c>
      <c r="V89" s="194">
        <v>0</v>
      </c>
      <c r="W89" s="173">
        <f t="shared" ref="W89" si="631">IFERROR(V89/S89,"-")</f>
        <v>0</v>
      </c>
      <c r="X89" s="194">
        <v>0</v>
      </c>
      <c r="Y89" s="173">
        <f t="shared" ref="Y89" si="632">IFERROR(X89/S89,"-")</f>
        <v>0</v>
      </c>
      <c r="Z89" s="171">
        <v>47</v>
      </c>
      <c r="AA89" s="193">
        <v>0</v>
      </c>
      <c r="AB89" s="173">
        <f t="shared" ref="AB89" si="633">IFERROR(AA89/Z89,"-")</f>
        <v>0</v>
      </c>
      <c r="AC89" s="194">
        <v>0</v>
      </c>
      <c r="AD89" s="173">
        <f t="shared" ref="AD89" si="634">IFERROR(AC89/Z89,"-")</f>
        <v>0</v>
      </c>
      <c r="AE89" s="194">
        <v>0</v>
      </c>
      <c r="AF89" s="173">
        <f t="shared" ref="AF89" si="635">IFERROR(AE89/Z89,"-")</f>
        <v>0</v>
      </c>
      <c r="AG89" s="171">
        <v>50</v>
      </c>
      <c r="AH89" s="193">
        <v>0</v>
      </c>
      <c r="AI89" s="173">
        <f t="shared" ref="AI89" si="636">IFERROR(AH89/AG89,"-")</f>
        <v>0</v>
      </c>
      <c r="AJ89" s="194">
        <v>0</v>
      </c>
      <c r="AK89" s="173">
        <f t="shared" ref="AK89" si="637">IFERROR(AJ89/AG89,"-")</f>
        <v>0</v>
      </c>
      <c r="AL89" s="194">
        <v>0</v>
      </c>
      <c r="AM89" s="173">
        <f t="shared" ref="AM89" si="638">IFERROR(AL89/AG89,"-")</f>
        <v>0</v>
      </c>
      <c r="AN89" s="171">
        <v>47</v>
      </c>
      <c r="AO89" s="193">
        <v>0</v>
      </c>
      <c r="AP89" s="173">
        <f t="shared" ref="AP89" si="639">IFERROR(AO89/AN89,"-")</f>
        <v>0</v>
      </c>
      <c r="AQ89" s="194">
        <v>0</v>
      </c>
      <c r="AR89" s="173">
        <f t="shared" ref="AR89" si="640">IFERROR(AQ89/AN89,"-")</f>
        <v>0</v>
      </c>
      <c r="AS89" s="194">
        <v>0</v>
      </c>
      <c r="AT89" s="173">
        <f t="shared" ref="AT89" si="641">IFERROR(AS89/AN89,"-")</f>
        <v>0</v>
      </c>
      <c r="AU89" s="171">
        <v>29</v>
      </c>
      <c r="AV89" s="193">
        <v>0</v>
      </c>
      <c r="AW89" s="173">
        <f t="shared" ref="AW89" si="642">IFERROR(AV89/AU89,"-")</f>
        <v>0</v>
      </c>
      <c r="AX89" s="194">
        <v>0</v>
      </c>
      <c r="AY89" s="173">
        <f t="shared" ref="AY89" si="643">IFERROR(AX89/AU89,"-")</f>
        <v>0</v>
      </c>
      <c r="AZ89" s="194">
        <v>0</v>
      </c>
      <c r="BA89" s="173">
        <f t="shared" ref="BA89" si="644">IFERROR(AZ89/AU89,"-")</f>
        <v>0</v>
      </c>
      <c r="BB89" s="171">
        <f t="shared" ref="BB89" si="645">SUM(E89,L89,S89,Z89,AG89,AN89,AU89,)</f>
        <v>200</v>
      </c>
      <c r="BC89" s="172">
        <f t="shared" ref="BC89" si="646">SUM(F89,M89,T89,AA89,AH89,AO89,AV89,)</f>
        <v>0</v>
      </c>
      <c r="BD89" s="173">
        <f t="shared" ref="BD89" si="647">IFERROR(BC89/BB89,"-")</f>
        <v>0</v>
      </c>
      <c r="BE89" s="172">
        <f t="shared" ref="BE89" si="648">SUM(H89,O89,V89,AC89,AJ89,AQ89,AX89,)</f>
        <v>0</v>
      </c>
      <c r="BF89" s="173">
        <f t="shared" ref="BF89" si="649">IFERROR(BE89/BB89,"-")</f>
        <v>0</v>
      </c>
      <c r="BG89" s="172">
        <f t="shared" ref="BG89" si="650">SUM(J89,Q89,X89,AE89,AL89,AS89,AZ89,)</f>
        <v>0</v>
      </c>
      <c r="BH89" s="173">
        <f t="shared" ref="BH89" si="651">IFERROR(BG89/BB89,"-")</f>
        <v>0</v>
      </c>
      <c r="BJ89" s="269"/>
      <c r="BK89" s="5" t="s">
        <v>212</v>
      </c>
      <c r="BL89" s="33">
        <f>(BB116-SUM(BC116,BE116,BG116))/BB116</f>
        <v>0.81595092024539873</v>
      </c>
      <c r="BM89" s="86"/>
      <c r="BN89" s="149"/>
      <c r="BO89" s="86"/>
      <c r="BP89" s="86"/>
      <c r="BQ89" s="86"/>
      <c r="BR89" s="86"/>
      <c r="BS89" s="86"/>
      <c r="BT89" s="86"/>
      <c r="BU89" s="86"/>
      <c r="BV89" s="86"/>
      <c r="BW89" s="86"/>
      <c r="BX89" s="86"/>
      <c r="BY89" s="86"/>
      <c r="BZ89" s="86"/>
      <c r="CB89" s="149"/>
      <c r="CC89" s="86"/>
      <c r="CD89" s="86"/>
      <c r="CE89" s="86"/>
      <c r="CF89" s="86"/>
      <c r="CG89" s="86"/>
      <c r="CH89" s="86"/>
      <c r="CI89" s="86"/>
      <c r="CJ89" s="86"/>
      <c r="CK89" s="86"/>
      <c r="CL89" s="86"/>
      <c r="CM89" s="86"/>
      <c r="CN89" s="86"/>
      <c r="CO89" s="86"/>
    </row>
    <row r="90" spans="2:93" s="12" customFormat="1" ht="14.25" customHeight="1">
      <c r="B90" s="244"/>
      <c r="C90" s="266"/>
      <c r="D90" s="169" t="s">
        <v>74</v>
      </c>
      <c r="E90" s="39">
        <v>47</v>
      </c>
      <c r="F90" s="195">
        <v>0</v>
      </c>
      <c r="G90" s="13">
        <f t="shared" si="0"/>
        <v>0</v>
      </c>
      <c r="H90" s="34">
        <v>6</v>
      </c>
      <c r="I90" s="13">
        <f t="shared" si="1"/>
        <v>0.1276595744680851</v>
      </c>
      <c r="J90" s="34">
        <v>0</v>
      </c>
      <c r="K90" s="13">
        <f t="shared" si="2"/>
        <v>0</v>
      </c>
      <c r="L90" s="39">
        <v>102</v>
      </c>
      <c r="M90" s="195">
        <v>1</v>
      </c>
      <c r="N90" s="13">
        <f t="shared" si="3"/>
        <v>9.8039215686274508E-3</v>
      </c>
      <c r="O90" s="34">
        <v>10</v>
      </c>
      <c r="P90" s="13">
        <f t="shared" si="4"/>
        <v>9.8039215686274508E-2</v>
      </c>
      <c r="Q90" s="34">
        <v>4</v>
      </c>
      <c r="R90" s="13">
        <f t="shared" si="5"/>
        <v>3.9215686274509803E-2</v>
      </c>
      <c r="S90" s="39">
        <v>4797</v>
      </c>
      <c r="T90" s="195">
        <v>127</v>
      </c>
      <c r="U90" s="13">
        <f t="shared" si="6"/>
        <v>2.6474880133416718E-2</v>
      </c>
      <c r="V90" s="34">
        <v>663</v>
      </c>
      <c r="W90" s="13">
        <f t="shared" si="7"/>
        <v>0.13821138211382114</v>
      </c>
      <c r="X90" s="34">
        <v>375</v>
      </c>
      <c r="Y90" s="13">
        <f t="shared" si="8"/>
        <v>7.8173858661663542E-2</v>
      </c>
      <c r="Z90" s="39">
        <v>4120</v>
      </c>
      <c r="AA90" s="195">
        <v>87</v>
      </c>
      <c r="AB90" s="13">
        <f t="shared" si="9"/>
        <v>2.1116504854368931E-2</v>
      </c>
      <c r="AC90" s="34">
        <v>452</v>
      </c>
      <c r="AD90" s="13">
        <f t="shared" si="10"/>
        <v>0.10970873786407767</v>
      </c>
      <c r="AE90" s="34">
        <v>328</v>
      </c>
      <c r="AF90" s="13">
        <f t="shared" si="11"/>
        <v>7.9611650485436891E-2</v>
      </c>
      <c r="AG90" s="39">
        <v>2579</v>
      </c>
      <c r="AH90" s="195">
        <v>40</v>
      </c>
      <c r="AI90" s="13">
        <f t="shared" si="12"/>
        <v>1.5509887553315239E-2</v>
      </c>
      <c r="AJ90" s="34">
        <v>207</v>
      </c>
      <c r="AK90" s="13">
        <f t="shared" si="13"/>
        <v>8.0263668088406362E-2</v>
      </c>
      <c r="AL90" s="34">
        <v>147</v>
      </c>
      <c r="AM90" s="13">
        <f t="shared" si="14"/>
        <v>5.6998836758433501E-2</v>
      </c>
      <c r="AN90" s="39">
        <v>979</v>
      </c>
      <c r="AO90" s="195">
        <v>6</v>
      </c>
      <c r="AP90" s="13">
        <f t="shared" si="15"/>
        <v>6.1287027579162408E-3</v>
      </c>
      <c r="AQ90" s="34">
        <v>49</v>
      </c>
      <c r="AR90" s="13">
        <f t="shared" si="16"/>
        <v>5.0051072522982638E-2</v>
      </c>
      <c r="AS90" s="34">
        <v>32</v>
      </c>
      <c r="AT90" s="13">
        <f t="shared" si="17"/>
        <v>3.268641470888662E-2</v>
      </c>
      <c r="AU90" s="39">
        <v>285</v>
      </c>
      <c r="AV90" s="195">
        <v>1</v>
      </c>
      <c r="AW90" s="13">
        <f t="shared" si="18"/>
        <v>3.5087719298245615E-3</v>
      </c>
      <c r="AX90" s="34">
        <v>14</v>
      </c>
      <c r="AY90" s="13">
        <f t="shared" si="19"/>
        <v>4.912280701754386E-2</v>
      </c>
      <c r="AZ90" s="34">
        <v>3</v>
      </c>
      <c r="BA90" s="13">
        <f t="shared" si="20"/>
        <v>1.0526315789473684E-2</v>
      </c>
      <c r="BB90" s="39">
        <f t="shared" si="21"/>
        <v>12909</v>
      </c>
      <c r="BC90" s="75">
        <f t="shared" si="22"/>
        <v>262</v>
      </c>
      <c r="BD90" s="13">
        <f t="shared" si="23"/>
        <v>2.0295917576884346E-2</v>
      </c>
      <c r="BE90" s="75">
        <f t="shared" si="24"/>
        <v>1401</v>
      </c>
      <c r="BF90" s="13">
        <f t="shared" si="25"/>
        <v>0.1085289333023472</v>
      </c>
      <c r="BG90" s="75">
        <f t="shared" si="26"/>
        <v>889</v>
      </c>
      <c r="BH90" s="13">
        <f t="shared" si="27"/>
        <v>6.8866682159733517E-2</v>
      </c>
      <c r="BJ90" s="270"/>
      <c r="BK90" s="125" t="s">
        <v>74</v>
      </c>
      <c r="BL90" s="33">
        <f>(BB118-SUM(BC118,BE118,BG118))/BB118</f>
        <v>0.807540580741124</v>
      </c>
      <c r="BM90" s="86"/>
      <c r="BN90" s="149"/>
      <c r="BO90" s="86"/>
      <c r="BP90" s="86"/>
      <c r="BQ90" s="86"/>
      <c r="BR90" s="86"/>
      <c r="BS90" s="86"/>
      <c r="BT90" s="86"/>
      <c r="BU90" s="86"/>
      <c r="BV90" s="86"/>
      <c r="BW90" s="86"/>
      <c r="BX90" s="86"/>
      <c r="BY90" s="86"/>
      <c r="BZ90" s="86"/>
      <c r="CB90" s="149"/>
      <c r="CC90" s="86"/>
      <c r="CD90" s="86"/>
      <c r="CE90" s="86"/>
      <c r="CF90" s="86"/>
      <c r="CG90" s="86"/>
      <c r="CH90" s="86"/>
      <c r="CI90" s="86"/>
      <c r="CJ90" s="86"/>
      <c r="CK90" s="86"/>
      <c r="CL90" s="86"/>
      <c r="CM90" s="86"/>
      <c r="CN90" s="86"/>
      <c r="CO90" s="86"/>
    </row>
    <row r="91" spans="2:93" s="12" customFormat="1" ht="14.25" customHeight="1">
      <c r="B91" s="242">
        <v>22</v>
      </c>
      <c r="C91" s="264" t="s">
        <v>63</v>
      </c>
      <c r="D91" s="144" t="s">
        <v>175</v>
      </c>
      <c r="E91" s="128">
        <v>46</v>
      </c>
      <c r="F91" s="79">
        <v>0</v>
      </c>
      <c r="G91" s="77">
        <f t="shared" si="0"/>
        <v>0</v>
      </c>
      <c r="H91" s="79">
        <v>3</v>
      </c>
      <c r="I91" s="77">
        <f t="shared" si="1"/>
        <v>6.5217391304347824E-2</v>
      </c>
      <c r="J91" s="79">
        <v>4</v>
      </c>
      <c r="K91" s="77">
        <f t="shared" si="2"/>
        <v>8.6956521739130432E-2</v>
      </c>
      <c r="L91" s="128">
        <v>153</v>
      </c>
      <c r="M91" s="79">
        <v>0</v>
      </c>
      <c r="N91" s="77">
        <f t="shared" si="3"/>
        <v>0</v>
      </c>
      <c r="O91" s="79">
        <v>8</v>
      </c>
      <c r="P91" s="77">
        <f t="shared" si="4"/>
        <v>5.2287581699346407E-2</v>
      </c>
      <c r="Q91" s="79">
        <v>8</v>
      </c>
      <c r="R91" s="77">
        <f t="shared" si="5"/>
        <v>5.2287581699346407E-2</v>
      </c>
      <c r="S91" s="128">
        <v>5987</v>
      </c>
      <c r="T91" s="79">
        <v>194</v>
      </c>
      <c r="U91" s="77">
        <f t="shared" si="6"/>
        <v>3.2403541005511939E-2</v>
      </c>
      <c r="V91" s="79">
        <v>527</v>
      </c>
      <c r="W91" s="77">
        <f t="shared" si="7"/>
        <v>8.8024052112911311E-2</v>
      </c>
      <c r="X91" s="79">
        <v>581</v>
      </c>
      <c r="Y91" s="77">
        <f t="shared" si="8"/>
        <v>9.7043594454651744E-2</v>
      </c>
      <c r="Z91" s="128">
        <v>4760</v>
      </c>
      <c r="AA91" s="79">
        <v>133</v>
      </c>
      <c r="AB91" s="77">
        <f t="shared" si="9"/>
        <v>2.7941176470588237E-2</v>
      </c>
      <c r="AC91" s="79">
        <v>409</v>
      </c>
      <c r="AD91" s="77">
        <f t="shared" si="10"/>
        <v>8.592436974789916E-2</v>
      </c>
      <c r="AE91" s="79">
        <v>467</v>
      </c>
      <c r="AF91" s="77">
        <f t="shared" si="11"/>
        <v>9.810924369747899E-2</v>
      </c>
      <c r="AG91" s="128">
        <v>2886</v>
      </c>
      <c r="AH91" s="79">
        <v>47</v>
      </c>
      <c r="AI91" s="77">
        <f t="shared" si="12"/>
        <v>1.6285516285516284E-2</v>
      </c>
      <c r="AJ91" s="79">
        <v>161</v>
      </c>
      <c r="AK91" s="77">
        <f t="shared" si="13"/>
        <v>5.5786555786555787E-2</v>
      </c>
      <c r="AL91" s="79">
        <v>239</v>
      </c>
      <c r="AM91" s="77">
        <f t="shared" si="14"/>
        <v>8.2813582813582809E-2</v>
      </c>
      <c r="AN91" s="128">
        <v>1173</v>
      </c>
      <c r="AO91" s="79">
        <v>6</v>
      </c>
      <c r="AP91" s="77">
        <f t="shared" si="15"/>
        <v>5.1150895140664966E-3</v>
      </c>
      <c r="AQ91" s="79">
        <v>55</v>
      </c>
      <c r="AR91" s="77">
        <f t="shared" si="16"/>
        <v>4.6888320545609548E-2</v>
      </c>
      <c r="AS91" s="79">
        <v>59</v>
      </c>
      <c r="AT91" s="77">
        <f t="shared" si="17"/>
        <v>5.0298380221653879E-2</v>
      </c>
      <c r="AU91" s="128">
        <v>381</v>
      </c>
      <c r="AV91" s="79">
        <v>0</v>
      </c>
      <c r="AW91" s="77">
        <f t="shared" si="18"/>
        <v>0</v>
      </c>
      <c r="AX91" s="79">
        <v>7</v>
      </c>
      <c r="AY91" s="77">
        <f t="shared" si="19"/>
        <v>1.8372703412073491E-2</v>
      </c>
      <c r="AZ91" s="79">
        <v>11</v>
      </c>
      <c r="BA91" s="77">
        <f t="shared" si="20"/>
        <v>2.8871391076115485E-2</v>
      </c>
      <c r="BB91" s="128">
        <f t="shared" si="21"/>
        <v>15386</v>
      </c>
      <c r="BC91" s="79">
        <f t="shared" si="22"/>
        <v>380</v>
      </c>
      <c r="BD91" s="77">
        <f t="shared" si="23"/>
        <v>2.4697777200051996E-2</v>
      </c>
      <c r="BE91" s="79">
        <f t="shared" si="24"/>
        <v>1170</v>
      </c>
      <c r="BF91" s="77">
        <f t="shared" si="25"/>
        <v>7.604315611594957E-2</v>
      </c>
      <c r="BG91" s="79">
        <f t="shared" si="26"/>
        <v>1369</v>
      </c>
      <c r="BH91" s="77">
        <f t="shared" si="27"/>
        <v>8.8976992070713634E-2</v>
      </c>
      <c r="BJ91" s="268" t="s">
        <v>38</v>
      </c>
      <c r="BK91" s="5" t="s">
        <v>175</v>
      </c>
      <c r="BL91" s="33">
        <f>(BB119-SUM(BC119,BE119,BG119))/BB119</f>
        <v>0.78166732516791781</v>
      </c>
      <c r="BM91" s="86"/>
      <c r="BN91" s="149"/>
      <c r="BO91" s="86"/>
      <c r="BP91" s="86"/>
      <c r="BQ91" s="86"/>
      <c r="BR91" s="86"/>
      <c r="BS91" s="86"/>
      <c r="BT91" s="86"/>
      <c r="BU91" s="86"/>
      <c r="BV91" s="86"/>
      <c r="BW91" s="86"/>
      <c r="BX91" s="86"/>
      <c r="BY91" s="86"/>
      <c r="BZ91" s="86"/>
      <c r="CB91" s="149"/>
      <c r="CC91" s="86"/>
      <c r="CD91" s="86"/>
      <c r="CE91" s="86"/>
      <c r="CF91" s="86"/>
      <c r="CG91" s="86"/>
      <c r="CH91" s="86"/>
      <c r="CI91" s="86"/>
      <c r="CJ91" s="86"/>
      <c r="CK91" s="86"/>
      <c r="CL91" s="86"/>
      <c r="CM91" s="86"/>
      <c r="CN91" s="86"/>
      <c r="CO91" s="86"/>
    </row>
    <row r="92" spans="2:93" s="12" customFormat="1" ht="14.25" customHeight="1">
      <c r="B92" s="243"/>
      <c r="C92" s="265"/>
      <c r="D92" s="187" t="s">
        <v>212</v>
      </c>
      <c r="E92" s="179">
        <v>0</v>
      </c>
      <c r="F92" s="69">
        <v>0</v>
      </c>
      <c r="G92" s="67" t="str">
        <f t="shared" si="0"/>
        <v>-</v>
      </c>
      <c r="H92" s="69">
        <v>0</v>
      </c>
      <c r="I92" s="67" t="str">
        <f t="shared" si="1"/>
        <v>-</v>
      </c>
      <c r="J92" s="69">
        <v>0</v>
      </c>
      <c r="K92" s="67" t="str">
        <f t="shared" si="2"/>
        <v>-</v>
      </c>
      <c r="L92" s="179">
        <v>2</v>
      </c>
      <c r="M92" s="69">
        <v>0</v>
      </c>
      <c r="N92" s="67">
        <f t="shared" si="3"/>
        <v>0</v>
      </c>
      <c r="O92" s="69">
        <v>0</v>
      </c>
      <c r="P92" s="67">
        <f t="shared" si="4"/>
        <v>0</v>
      </c>
      <c r="Q92" s="69">
        <v>0</v>
      </c>
      <c r="R92" s="67">
        <f t="shared" si="5"/>
        <v>0</v>
      </c>
      <c r="S92" s="179">
        <v>330</v>
      </c>
      <c r="T92" s="69">
        <v>10</v>
      </c>
      <c r="U92" s="67">
        <f t="shared" si="6"/>
        <v>3.0303030303030304E-2</v>
      </c>
      <c r="V92" s="69">
        <v>35</v>
      </c>
      <c r="W92" s="67">
        <f t="shared" si="7"/>
        <v>0.10606060606060606</v>
      </c>
      <c r="X92" s="69">
        <v>33</v>
      </c>
      <c r="Y92" s="67">
        <f t="shared" si="8"/>
        <v>0.1</v>
      </c>
      <c r="Z92" s="179">
        <v>187</v>
      </c>
      <c r="AA92" s="69">
        <v>2</v>
      </c>
      <c r="AB92" s="67">
        <f t="shared" si="9"/>
        <v>1.06951871657754E-2</v>
      </c>
      <c r="AC92" s="69">
        <v>15</v>
      </c>
      <c r="AD92" s="67">
        <f t="shared" si="10"/>
        <v>8.0213903743315509E-2</v>
      </c>
      <c r="AE92" s="69">
        <v>19</v>
      </c>
      <c r="AF92" s="67">
        <f t="shared" si="11"/>
        <v>0.10160427807486631</v>
      </c>
      <c r="AG92" s="179">
        <v>80</v>
      </c>
      <c r="AH92" s="69">
        <v>2</v>
      </c>
      <c r="AI92" s="67">
        <f t="shared" si="12"/>
        <v>2.5000000000000001E-2</v>
      </c>
      <c r="AJ92" s="69">
        <v>6</v>
      </c>
      <c r="AK92" s="67">
        <f t="shared" si="13"/>
        <v>7.4999999999999997E-2</v>
      </c>
      <c r="AL92" s="69">
        <v>10</v>
      </c>
      <c r="AM92" s="67">
        <f t="shared" si="14"/>
        <v>0.125</v>
      </c>
      <c r="AN92" s="179">
        <v>31</v>
      </c>
      <c r="AO92" s="69">
        <v>0</v>
      </c>
      <c r="AP92" s="67">
        <f t="shared" si="15"/>
        <v>0</v>
      </c>
      <c r="AQ92" s="69">
        <v>3</v>
      </c>
      <c r="AR92" s="67">
        <f t="shared" si="16"/>
        <v>9.6774193548387094E-2</v>
      </c>
      <c r="AS92" s="69">
        <v>4</v>
      </c>
      <c r="AT92" s="67">
        <f t="shared" si="17"/>
        <v>0.12903225806451613</v>
      </c>
      <c r="AU92" s="179">
        <v>12</v>
      </c>
      <c r="AV92" s="69">
        <v>0</v>
      </c>
      <c r="AW92" s="67">
        <f t="shared" si="18"/>
        <v>0</v>
      </c>
      <c r="AX92" s="69">
        <v>2</v>
      </c>
      <c r="AY92" s="67">
        <f t="shared" si="19"/>
        <v>0.16666666666666666</v>
      </c>
      <c r="AZ92" s="69">
        <v>0</v>
      </c>
      <c r="BA92" s="67">
        <f t="shared" si="20"/>
        <v>0</v>
      </c>
      <c r="BB92" s="179">
        <f t="shared" si="21"/>
        <v>642</v>
      </c>
      <c r="BC92" s="69">
        <f t="shared" si="22"/>
        <v>14</v>
      </c>
      <c r="BD92" s="67">
        <f t="shared" si="23"/>
        <v>2.1806853582554516E-2</v>
      </c>
      <c r="BE92" s="69">
        <f t="shared" si="24"/>
        <v>61</v>
      </c>
      <c r="BF92" s="67">
        <f t="shared" si="25"/>
        <v>9.5015576323987536E-2</v>
      </c>
      <c r="BG92" s="69">
        <f t="shared" si="26"/>
        <v>66</v>
      </c>
      <c r="BH92" s="67">
        <f t="shared" si="27"/>
        <v>0.10280373831775701</v>
      </c>
      <c r="BJ92" s="269"/>
      <c r="BK92" s="5" t="s">
        <v>212</v>
      </c>
      <c r="BL92" s="36">
        <f>(BB120-SUM(BC120,BE120,BG120))/BB120</f>
        <v>0.76446280991735538</v>
      </c>
      <c r="BM92" s="86"/>
      <c r="BN92" s="149"/>
      <c r="BO92" s="86"/>
      <c r="BP92" s="86"/>
      <c r="BQ92" s="86"/>
      <c r="BR92" s="86"/>
      <c r="BS92" s="86"/>
      <c r="BT92" s="86"/>
      <c r="BU92" s="86"/>
      <c r="BV92" s="86"/>
      <c r="BW92" s="86"/>
      <c r="BX92" s="86"/>
      <c r="BY92" s="86"/>
      <c r="BZ92" s="86"/>
      <c r="CB92" s="149"/>
      <c r="CC92" s="86"/>
      <c r="CD92" s="86"/>
      <c r="CE92" s="86"/>
      <c r="CF92" s="86"/>
      <c r="CG92" s="86"/>
      <c r="CH92" s="86"/>
      <c r="CI92" s="86"/>
      <c r="CJ92" s="86"/>
      <c r="CK92" s="86"/>
      <c r="CL92" s="86"/>
      <c r="CM92" s="86"/>
      <c r="CN92" s="86"/>
      <c r="CO92" s="86"/>
    </row>
    <row r="93" spans="2:93" s="12" customFormat="1" ht="14.25" customHeight="1">
      <c r="B93" s="243"/>
      <c r="C93" s="265"/>
      <c r="D93" s="145" t="s">
        <v>274</v>
      </c>
      <c r="E93" s="171">
        <v>2</v>
      </c>
      <c r="F93" s="172">
        <v>0</v>
      </c>
      <c r="G93" s="173">
        <f t="shared" ref="G93" si="652">IFERROR(F93/E93,"-")</f>
        <v>0</v>
      </c>
      <c r="H93" s="172">
        <v>0</v>
      </c>
      <c r="I93" s="173">
        <f t="shared" ref="I93" si="653">IFERROR(H93/E93,"-")</f>
        <v>0</v>
      </c>
      <c r="J93" s="172">
        <v>0</v>
      </c>
      <c r="K93" s="173">
        <f t="shared" ref="K93" si="654">IFERROR(J93/E93,"-")</f>
        <v>0</v>
      </c>
      <c r="L93" s="171">
        <v>2</v>
      </c>
      <c r="M93" s="172">
        <v>0</v>
      </c>
      <c r="N93" s="173">
        <f t="shared" ref="N93" si="655">IFERROR(M93/L93,"-")</f>
        <v>0</v>
      </c>
      <c r="O93" s="172">
        <v>0</v>
      </c>
      <c r="P93" s="173">
        <f t="shared" ref="P93" si="656">IFERROR(O93/L93,"-")</f>
        <v>0</v>
      </c>
      <c r="Q93" s="172">
        <v>0</v>
      </c>
      <c r="R93" s="173">
        <f t="shared" ref="R93" si="657">IFERROR(Q93/L93,"-")</f>
        <v>0</v>
      </c>
      <c r="S93" s="171">
        <v>40</v>
      </c>
      <c r="T93" s="172">
        <v>0</v>
      </c>
      <c r="U93" s="173">
        <f t="shared" ref="U93" si="658">IFERROR(T93/S93,"-")</f>
        <v>0</v>
      </c>
      <c r="V93" s="172">
        <v>0</v>
      </c>
      <c r="W93" s="173">
        <f t="shared" ref="W93" si="659">IFERROR(V93/S93,"-")</f>
        <v>0</v>
      </c>
      <c r="X93" s="172">
        <v>0</v>
      </c>
      <c r="Y93" s="173">
        <f t="shared" ref="Y93" si="660">IFERROR(X93/S93,"-")</f>
        <v>0</v>
      </c>
      <c r="Z93" s="171">
        <v>63</v>
      </c>
      <c r="AA93" s="172">
        <v>0</v>
      </c>
      <c r="AB93" s="173">
        <f t="shared" ref="AB93" si="661">IFERROR(AA93/Z93,"-")</f>
        <v>0</v>
      </c>
      <c r="AC93" s="172">
        <v>0</v>
      </c>
      <c r="AD93" s="173">
        <f t="shared" ref="AD93" si="662">IFERROR(AC93/Z93,"-")</f>
        <v>0</v>
      </c>
      <c r="AE93" s="172">
        <v>0</v>
      </c>
      <c r="AF93" s="173">
        <f t="shared" ref="AF93" si="663">IFERROR(AE93/Z93,"-")</f>
        <v>0</v>
      </c>
      <c r="AG93" s="171">
        <v>55</v>
      </c>
      <c r="AH93" s="172">
        <v>0</v>
      </c>
      <c r="AI93" s="173">
        <f t="shared" ref="AI93" si="664">IFERROR(AH93/AG93,"-")</f>
        <v>0</v>
      </c>
      <c r="AJ93" s="172">
        <v>0</v>
      </c>
      <c r="AK93" s="173">
        <f t="shared" ref="AK93" si="665">IFERROR(AJ93/AG93,"-")</f>
        <v>0</v>
      </c>
      <c r="AL93" s="172">
        <v>0</v>
      </c>
      <c r="AM93" s="173">
        <f t="shared" ref="AM93" si="666">IFERROR(AL93/AG93,"-")</f>
        <v>0</v>
      </c>
      <c r="AN93" s="171">
        <v>67</v>
      </c>
      <c r="AO93" s="172">
        <v>0</v>
      </c>
      <c r="AP93" s="173">
        <f t="shared" ref="AP93" si="667">IFERROR(AO93/AN93,"-")</f>
        <v>0</v>
      </c>
      <c r="AQ93" s="172">
        <v>0</v>
      </c>
      <c r="AR93" s="173">
        <f t="shared" ref="AR93" si="668">IFERROR(AQ93/AN93,"-")</f>
        <v>0</v>
      </c>
      <c r="AS93" s="172">
        <v>0</v>
      </c>
      <c r="AT93" s="173">
        <f t="shared" ref="AT93" si="669">IFERROR(AS93/AN93,"-")</f>
        <v>0</v>
      </c>
      <c r="AU93" s="171">
        <v>51</v>
      </c>
      <c r="AV93" s="172">
        <v>0</v>
      </c>
      <c r="AW93" s="173">
        <f t="shared" ref="AW93" si="670">IFERROR(AV93/AU93,"-")</f>
        <v>0</v>
      </c>
      <c r="AX93" s="172">
        <v>0</v>
      </c>
      <c r="AY93" s="173">
        <f t="shared" ref="AY93" si="671">IFERROR(AX93/AU93,"-")</f>
        <v>0</v>
      </c>
      <c r="AZ93" s="172">
        <v>0</v>
      </c>
      <c r="BA93" s="173">
        <f t="shared" ref="BA93" si="672">IFERROR(AZ93/AU93,"-")</f>
        <v>0</v>
      </c>
      <c r="BB93" s="171">
        <f t="shared" ref="BB93" si="673">SUM(E93,L93,S93,Z93,AG93,AN93,AU93,)</f>
        <v>280</v>
      </c>
      <c r="BC93" s="172">
        <f t="shared" ref="BC93" si="674">SUM(F93,M93,T93,AA93,AH93,AO93,AV93,)</f>
        <v>0</v>
      </c>
      <c r="BD93" s="173">
        <f t="shared" ref="BD93" si="675">IFERROR(BC93/BB93,"-")</f>
        <v>0</v>
      </c>
      <c r="BE93" s="172">
        <f t="shared" ref="BE93" si="676">SUM(H93,O93,V93,AC93,AJ93,AQ93,AX93,)</f>
        <v>0</v>
      </c>
      <c r="BF93" s="173">
        <f t="shared" ref="BF93" si="677">IFERROR(BE93/BB93,"-")</f>
        <v>0</v>
      </c>
      <c r="BG93" s="172">
        <f t="shared" ref="BG93" si="678">SUM(J93,Q93,X93,AE93,AL93,AS93,AZ93,)</f>
        <v>0</v>
      </c>
      <c r="BH93" s="173">
        <f t="shared" ref="BH93" si="679">IFERROR(BG93/BB93,"-")</f>
        <v>0</v>
      </c>
      <c r="BJ93" s="270"/>
      <c r="BK93" s="125" t="s">
        <v>74</v>
      </c>
      <c r="BL93" s="36">
        <f>(BB122-SUM(BC122,BE122,BG122))/BB122</f>
        <v>0.78287235616033135</v>
      </c>
      <c r="BM93" s="86"/>
      <c r="BN93" s="149"/>
      <c r="BO93" s="86"/>
      <c r="BP93" s="86"/>
      <c r="BQ93" s="86"/>
      <c r="BR93" s="86"/>
      <c r="BS93" s="86"/>
      <c r="BT93" s="86"/>
      <c r="BU93" s="86"/>
      <c r="BV93" s="86"/>
      <c r="BW93" s="86"/>
      <c r="BX93" s="86"/>
      <c r="BY93" s="86"/>
      <c r="BZ93" s="86"/>
      <c r="CB93" s="149"/>
      <c r="CC93" s="86"/>
      <c r="CD93" s="86"/>
      <c r="CE93" s="86"/>
      <c r="CF93" s="86"/>
      <c r="CG93" s="86"/>
      <c r="CH93" s="86"/>
      <c r="CI93" s="86"/>
      <c r="CJ93" s="86"/>
      <c r="CK93" s="86"/>
      <c r="CL93" s="86"/>
      <c r="CM93" s="86"/>
      <c r="CN93" s="86"/>
      <c r="CO93" s="86"/>
    </row>
    <row r="94" spans="2:93" s="12" customFormat="1" ht="14.25" customHeight="1">
      <c r="B94" s="244"/>
      <c r="C94" s="266"/>
      <c r="D94" s="169" t="s">
        <v>74</v>
      </c>
      <c r="E94" s="40">
        <v>48</v>
      </c>
      <c r="F94" s="62">
        <v>0</v>
      </c>
      <c r="G94" s="60">
        <f t="shared" ref="G94:G122" si="680">IFERROR(F94/E94,"-")</f>
        <v>0</v>
      </c>
      <c r="H94" s="62">
        <v>3</v>
      </c>
      <c r="I94" s="60">
        <f t="shared" ref="I94:I122" si="681">IFERROR(H94/E94,"-")</f>
        <v>6.25E-2</v>
      </c>
      <c r="J94" s="62">
        <v>4</v>
      </c>
      <c r="K94" s="60">
        <f t="shared" ref="K94:K122" si="682">IFERROR(J94/E94,"-")</f>
        <v>8.3333333333333329E-2</v>
      </c>
      <c r="L94" s="40">
        <v>157</v>
      </c>
      <c r="M94" s="62">
        <v>0</v>
      </c>
      <c r="N94" s="60">
        <f t="shared" ref="N94:N122" si="683">IFERROR(M94/L94,"-")</f>
        <v>0</v>
      </c>
      <c r="O94" s="62">
        <v>8</v>
      </c>
      <c r="P94" s="60">
        <f t="shared" ref="P94:P122" si="684">IFERROR(O94/L94,"-")</f>
        <v>5.0955414012738856E-2</v>
      </c>
      <c r="Q94" s="62">
        <v>8</v>
      </c>
      <c r="R94" s="60">
        <f t="shared" ref="R94:R122" si="685">IFERROR(Q94/L94,"-")</f>
        <v>5.0955414012738856E-2</v>
      </c>
      <c r="S94" s="40">
        <v>6357</v>
      </c>
      <c r="T94" s="62">
        <v>204</v>
      </c>
      <c r="U94" s="60">
        <f t="shared" ref="U94:U122" si="686">IFERROR(T94/S94,"-")</f>
        <v>3.2090608777725342E-2</v>
      </c>
      <c r="V94" s="62">
        <v>562</v>
      </c>
      <c r="W94" s="60">
        <f t="shared" ref="W94:W122" si="687">IFERROR(V94/S94,"-")</f>
        <v>8.8406481044517857E-2</v>
      </c>
      <c r="X94" s="62">
        <v>614</v>
      </c>
      <c r="Y94" s="60">
        <f t="shared" ref="Y94:Y122" si="688">IFERROR(X94/S94,"-")</f>
        <v>9.6586440144722355E-2</v>
      </c>
      <c r="Z94" s="40">
        <v>5010</v>
      </c>
      <c r="AA94" s="62">
        <v>135</v>
      </c>
      <c r="AB94" s="60">
        <f t="shared" ref="AB94:AB122" si="689">IFERROR(AA94/Z94,"-")</f>
        <v>2.6946107784431138E-2</v>
      </c>
      <c r="AC94" s="62">
        <v>424</v>
      </c>
      <c r="AD94" s="60">
        <f t="shared" ref="AD94:AD122" si="690">IFERROR(AC94/Z94,"-")</f>
        <v>8.4630738522954094E-2</v>
      </c>
      <c r="AE94" s="62">
        <v>486</v>
      </c>
      <c r="AF94" s="60">
        <f t="shared" ref="AF94:AF122" si="691">IFERROR(AE94/Z94,"-")</f>
        <v>9.7005988023952092E-2</v>
      </c>
      <c r="AG94" s="40">
        <v>3021</v>
      </c>
      <c r="AH94" s="62">
        <v>49</v>
      </c>
      <c r="AI94" s="60">
        <f t="shared" ref="AI94:AI122" si="692">IFERROR(AH94/AG94,"-")</f>
        <v>1.6219794769943726E-2</v>
      </c>
      <c r="AJ94" s="62">
        <v>167</v>
      </c>
      <c r="AK94" s="60">
        <f t="shared" ref="AK94:AK122" si="693">IFERROR(AJ94/AG94,"-")</f>
        <v>5.5279708705726578E-2</v>
      </c>
      <c r="AL94" s="62">
        <v>249</v>
      </c>
      <c r="AM94" s="60">
        <f t="shared" ref="AM94:AM122" si="694">IFERROR(AL94/AG94,"-")</f>
        <v>8.242303872889771E-2</v>
      </c>
      <c r="AN94" s="40">
        <v>1271</v>
      </c>
      <c r="AO94" s="62">
        <v>6</v>
      </c>
      <c r="AP94" s="60">
        <f t="shared" ref="AP94:AP122" si="695">IFERROR(AO94/AN94,"-")</f>
        <v>4.7206923682140047E-3</v>
      </c>
      <c r="AQ94" s="62">
        <v>58</v>
      </c>
      <c r="AR94" s="60">
        <f t="shared" ref="AR94:AR122" si="696">IFERROR(AQ94/AN94,"-")</f>
        <v>4.5633359559402044E-2</v>
      </c>
      <c r="AS94" s="62">
        <v>63</v>
      </c>
      <c r="AT94" s="60">
        <f t="shared" ref="AT94:AT122" si="697">IFERROR(AS94/AN94,"-")</f>
        <v>4.956726986624705E-2</v>
      </c>
      <c r="AU94" s="40">
        <v>444</v>
      </c>
      <c r="AV94" s="62">
        <v>0</v>
      </c>
      <c r="AW94" s="60">
        <f t="shared" ref="AW94:AW122" si="698">IFERROR(AV94/AU94,"-")</f>
        <v>0</v>
      </c>
      <c r="AX94" s="62">
        <v>9</v>
      </c>
      <c r="AY94" s="60">
        <f t="shared" ref="AY94:AY122" si="699">IFERROR(AX94/AU94,"-")</f>
        <v>2.0270270270270271E-2</v>
      </c>
      <c r="AZ94" s="62">
        <v>11</v>
      </c>
      <c r="BA94" s="60">
        <f t="shared" ref="BA94:BA122" si="700">IFERROR(AZ94/AU94,"-")</f>
        <v>2.4774774774774775E-2</v>
      </c>
      <c r="BB94" s="40">
        <f t="shared" si="21"/>
        <v>16308</v>
      </c>
      <c r="BC94" s="62">
        <f t="shared" si="22"/>
        <v>394</v>
      </c>
      <c r="BD94" s="60">
        <f t="shared" ref="BD94:BD122" si="701">IFERROR(BC94/BB94,"-")</f>
        <v>2.4159921510914888E-2</v>
      </c>
      <c r="BE94" s="62">
        <f t="shared" si="24"/>
        <v>1231</v>
      </c>
      <c r="BF94" s="60">
        <f t="shared" ref="BF94:BF122" si="702">IFERROR(BE94/BB94,"-")</f>
        <v>7.5484424822173171E-2</v>
      </c>
      <c r="BG94" s="62">
        <f t="shared" si="26"/>
        <v>1435</v>
      </c>
      <c r="BH94" s="60">
        <f t="shared" ref="BH94:BH122" si="703">IFERROR(BG94/BB94,"-")</f>
        <v>8.7993622761834686E-2</v>
      </c>
      <c r="BJ94" s="268" t="s">
        <v>39</v>
      </c>
      <c r="BK94" s="5" t="s">
        <v>175</v>
      </c>
      <c r="BL94" s="33">
        <f>(BB123-SUM(BC123,BE123,BG123))/BB123</f>
        <v>0.79052293522389872</v>
      </c>
      <c r="BM94" s="86"/>
      <c r="BN94" s="149"/>
      <c r="BO94" s="86"/>
      <c r="BP94" s="86"/>
      <c r="BQ94" s="86"/>
      <c r="BR94" s="86"/>
      <c r="BS94" s="86"/>
      <c r="BT94" s="86"/>
      <c r="BU94" s="86"/>
      <c r="BV94" s="86"/>
      <c r="BW94" s="86"/>
      <c r="BX94" s="86"/>
      <c r="BY94" s="86"/>
      <c r="BZ94" s="86"/>
      <c r="CB94" s="149"/>
      <c r="CC94" s="86"/>
      <c r="CD94" s="86"/>
      <c r="CE94" s="86"/>
      <c r="CF94" s="86"/>
      <c r="CG94" s="86"/>
      <c r="CH94" s="86"/>
      <c r="CI94" s="86"/>
      <c r="CJ94" s="86"/>
      <c r="CK94" s="86"/>
      <c r="CL94" s="86"/>
      <c r="CM94" s="86"/>
      <c r="CN94" s="86"/>
      <c r="CO94" s="86"/>
    </row>
    <row r="95" spans="2:93" s="12" customFormat="1" ht="14.25" customHeight="1">
      <c r="B95" s="242">
        <v>23</v>
      </c>
      <c r="C95" s="264" t="s">
        <v>121</v>
      </c>
      <c r="D95" s="144" t="s">
        <v>175</v>
      </c>
      <c r="E95" s="128">
        <v>84</v>
      </c>
      <c r="F95" s="89">
        <v>2</v>
      </c>
      <c r="G95" s="77">
        <f t="shared" si="680"/>
        <v>2.3809523809523808E-2</v>
      </c>
      <c r="H95" s="78">
        <v>3</v>
      </c>
      <c r="I95" s="77">
        <f t="shared" si="681"/>
        <v>3.5714285714285712E-2</v>
      </c>
      <c r="J95" s="78">
        <v>3</v>
      </c>
      <c r="K95" s="77">
        <f t="shared" si="682"/>
        <v>3.5714285714285712E-2</v>
      </c>
      <c r="L95" s="128">
        <v>248</v>
      </c>
      <c r="M95" s="89">
        <v>2</v>
      </c>
      <c r="N95" s="77">
        <f t="shared" si="683"/>
        <v>8.0645161290322578E-3</v>
      </c>
      <c r="O95" s="78">
        <v>17</v>
      </c>
      <c r="P95" s="77">
        <f t="shared" si="684"/>
        <v>6.8548387096774188E-2</v>
      </c>
      <c r="Q95" s="78">
        <v>14</v>
      </c>
      <c r="R95" s="77">
        <f t="shared" si="685"/>
        <v>5.6451612903225805E-2</v>
      </c>
      <c r="S95" s="128">
        <v>9290</v>
      </c>
      <c r="T95" s="89">
        <v>278</v>
      </c>
      <c r="U95" s="77">
        <f t="shared" si="686"/>
        <v>2.992465016146394E-2</v>
      </c>
      <c r="V95" s="78">
        <v>996</v>
      </c>
      <c r="W95" s="77">
        <f t="shared" si="687"/>
        <v>0.10721205597416578</v>
      </c>
      <c r="X95" s="78">
        <v>786</v>
      </c>
      <c r="Y95" s="77">
        <f t="shared" si="688"/>
        <v>8.4607104413347692E-2</v>
      </c>
      <c r="Z95" s="128">
        <v>8384</v>
      </c>
      <c r="AA95" s="89">
        <v>167</v>
      </c>
      <c r="AB95" s="77">
        <f t="shared" si="689"/>
        <v>1.9918893129770993E-2</v>
      </c>
      <c r="AC95" s="78">
        <v>762</v>
      </c>
      <c r="AD95" s="77">
        <f t="shared" si="690"/>
        <v>9.0887404580152667E-2</v>
      </c>
      <c r="AE95" s="78">
        <v>666</v>
      </c>
      <c r="AF95" s="77">
        <f t="shared" si="691"/>
        <v>7.9437022900763363E-2</v>
      </c>
      <c r="AG95" s="128">
        <v>5153</v>
      </c>
      <c r="AH95" s="89">
        <v>72</v>
      </c>
      <c r="AI95" s="77">
        <f t="shared" si="692"/>
        <v>1.397244323694935E-2</v>
      </c>
      <c r="AJ95" s="78">
        <v>334</v>
      </c>
      <c r="AK95" s="77">
        <f t="shared" si="693"/>
        <v>6.4816611682515041E-2</v>
      </c>
      <c r="AL95" s="78">
        <v>331</v>
      </c>
      <c r="AM95" s="77">
        <f t="shared" si="694"/>
        <v>6.4234426547642151E-2</v>
      </c>
      <c r="AN95" s="128">
        <v>1811</v>
      </c>
      <c r="AO95" s="89">
        <v>12</v>
      </c>
      <c r="AP95" s="77">
        <f t="shared" si="695"/>
        <v>6.6261733848702372E-3</v>
      </c>
      <c r="AQ95" s="78">
        <v>70</v>
      </c>
      <c r="AR95" s="77">
        <f t="shared" si="696"/>
        <v>3.8652678078409719E-2</v>
      </c>
      <c r="AS95" s="78">
        <v>65</v>
      </c>
      <c r="AT95" s="77">
        <f t="shared" si="697"/>
        <v>3.5891772501380453E-2</v>
      </c>
      <c r="AU95" s="128">
        <v>444</v>
      </c>
      <c r="AV95" s="89">
        <v>2</v>
      </c>
      <c r="AW95" s="77">
        <f t="shared" si="698"/>
        <v>4.5045045045045045E-3</v>
      </c>
      <c r="AX95" s="78">
        <v>13</v>
      </c>
      <c r="AY95" s="77">
        <f t="shared" si="699"/>
        <v>2.9279279279279279E-2</v>
      </c>
      <c r="AZ95" s="78">
        <v>7</v>
      </c>
      <c r="BA95" s="77">
        <f t="shared" si="700"/>
        <v>1.5765765765765764E-2</v>
      </c>
      <c r="BB95" s="128">
        <f t="shared" si="21"/>
        <v>25414</v>
      </c>
      <c r="BC95" s="79">
        <f t="shared" si="22"/>
        <v>535</v>
      </c>
      <c r="BD95" s="77">
        <f t="shared" si="701"/>
        <v>2.1051388998189972E-2</v>
      </c>
      <c r="BE95" s="79">
        <f t="shared" si="24"/>
        <v>2195</v>
      </c>
      <c r="BF95" s="77">
        <f t="shared" si="702"/>
        <v>8.6369717478555125E-2</v>
      </c>
      <c r="BG95" s="79">
        <f t="shared" si="26"/>
        <v>1872</v>
      </c>
      <c r="BH95" s="77">
        <f t="shared" si="703"/>
        <v>7.3660187298339494E-2</v>
      </c>
      <c r="BJ95" s="269"/>
      <c r="BK95" s="5" t="s">
        <v>212</v>
      </c>
      <c r="BL95" s="33">
        <f>(BB124-SUM(BC124,BE124,BG124))/BB124</f>
        <v>0.75170648464163825</v>
      </c>
      <c r="BM95" s="86"/>
      <c r="BN95" s="149"/>
      <c r="BO95" s="86"/>
      <c r="BP95" s="86"/>
      <c r="BQ95" s="86"/>
      <c r="BR95" s="86"/>
      <c r="BS95" s="86"/>
      <c r="BT95" s="86"/>
      <c r="BU95" s="86"/>
      <c r="BV95" s="86"/>
      <c r="BW95" s="86"/>
      <c r="BX95" s="86"/>
      <c r="BY95" s="86"/>
      <c r="BZ95" s="86"/>
      <c r="CB95" s="149"/>
      <c r="CC95" s="86"/>
      <c r="CD95" s="86"/>
      <c r="CE95" s="86"/>
      <c r="CF95" s="86"/>
      <c r="CG95" s="86"/>
      <c r="CH95" s="86"/>
      <c r="CI95" s="86"/>
      <c r="CJ95" s="86"/>
      <c r="CK95" s="86"/>
      <c r="CL95" s="86"/>
      <c r="CM95" s="86"/>
      <c r="CN95" s="86"/>
      <c r="CO95" s="86"/>
    </row>
    <row r="96" spans="2:93" s="12" customFormat="1" ht="14.25" customHeight="1">
      <c r="B96" s="243"/>
      <c r="C96" s="265"/>
      <c r="D96" s="187" t="s">
        <v>212</v>
      </c>
      <c r="E96" s="179">
        <v>0</v>
      </c>
      <c r="F96" s="180">
        <v>0</v>
      </c>
      <c r="G96" s="67" t="str">
        <f t="shared" si="680"/>
        <v>-</v>
      </c>
      <c r="H96" s="68">
        <v>0</v>
      </c>
      <c r="I96" s="67" t="str">
        <f t="shared" si="681"/>
        <v>-</v>
      </c>
      <c r="J96" s="68">
        <v>0</v>
      </c>
      <c r="K96" s="67" t="str">
        <f t="shared" si="682"/>
        <v>-</v>
      </c>
      <c r="L96" s="179">
        <v>5</v>
      </c>
      <c r="M96" s="180">
        <v>0</v>
      </c>
      <c r="N96" s="67">
        <f t="shared" si="683"/>
        <v>0</v>
      </c>
      <c r="O96" s="68">
        <v>0</v>
      </c>
      <c r="P96" s="67">
        <f t="shared" si="684"/>
        <v>0</v>
      </c>
      <c r="Q96" s="68">
        <v>0</v>
      </c>
      <c r="R96" s="67">
        <f t="shared" si="685"/>
        <v>0</v>
      </c>
      <c r="S96" s="179">
        <v>648</v>
      </c>
      <c r="T96" s="180">
        <v>20</v>
      </c>
      <c r="U96" s="67">
        <f t="shared" si="686"/>
        <v>3.0864197530864196E-2</v>
      </c>
      <c r="V96" s="68">
        <v>65</v>
      </c>
      <c r="W96" s="67">
        <f t="shared" si="687"/>
        <v>0.10030864197530864</v>
      </c>
      <c r="X96" s="68">
        <v>63</v>
      </c>
      <c r="Y96" s="67">
        <f t="shared" si="688"/>
        <v>9.7222222222222224E-2</v>
      </c>
      <c r="Z96" s="179">
        <v>410</v>
      </c>
      <c r="AA96" s="180">
        <v>11</v>
      </c>
      <c r="AB96" s="67">
        <f t="shared" si="689"/>
        <v>2.6829268292682926E-2</v>
      </c>
      <c r="AC96" s="68">
        <v>48</v>
      </c>
      <c r="AD96" s="67">
        <f t="shared" si="690"/>
        <v>0.11707317073170732</v>
      </c>
      <c r="AE96" s="68">
        <v>33</v>
      </c>
      <c r="AF96" s="67">
        <f t="shared" si="691"/>
        <v>8.0487804878048783E-2</v>
      </c>
      <c r="AG96" s="179">
        <v>241</v>
      </c>
      <c r="AH96" s="180">
        <v>1</v>
      </c>
      <c r="AI96" s="67">
        <f t="shared" si="692"/>
        <v>4.1493775933609959E-3</v>
      </c>
      <c r="AJ96" s="68">
        <v>8</v>
      </c>
      <c r="AK96" s="67">
        <f t="shared" si="693"/>
        <v>3.3195020746887967E-2</v>
      </c>
      <c r="AL96" s="68">
        <v>18</v>
      </c>
      <c r="AM96" s="67">
        <f t="shared" si="694"/>
        <v>7.4688796680497924E-2</v>
      </c>
      <c r="AN96" s="179">
        <v>94</v>
      </c>
      <c r="AO96" s="180">
        <v>0</v>
      </c>
      <c r="AP96" s="67">
        <f t="shared" si="695"/>
        <v>0</v>
      </c>
      <c r="AQ96" s="68">
        <v>5</v>
      </c>
      <c r="AR96" s="67">
        <f t="shared" si="696"/>
        <v>5.3191489361702128E-2</v>
      </c>
      <c r="AS96" s="68">
        <v>3</v>
      </c>
      <c r="AT96" s="67">
        <f t="shared" si="697"/>
        <v>3.1914893617021274E-2</v>
      </c>
      <c r="AU96" s="179">
        <v>22</v>
      </c>
      <c r="AV96" s="180">
        <v>0</v>
      </c>
      <c r="AW96" s="67">
        <f t="shared" si="698"/>
        <v>0</v>
      </c>
      <c r="AX96" s="68">
        <v>0</v>
      </c>
      <c r="AY96" s="67">
        <f t="shared" si="699"/>
        <v>0</v>
      </c>
      <c r="AZ96" s="68">
        <v>1</v>
      </c>
      <c r="BA96" s="67">
        <f t="shared" si="700"/>
        <v>4.5454545454545456E-2</v>
      </c>
      <c r="BB96" s="179">
        <f t="shared" si="21"/>
        <v>1420</v>
      </c>
      <c r="BC96" s="69">
        <f t="shared" si="22"/>
        <v>32</v>
      </c>
      <c r="BD96" s="67">
        <f t="shared" si="701"/>
        <v>2.2535211267605635E-2</v>
      </c>
      <c r="BE96" s="69">
        <f t="shared" si="24"/>
        <v>126</v>
      </c>
      <c r="BF96" s="67">
        <f t="shared" si="702"/>
        <v>8.873239436619719E-2</v>
      </c>
      <c r="BG96" s="69">
        <f t="shared" si="26"/>
        <v>118</v>
      </c>
      <c r="BH96" s="67">
        <f t="shared" si="703"/>
        <v>8.3098591549295775E-2</v>
      </c>
      <c r="BJ96" s="270"/>
      <c r="BK96" s="125" t="s">
        <v>74</v>
      </c>
      <c r="BL96" s="33">
        <f>(BB126-SUM(BC126,BE126,BG126))/BB126</f>
        <v>0.79100234139814918</v>
      </c>
      <c r="BM96" s="86"/>
      <c r="BN96" s="149"/>
      <c r="BO96" s="86"/>
      <c r="BP96" s="86"/>
      <c r="BQ96" s="86"/>
      <c r="BR96" s="86"/>
      <c r="BS96" s="86"/>
      <c r="BT96" s="86"/>
      <c r="BU96" s="86"/>
      <c r="BV96" s="86"/>
      <c r="BW96" s="86"/>
      <c r="BX96" s="86"/>
      <c r="BY96" s="86"/>
      <c r="BZ96" s="86"/>
      <c r="CB96" s="149"/>
      <c r="CC96" s="86"/>
      <c r="CD96" s="86"/>
      <c r="CE96" s="86"/>
      <c r="CF96" s="86"/>
      <c r="CG96" s="86"/>
      <c r="CH96" s="86"/>
      <c r="CI96" s="86"/>
      <c r="CJ96" s="86"/>
      <c r="CK96" s="86"/>
      <c r="CL96" s="86"/>
      <c r="CM96" s="86"/>
      <c r="CN96" s="86"/>
      <c r="CO96" s="86"/>
    </row>
    <row r="97" spans="2:93" s="12" customFormat="1" ht="14.25" customHeight="1">
      <c r="B97" s="243"/>
      <c r="C97" s="265"/>
      <c r="D97" s="145" t="s">
        <v>274</v>
      </c>
      <c r="E97" s="171">
        <v>1</v>
      </c>
      <c r="F97" s="193">
        <v>0</v>
      </c>
      <c r="G97" s="173">
        <f t="shared" ref="G97" si="704">IFERROR(F97/E97,"-")</f>
        <v>0</v>
      </c>
      <c r="H97" s="194">
        <v>0</v>
      </c>
      <c r="I97" s="173">
        <f t="shared" ref="I97" si="705">IFERROR(H97/E97,"-")</f>
        <v>0</v>
      </c>
      <c r="J97" s="194">
        <v>0</v>
      </c>
      <c r="K97" s="173">
        <f t="shared" ref="K97" si="706">IFERROR(J97/E97,"-")</f>
        <v>0</v>
      </c>
      <c r="L97" s="171">
        <v>7</v>
      </c>
      <c r="M97" s="193">
        <v>0</v>
      </c>
      <c r="N97" s="173">
        <f t="shared" ref="N97" si="707">IFERROR(M97/L97,"-")</f>
        <v>0</v>
      </c>
      <c r="O97" s="194">
        <v>0</v>
      </c>
      <c r="P97" s="173">
        <f t="shared" ref="P97" si="708">IFERROR(O97/L97,"-")</f>
        <v>0</v>
      </c>
      <c r="Q97" s="194">
        <v>0</v>
      </c>
      <c r="R97" s="173">
        <f t="shared" ref="R97" si="709">IFERROR(Q97/L97,"-")</f>
        <v>0</v>
      </c>
      <c r="S97" s="171">
        <v>85</v>
      </c>
      <c r="T97" s="193">
        <v>0</v>
      </c>
      <c r="U97" s="173">
        <f t="shared" ref="U97" si="710">IFERROR(T97/S97,"-")</f>
        <v>0</v>
      </c>
      <c r="V97" s="194">
        <v>1</v>
      </c>
      <c r="W97" s="173">
        <f t="shared" ref="W97" si="711">IFERROR(V97/S97,"-")</f>
        <v>1.1764705882352941E-2</v>
      </c>
      <c r="X97" s="194">
        <v>0</v>
      </c>
      <c r="Y97" s="173">
        <f t="shared" ref="Y97" si="712">IFERROR(X97/S97,"-")</f>
        <v>0</v>
      </c>
      <c r="Z97" s="171">
        <v>114</v>
      </c>
      <c r="AA97" s="193">
        <v>0</v>
      </c>
      <c r="AB97" s="173">
        <f t="shared" ref="AB97" si="713">IFERROR(AA97/Z97,"-")</f>
        <v>0</v>
      </c>
      <c r="AC97" s="194">
        <v>0</v>
      </c>
      <c r="AD97" s="173">
        <f t="shared" ref="AD97" si="714">IFERROR(AC97/Z97,"-")</f>
        <v>0</v>
      </c>
      <c r="AE97" s="194">
        <v>0</v>
      </c>
      <c r="AF97" s="173">
        <f t="shared" ref="AF97" si="715">IFERROR(AE97/Z97,"-")</f>
        <v>0</v>
      </c>
      <c r="AG97" s="171">
        <v>134</v>
      </c>
      <c r="AH97" s="193">
        <v>0</v>
      </c>
      <c r="AI97" s="173">
        <f t="shared" ref="AI97" si="716">IFERROR(AH97/AG97,"-")</f>
        <v>0</v>
      </c>
      <c r="AJ97" s="194">
        <v>0</v>
      </c>
      <c r="AK97" s="173">
        <f t="shared" ref="AK97" si="717">IFERROR(AJ97/AG97,"-")</f>
        <v>0</v>
      </c>
      <c r="AL97" s="194">
        <v>0</v>
      </c>
      <c r="AM97" s="173">
        <f t="shared" ref="AM97" si="718">IFERROR(AL97/AG97,"-")</f>
        <v>0</v>
      </c>
      <c r="AN97" s="171">
        <v>101</v>
      </c>
      <c r="AO97" s="193">
        <v>0</v>
      </c>
      <c r="AP97" s="173">
        <f t="shared" ref="AP97" si="719">IFERROR(AO97/AN97,"-")</f>
        <v>0</v>
      </c>
      <c r="AQ97" s="194">
        <v>0</v>
      </c>
      <c r="AR97" s="173">
        <f t="shared" ref="AR97" si="720">IFERROR(AQ97/AN97,"-")</f>
        <v>0</v>
      </c>
      <c r="AS97" s="194">
        <v>0</v>
      </c>
      <c r="AT97" s="173">
        <f t="shared" ref="AT97" si="721">IFERROR(AS97/AN97,"-")</f>
        <v>0</v>
      </c>
      <c r="AU97" s="171">
        <v>47</v>
      </c>
      <c r="AV97" s="193">
        <v>0</v>
      </c>
      <c r="AW97" s="173">
        <f t="shared" ref="AW97" si="722">IFERROR(AV97/AU97,"-")</f>
        <v>0</v>
      </c>
      <c r="AX97" s="194">
        <v>0</v>
      </c>
      <c r="AY97" s="173">
        <f t="shared" ref="AY97" si="723">IFERROR(AX97/AU97,"-")</f>
        <v>0</v>
      </c>
      <c r="AZ97" s="194">
        <v>0</v>
      </c>
      <c r="BA97" s="173">
        <f t="shared" ref="BA97" si="724">IFERROR(AZ97/AU97,"-")</f>
        <v>0</v>
      </c>
      <c r="BB97" s="171">
        <f t="shared" ref="BB97" si="725">SUM(E97,L97,S97,Z97,AG97,AN97,AU97,)</f>
        <v>489</v>
      </c>
      <c r="BC97" s="172">
        <f t="shared" ref="BC97" si="726">SUM(F97,M97,T97,AA97,AH97,AO97,AV97,)</f>
        <v>0</v>
      </c>
      <c r="BD97" s="173">
        <f t="shared" ref="BD97" si="727">IFERROR(BC97/BB97,"-")</f>
        <v>0</v>
      </c>
      <c r="BE97" s="172">
        <f t="shared" ref="BE97" si="728">SUM(H97,O97,V97,AC97,AJ97,AQ97,AX97,)</f>
        <v>1</v>
      </c>
      <c r="BF97" s="173">
        <f t="shared" ref="BF97" si="729">IFERROR(BE97/BB97,"-")</f>
        <v>2.0449897750511249E-3</v>
      </c>
      <c r="BG97" s="172">
        <f t="shared" ref="BG97" si="730">SUM(J97,Q97,X97,AE97,AL97,AS97,AZ97,)</f>
        <v>0</v>
      </c>
      <c r="BH97" s="173">
        <f t="shared" ref="BH97" si="731">IFERROR(BG97/BB97,"-")</f>
        <v>0</v>
      </c>
      <c r="BJ97" s="268" t="s">
        <v>40</v>
      </c>
      <c r="BK97" s="5" t="s">
        <v>175</v>
      </c>
      <c r="BL97" s="33">
        <f>(BB127-SUM(BC127,BE127,BG127))/BB127</f>
        <v>0.76346118384657935</v>
      </c>
      <c r="BM97" s="86"/>
      <c r="BN97" s="149"/>
      <c r="BO97" s="86"/>
      <c r="BP97" s="86"/>
      <c r="BQ97" s="86"/>
      <c r="BR97" s="86"/>
      <c r="BS97" s="86"/>
      <c r="BT97" s="86"/>
      <c r="BU97" s="86"/>
      <c r="BV97" s="86"/>
      <c r="BW97" s="86"/>
      <c r="BX97" s="86"/>
      <c r="BY97" s="86"/>
      <c r="BZ97" s="86"/>
      <c r="CB97" s="149"/>
      <c r="CC97" s="86"/>
      <c r="CD97" s="86"/>
      <c r="CE97" s="86"/>
      <c r="CF97" s="86"/>
      <c r="CG97" s="86"/>
      <c r="CH97" s="86"/>
      <c r="CI97" s="86"/>
      <c r="CJ97" s="86"/>
      <c r="CK97" s="86"/>
      <c r="CL97" s="86"/>
      <c r="CM97" s="86"/>
      <c r="CN97" s="86"/>
      <c r="CO97" s="86"/>
    </row>
    <row r="98" spans="2:93" s="12" customFormat="1" ht="14.25" customHeight="1">
      <c r="B98" s="244"/>
      <c r="C98" s="266"/>
      <c r="D98" s="169" t="s">
        <v>74</v>
      </c>
      <c r="E98" s="39">
        <v>85</v>
      </c>
      <c r="F98" s="195">
        <v>2</v>
      </c>
      <c r="G98" s="13">
        <f t="shared" si="680"/>
        <v>2.3529411764705882E-2</v>
      </c>
      <c r="H98" s="34">
        <v>3</v>
      </c>
      <c r="I98" s="13">
        <f t="shared" si="681"/>
        <v>3.5294117647058823E-2</v>
      </c>
      <c r="J98" s="34">
        <v>3</v>
      </c>
      <c r="K98" s="13">
        <f t="shared" si="682"/>
        <v>3.5294117647058823E-2</v>
      </c>
      <c r="L98" s="39">
        <v>260</v>
      </c>
      <c r="M98" s="195">
        <v>2</v>
      </c>
      <c r="N98" s="13">
        <f t="shared" si="683"/>
        <v>7.6923076923076927E-3</v>
      </c>
      <c r="O98" s="34">
        <v>17</v>
      </c>
      <c r="P98" s="13">
        <f t="shared" si="684"/>
        <v>6.5384615384615388E-2</v>
      </c>
      <c r="Q98" s="34">
        <v>14</v>
      </c>
      <c r="R98" s="13">
        <f t="shared" si="685"/>
        <v>5.3846153846153849E-2</v>
      </c>
      <c r="S98" s="39">
        <v>10023</v>
      </c>
      <c r="T98" s="195">
        <v>298</v>
      </c>
      <c r="U98" s="13">
        <f t="shared" si="686"/>
        <v>2.9731617280255411E-2</v>
      </c>
      <c r="V98" s="34">
        <v>1062</v>
      </c>
      <c r="W98" s="13">
        <f t="shared" si="687"/>
        <v>0.10595630050882969</v>
      </c>
      <c r="X98" s="34">
        <v>849</v>
      </c>
      <c r="Y98" s="13">
        <f t="shared" si="688"/>
        <v>8.4705178090392103E-2</v>
      </c>
      <c r="Z98" s="39">
        <v>8908</v>
      </c>
      <c r="AA98" s="195">
        <v>178</v>
      </c>
      <c r="AB98" s="13">
        <f t="shared" si="689"/>
        <v>1.9982038616973508E-2</v>
      </c>
      <c r="AC98" s="34">
        <v>810</v>
      </c>
      <c r="AD98" s="13">
        <f t="shared" si="690"/>
        <v>9.092950157162101E-2</v>
      </c>
      <c r="AE98" s="34">
        <v>699</v>
      </c>
      <c r="AF98" s="13">
        <f t="shared" si="691"/>
        <v>7.8468792096991466E-2</v>
      </c>
      <c r="AG98" s="39">
        <v>5528</v>
      </c>
      <c r="AH98" s="195">
        <v>73</v>
      </c>
      <c r="AI98" s="13">
        <f t="shared" si="692"/>
        <v>1.3205499276410999E-2</v>
      </c>
      <c r="AJ98" s="34">
        <v>342</v>
      </c>
      <c r="AK98" s="13">
        <f t="shared" si="693"/>
        <v>6.1866859623733721E-2</v>
      </c>
      <c r="AL98" s="34">
        <v>349</v>
      </c>
      <c r="AM98" s="13">
        <f t="shared" si="694"/>
        <v>6.3133140376266286E-2</v>
      </c>
      <c r="AN98" s="39">
        <v>2006</v>
      </c>
      <c r="AO98" s="195">
        <v>12</v>
      </c>
      <c r="AP98" s="13">
        <f t="shared" si="695"/>
        <v>5.9820538384845467E-3</v>
      </c>
      <c r="AQ98" s="34">
        <v>75</v>
      </c>
      <c r="AR98" s="13">
        <f t="shared" si="696"/>
        <v>3.7387836490528417E-2</v>
      </c>
      <c r="AS98" s="34">
        <v>68</v>
      </c>
      <c r="AT98" s="13">
        <f t="shared" si="697"/>
        <v>3.3898305084745763E-2</v>
      </c>
      <c r="AU98" s="39">
        <v>513</v>
      </c>
      <c r="AV98" s="195">
        <v>2</v>
      </c>
      <c r="AW98" s="13">
        <f t="shared" si="698"/>
        <v>3.8986354775828458E-3</v>
      </c>
      <c r="AX98" s="34">
        <v>13</v>
      </c>
      <c r="AY98" s="13">
        <f t="shared" si="699"/>
        <v>2.5341130604288498E-2</v>
      </c>
      <c r="AZ98" s="34">
        <v>8</v>
      </c>
      <c r="BA98" s="13">
        <f t="shared" si="700"/>
        <v>1.5594541910331383E-2</v>
      </c>
      <c r="BB98" s="39">
        <f t="shared" si="21"/>
        <v>27323</v>
      </c>
      <c r="BC98" s="75">
        <f t="shared" si="22"/>
        <v>567</v>
      </c>
      <c r="BD98" s="13">
        <f t="shared" si="701"/>
        <v>2.0751747611902061E-2</v>
      </c>
      <c r="BE98" s="75">
        <f t="shared" si="24"/>
        <v>2322</v>
      </c>
      <c r="BF98" s="13">
        <f t="shared" si="702"/>
        <v>8.4983347363027484E-2</v>
      </c>
      <c r="BG98" s="75">
        <f t="shared" si="26"/>
        <v>1990</v>
      </c>
      <c r="BH98" s="13">
        <f t="shared" si="703"/>
        <v>7.2832412253412873E-2</v>
      </c>
      <c r="BJ98" s="269"/>
      <c r="BK98" s="5" t="s">
        <v>212</v>
      </c>
      <c r="BL98" s="33">
        <f>(BB128-SUM(BC128,BE128,BG128))/BB128</f>
        <v>0.73485653560042508</v>
      </c>
      <c r="BM98" s="86"/>
      <c r="BN98" s="149"/>
      <c r="BO98" s="86"/>
      <c r="BP98" s="86"/>
      <c r="BQ98" s="86"/>
      <c r="BR98" s="86"/>
      <c r="BS98" s="86"/>
      <c r="BT98" s="86"/>
      <c r="BU98" s="86"/>
      <c r="BV98" s="86"/>
      <c r="BW98" s="86"/>
      <c r="BX98" s="86"/>
      <c r="BY98" s="86"/>
      <c r="BZ98" s="86"/>
      <c r="CB98" s="149"/>
      <c r="CC98" s="86"/>
      <c r="CD98" s="86"/>
      <c r="CE98" s="86"/>
      <c r="CF98" s="86"/>
      <c r="CG98" s="86"/>
      <c r="CH98" s="86"/>
      <c r="CI98" s="86"/>
      <c r="CJ98" s="86"/>
      <c r="CK98" s="86"/>
      <c r="CL98" s="86"/>
      <c r="CM98" s="86"/>
      <c r="CN98" s="86"/>
      <c r="CO98" s="86"/>
    </row>
    <row r="99" spans="2:93" s="12" customFormat="1" ht="14.25" customHeight="1">
      <c r="B99" s="242">
        <v>24</v>
      </c>
      <c r="C99" s="264" t="s">
        <v>122</v>
      </c>
      <c r="D99" s="144" t="s">
        <v>175</v>
      </c>
      <c r="E99" s="128">
        <v>35</v>
      </c>
      <c r="F99" s="89">
        <v>0</v>
      </c>
      <c r="G99" s="77">
        <f t="shared" si="680"/>
        <v>0</v>
      </c>
      <c r="H99" s="78">
        <v>2</v>
      </c>
      <c r="I99" s="77">
        <f t="shared" si="681"/>
        <v>5.7142857142857141E-2</v>
      </c>
      <c r="J99" s="78">
        <v>1</v>
      </c>
      <c r="K99" s="77">
        <f t="shared" si="682"/>
        <v>2.8571428571428571E-2</v>
      </c>
      <c r="L99" s="128">
        <v>94</v>
      </c>
      <c r="M99" s="89">
        <v>0</v>
      </c>
      <c r="N99" s="77">
        <f t="shared" si="683"/>
        <v>0</v>
      </c>
      <c r="O99" s="78">
        <v>7</v>
      </c>
      <c r="P99" s="77">
        <f t="shared" si="684"/>
        <v>7.4468085106382975E-2</v>
      </c>
      <c r="Q99" s="78">
        <v>2</v>
      </c>
      <c r="R99" s="77">
        <f t="shared" si="685"/>
        <v>2.1276595744680851E-2</v>
      </c>
      <c r="S99" s="128">
        <v>3547</v>
      </c>
      <c r="T99" s="89">
        <v>97</v>
      </c>
      <c r="U99" s="77">
        <f t="shared" si="686"/>
        <v>2.7347053848322526E-2</v>
      </c>
      <c r="V99" s="78">
        <v>287</v>
      </c>
      <c r="W99" s="77">
        <f t="shared" si="687"/>
        <v>8.0913447984212017E-2</v>
      </c>
      <c r="X99" s="78">
        <v>370</v>
      </c>
      <c r="Y99" s="77">
        <f t="shared" si="688"/>
        <v>0.10431350436989005</v>
      </c>
      <c r="Z99" s="128">
        <v>3028</v>
      </c>
      <c r="AA99" s="89">
        <v>62</v>
      </c>
      <c r="AB99" s="77">
        <f t="shared" si="689"/>
        <v>2.0475561426684281E-2</v>
      </c>
      <c r="AC99" s="78">
        <v>201</v>
      </c>
      <c r="AD99" s="77">
        <f t="shared" si="690"/>
        <v>6.6380449141347428E-2</v>
      </c>
      <c r="AE99" s="78">
        <v>327</v>
      </c>
      <c r="AF99" s="77">
        <f t="shared" si="691"/>
        <v>0.10799207397622193</v>
      </c>
      <c r="AG99" s="128">
        <v>2134</v>
      </c>
      <c r="AH99" s="89">
        <v>31</v>
      </c>
      <c r="AI99" s="77">
        <f t="shared" si="692"/>
        <v>1.4526710402999063E-2</v>
      </c>
      <c r="AJ99" s="78">
        <v>100</v>
      </c>
      <c r="AK99" s="77">
        <f t="shared" si="693"/>
        <v>4.6860356138706656E-2</v>
      </c>
      <c r="AL99" s="78">
        <v>202</v>
      </c>
      <c r="AM99" s="77">
        <f t="shared" si="694"/>
        <v>9.4657919400187446E-2</v>
      </c>
      <c r="AN99" s="128">
        <v>965</v>
      </c>
      <c r="AO99" s="89">
        <v>5</v>
      </c>
      <c r="AP99" s="77">
        <f t="shared" si="695"/>
        <v>5.1813471502590676E-3</v>
      </c>
      <c r="AQ99" s="78">
        <v>20</v>
      </c>
      <c r="AR99" s="77">
        <f t="shared" si="696"/>
        <v>2.072538860103627E-2</v>
      </c>
      <c r="AS99" s="78">
        <v>57</v>
      </c>
      <c r="AT99" s="77">
        <f t="shared" si="697"/>
        <v>5.9067357512953368E-2</v>
      </c>
      <c r="AU99" s="128">
        <v>305</v>
      </c>
      <c r="AV99" s="89">
        <v>0</v>
      </c>
      <c r="AW99" s="77">
        <f t="shared" si="698"/>
        <v>0</v>
      </c>
      <c r="AX99" s="78">
        <v>5</v>
      </c>
      <c r="AY99" s="77">
        <f t="shared" si="699"/>
        <v>1.6393442622950821E-2</v>
      </c>
      <c r="AZ99" s="78">
        <v>8</v>
      </c>
      <c r="BA99" s="77">
        <f t="shared" si="700"/>
        <v>2.6229508196721311E-2</v>
      </c>
      <c r="BB99" s="128">
        <f t="shared" si="21"/>
        <v>10108</v>
      </c>
      <c r="BC99" s="79">
        <f t="shared" si="22"/>
        <v>195</v>
      </c>
      <c r="BD99" s="77">
        <f t="shared" si="701"/>
        <v>1.9291650178076773E-2</v>
      </c>
      <c r="BE99" s="79">
        <f t="shared" si="24"/>
        <v>622</v>
      </c>
      <c r="BF99" s="77">
        <f t="shared" si="702"/>
        <v>6.1535417491096159E-2</v>
      </c>
      <c r="BG99" s="79">
        <f t="shared" si="26"/>
        <v>967</v>
      </c>
      <c r="BH99" s="77">
        <f t="shared" si="703"/>
        <v>9.5666798575385834E-2</v>
      </c>
      <c r="BJ99" s="270"/>
      <c r="BK99" s="125" t="s">
        <v>74</v>
      </c>
      <c r="BL99" s="33">
        <f>(BB130-SUM(BC130,BE130,BG130))/BB130</f>
        <v>0.76382014931633258</v>
      </c>
      <c r="BM99" s="86"/>
      <c r="BN99" s="149"/>
      <c r="BO99" s="86"/>
      <c r="BP99" s="86"/>
      <c r="BQ99" s="86"/>
      <c r="BR99" s="86"/>
      <c r="BS99" s="86"/>
      <c r="BT99" s="86"/>
      <c r="BU99" s="86"/>
      <c r="BV99" s="86"/>
      <c r="BW99" s="86"/>
      <c r="BX99" s="86"/>
      <c r="BY99" s="86"/>
      <c r="BZ99" s="86"/>
      <c r="CB99" s="149"/>
      <c r="CC99" s="86"/>
      <c r="CD99" s="86"/>
      <c r="CE99" s="86"/>
      <c r="CF99" s="86"/>
      <c r="CG99" s="86"/>
      <c r="CH99" s="86"/>
      <c r="CI99" s="86"/>
      <c r="CJ99" s="86"/>
      <c r="CK99" s="86"/>
      <c r="CL99" s="86"/>
      <c r="CM99" s="86"/>
      <c r="CN99" s="86"/>
      <c r="CO99" s="86"/>
    </row>
    <row r="100" spans="2:93" s="12" customFormat="1" ht="14.25" customHeight="1">
      <c r="B100" s="243"/>
      <c r="C100" s="265"/>
      <c r="D100" s="187" t="s">
        <v>212</v>
      </c>
      <c r="E100" s="179">
        <v>0</v>
      </c>
      <c r="F100" s="180">
        <v>0</v>
      </c>
      <c r="G100" s="67" t="str">
        <f t="shared" si="680"/>
        <v>-</v>
      </c>
      <c r="H100" s="68">
        <v>0</v>
      </c>
      <c r="I100" s="67" t="str">
        <f t="shared" si="681"/>
        <v>-</v>
      </c>
      <c r="J100" s="68">
        <v>0</v>
      </c>
      <c r="K100" s="67" t="str">
        <f t="shared" si="682"/>
        <v>-</v>
      </c>
      <c r="L100" s="179">
        <v>3</v>
      </c>
      <c r="M100" s="180">
        <v>0</v>
      </c>
      <c r="N100" s="67">
        <f t="shared" si="683"/>
        <v>0</v>
      </c>
      <c r="O100" s="68">
        <v>0</v>
      </c>
      <c r="P100" s="67">
        <f t="shared" si="684"/>
        <v>0</v>
      </c>
      <c r="Q100" s="68">
        <v>0</v>
      </c>
      <c r="R100" s="67">
        <f t="shared" si="685"/>
        <v>0</v>
      </c>
      <c r="S100" s="179">
        <v>599</v>
      </c>
      <c r="T100" s="180">
        <v>15</v>
      </c>
      <c r="U100" s="67">
        <f t="shared" si="686"/>
        <v>2.5041736227045076E-2</v>
      </c>
      <c r="V100" s="68">
        <v>50</v>
      </c>
      <c r="W100" s="67">
        <f t="shared" si="687"/>
        <v>8.347245409015025E-2</v>
      </c>
      <c r="X100" s="68">
        <v>50</v>
      </c>
      <c r="Y100" s="67">
        <f t="shared" si="688"/>
        <v>8.347245409015025E-2</v>
      </c>
      <c r="Z100" s="179">
        <v>349</v>
      </c>
      <c r="AA100" s="180">
        <v>7</v>
      </c>
      <c r="AB100" s="67">
        <f t="shared" si="689"/>
        <v>2.0057306590257881E-2</v>
      </c>
      <c r="AC100" s="68">
        <v>23</v>
      </c>
      <c r="AD100" s="67">
        <f t="shared" si="690"/>
        <v>6.5902578796561598E-2</v>
      </c>
      <c r="AE100" s="68">
        <v>32</v>
      </c>
      <c r="AF100" s="67">
        <f t="shared" si="691"/>
        <v>9.1690544412607447E-2</v>
      </c>
      <c r="AG100" s="179">
        <v>198</v>
      </c>
      <c r="AH100" s="180">
        <v>1</v>
      </c>
      <c r="AI100" s="67">
        <f t="shared" si="692"/>
        <v>5.0505050505050509E-3</v>
      </c>
      <c r="AJ100" s="68">
        <v>8</v>
      </c>
      <c r="AK100" s="67">
        <f t="shared" si="693"/>
        <v>4.0404040404040407E-2</v>
      </c>
      <c r="AL100" s="68">
        <v>21</v>
      </c>
      <c r="AM100" s="67">
        <f t="shared" si="694"/>
        <v>0.10606060606060606</v>
      </c>
      <c r="AN100" s="179">
        <v>82</v>
      </c>
      <c r="AO100" s="180">
        <v>1</v>
      </c>
      <c r="AP100" s="67">
        <f t="shared" si="695"/>
        <v>1.2195121951219513E-2</v>
      </c>
      <c r="AQ100" s="68">
        <v>5</v>
      </c>
      <c r="AR100" s="67">
        <f t="shared" si="696"/>
        <v>6.097560975609756E-2</v>
      </c>
      <c r="AS100" s="68">
        <v>4</v>
      </c>
      <c r="AT100" s="67">
        <f t="shared" si="697"/>
        <v>4.878048780487805E-2</v>
      </c>
      <c r="AU100" s="179">
        <v>24</v>
      </c>
      <c r="AV100" s="180">
        <v>0</v>
      </c>
      <c r="AW100" s="67">
        <f t="shared" si="698"/>
        <v>0</v>
      </c>
      <c r="AX100" s="68">
        <v>0</v>
      </c>
      <c r="AY100" s="67">
        <f t="shared" si="699"/>
        <v>0</v>
      </c>
      <c r="AZ100" s="68">
        <v>4</v>
      </c>
      <c r="BA100" s="67">
        <f t="shared" si="700"/>
        <v>0.16666666666666666</v>
      </c>
      <c r="BB100" s="179">
        <f t="shared" si="21"/>
        <v>1255</v>
      </c>
      <c r="BC100" s="69">
        <f t="shared" si="22"/>
        <v>24</v>
      </c>
      <c r="BD100" s="67">
        <f t="shared" si="701"/>
        <v>1.9123505976095617E-2</v>
      </c>
      <c r="BE100" s="69">
        <f t="shared" si="24"/>
        <v>86</v>
      </c>
      <c r="BF100" s="67">
        <f t="shared" si="702"/>
        <v>6.8525896414342632E-2</v>
      </c>
      <c r="BG100" s="69">
        <f t="shared" si="26"/>
        <v>111</v>
      </c>
      <c r="BH100" s="67">
        <f t="shared" si="703"/>
        <v>8.844621513944223E-2</v>
      </c>
      <c r="BJ100" s="268" t="s">
        <v>41</v>
      </c>
      <c r="BK100" s="5" t="s">
        <v>175</v>
      </c>
      <c r="BL100" s="33">
        <f>(BB131-SUM(BC131,BE131,BG131))/BB131</f>
        <v>0.76176486298808821</v>
      </c>
      <c r="BM100" s="86"/>
      <c r="BN100" s="149"/>
      <c r="BO100" s="86"/>
      <c r="BP100" s="86"/>
      <c r="BQ100" s="86"/>
      <c r="BR100" s="86"/>
      <c r="BS100" s="86"/>
      <c r="BT100" s="86"/>
      <c r="BU100" s="86"/>
      <c r="BV100" s="86"/>
      <c r="BW100" s="86"/>
      <c r="BX100" s="86"/>
      <c r="BY100" s="86"/>
      <c r="BZ100" s="86"/>
      <c r="CB100" s="149"/>
      <c r="CC100" s="86"/>
      <c r="CD100" s="86"/>
      <c r="CE100" s="86"/>
      <c r="CF100" s="86"/>
      <c r="CG100" s="86"/>
      <c r="CH100" s="86"/>
      <c r="CI100" s="86"/>
      <c r="CJ100" s="86"/>
      <c r="CK100" s="86"/>
      <c r="CL100" s="86"/>
      <c r="CM100" s="86"/>
      <c r="CN100" s="86"/>
      <c r="CO100" s="86"/>
    </row>
    <row r="101" spans="2:93" s="12" customFormat="1" ht="14.25" customHeight="1">
      <c r="B101" s="243"/>
      <c r="C101" s="265"/>
      <c r="D101" s="145" t="s">
        <v>274</v>
      </c>
      <c r="E101" s="171">
        <v>1</v>
      </c>
      <c r="F101" s="193">
        <v>0</v>
      </c>
      <c r="G101" s="173">
        <f t="shared" ref="G101" si="732">IFERROR(F101/E101,"-")</f>
        <v>0</v>
      </c>
      <c r="H101" s="194">
        <v>0</v>
      </c>
      <c r="I101" s="173">
        <f t="shared" ref="I101" si="733">IFERROR(H101/E101,"-")</f>
        <v>0</v>
      </c>
      <c r="J101" s="194">
        <v>0</v>
      </c>
      <c r="K101" s="173">
        <f t="shared" ref="K101" si="734">IFERROR(J101/E101,"-")</f>
        <v>0</v>
      </c>
      <c r="L101" s="171">
        <v>6</v>
      </c>
      <c r="M101" s="193">
        <v>0</v>
      </c>
      <c r="N101" s="173">
        <f t="shared" ref="N101" si="735">IFERROR(M101/L101,"-")</f>
        <v>0</v>
      </c>
      <c r="O101" s="194">
        <v>0</v>
      </c>
      <c r="P101" s="173">
        <f t="shared" ref="P101" si="736">IFERROR(O101/L101,"-")</f>
        <v>0</v>
      </c>
      <c r="Q101" s="194">
        <v>0</v>
      </c>
      <c r="R101" s="173">
        <f t="shared" ref="R101" si="737">IFERROR(Q101/L101,"-")</f>
        <v>0</v>
      </c>
      <c r="S101" s="171">
        <v>41</v>
      </c>
      <c r="T101" s="193">
        <v>0</v>
      </c>
      <c r="U101" s="173">
        <f t="shared" ref="U101" si="738">IFERROR(T101/S101,"-")</f>
        <v>0</v>
      </c>
      <c r="V101" s="194">
        <v>0</v>
      </c>
      <c r="W101" s="173">
        <f t="shared" ref="W101" si="739">IFERROR(V101/S101,"-")</f>
        <v>0</v>
      </c>
      <c r="X101" s="194">
        <v>1</v>
      </c>
      <c r="Y101" s="173">
        <f t="shared" ref="Y101" si="740">IFERROR(X101/S101,"-")</f>
        <v>2.4390243902439025E-2</v>
      </c>
      <c r="Z101" s="171">
        <v>63</v>
      </c>
      <c r="AA101" s="193">
        <v>0</v>
      </c>
      <c r="AB101" s="173">
        <f t="shared" ref="AB101" si="741">IFERROR(AA101/Z101,"-")</f>
        <v>0</v>
      </c>
      <c r="AC101" s="194">
        <v>0</v>
      </c>
      <c r="AD101" s="173">
        <f t="shared" ref="AD101" si="742">IFERROR(AC101/Z101,"-")</f>
        <v>0</v>
      </c>
      <c r="AE101" s="194">
        <v>1</v>
      </c>
      <c r="AF101" s="173">
        <f t="shared" ref="AF101" si="743">IFERROR(AE101/Z101,"-")</f>
        <v>1.5873015873015872E-2</v>
      </c>
      <c r="AG101" s="171">
        <v>70</v>
      </c>
      <c r="AH101" s="193">
        <v>0</v>
      </c>
      <c r="AI101" s="173">
        <f t="shared" ref="AI101" si="744">IFERROR(AH101/AG101,"-")</f>
        <v>0</v>
      </c>
      <c r="AJ101" s="194">
        <v>0</v>
      </c>
      <c r="AK101" s="173">
        <f t="shared" ref="AK101" si="745">IFERROR(AJ101/AG101,"-")</f>
        <v>0</v>
      </c>
      <c r="AL101" s="194">
        <v>0</v>
      </c>
      <c r="AM101" s="173">
        <f t="shared" ref="AM101" si="746">IFERROR(AL101/AG101,"-")</f>
        <v>0</v>
      </c>
      <c r="AN101" s="171">
        <v>48</v>
      </c>
      <c r="AO101" s="193">
        <v>0</v>
      </c>
      <c r="AP101" s="173">
        <f t="shared" ref="AP101" si="747">IFERROR(AO101/AN101,"-")</f>
        <v>0</v>
      </c>
      <c r="AQ101" s="194">
        <v>0</v>
      </c>
      <c r="AR101" s="173">
        <f t="shared" ref="AR101" si="748">IFERROR(AQ101/AN101,"-")</f>
        <v>0</v>
      </c>
      <c r="AS101" s="194">
        <v>0</v>
      </c>
      <c r="AT101" s="173">
        <f t="shared" ref="AT101" si="749">IFERROR(AS101/AN101,"-")</f>
        <v>0</v>
      </c>
      <c r="AU101" s="171">
        <v>33</v>
      </c>
      <c r="AV101" s="193">
        <v>0</v>
      </c>
      <c r="AW101" s="173">
        <f t="shared" ref="AW101" si="750">IFERROR(AV101/AU101,"-")</f>
        <v>0</v>
      </c>
      <c r="AX101" s="194">
        <v>0</v>
      </c>
      <c r="AY101" s="173">
        <f t="shared" ref="AY101" si="751">IFERROR(AX101/AU101,"-")</f>
        <v>0</v>
      </c>
      <c r="AZ101" s="194">
        <v>0</v>
      </c>
      <c r="BA101" s="173">
        <f t="shared" ref="BA101" si="752">IFERROR(AZ101/AU101,"-")</f>
        <v>0</v>
      </c>
      <c r="BB101" s="171">
        <f t="shared" ref="BB101" si="753">SUM(E101,L101,S101,Z101,AG101,AN101,AU101,)</f>
        <v>262</v>
      </c>
      <c r="BC101" s="172">
        <f t="shared" ref="BC101" si="754">SUM(F101,M101,T101,AA101,AH101,AO101,AV101,)</f>
        <v>0</v>
      </c>
      <c r="BD101" s="173">
        <f t="shared" ref="BD101" si="755">IFERROR(BC101/BB101,"-")</f>
        <v>0</v>
      </c>
      <c r="BE101" s="172">
        <f t="shared" ref="BE101" si="756">SUM(H101,O101,V101,AC101,AJ101,AQ101,AX101,)</f>
        <v>0</v>
      </c>
      <c r="BF101" s="173">
        <f t="shared" ref="BF101" si="757">IFERROR(BE101/BB101,"-")</f>
        <v>0</v>
      </c>
      <c r="BG101" s="172">
        <f t="shared" ref="BG101" si="758">SUM(J101,Q101,X101,AE101,AL101,AS101,AZ101,)</f>
        <v>2</v>
      </c>
      <c r="BH101" s="173">
        <f t="shared" ref="BH101" si="759">IFERROR(BG101/BB101,"-")</f>
        <v>7.6335877862595417E-3</v>
      </c>
      <c r="BJ101" s="269"/>
      <c r="BK101" s="5" t="s">
        <v>212</v>
      </c>
      <c r="BL101" s="33">
        <f>(BB132-SUM(BC132,BE132,BG132))/BB132</f>
        <v>0.75762314308053169</v>
      </c>
      <c r="BM101" s="86"/>
      <c r="BN101" s="149"/>
      <c r="BO101" s="86"/>
      <c r="BP101" s="86"/>
      <c r="BQ101" s="86"/>
      <c r="BR101" s="86"/>
      <c r="BS101" s="86"/>
      <c r="BT101" s="86"/>
      <c r="BU101" s="86"/>
      <c r="BV101" s="86"/>
      <c r="BW101" s="86"/>
      <c r="BX101" s="86"/>
      <c r="BY101" s="86"/>
      <c r="BZ101" s="86"/>
      <c r="CB101" s="149"/>
      <c r="CC101" s="86"/>
      <c r="CD101" s="86"/>
      <c r="CE101" s="86"/>
      <c r="CF101" s="86"/>
      <c r="CG101" s="86"/>
      <c r="CH101" s="86"/>
      <c r="CI101" s="86"/>
      <c r="CJ101" s="86"/>
      <c r="CK101" s="86"/>
      <c r="CL101" s="86"/>
      <c r="CM101" s="86"/>
      <c r="CN101" s="86"/>
      <c r="CO101" s="86"/>
    </row>
    <row r="102" spans="2:93" s="12" customFormat="1" ht="14.25" customHeight="1">
      <c r="B102" s="244"/>
      <c r="C102" s="266"/>
      <c r="D102" s="169" t="s">
        <v>74</v>
      </c>
      <c r="E102" s="39">
        <v>36</v>
      </c>
      <c r="F102" s="195">
        <v>0</v>
      </c>
      <c r="G102" s="13">
        <f t="shared" si="680"/>
        <v>0</v>
      </c>
      <c r="H102" s="34">
        <v>2</v>
      </c>
      <c r="I102" s="13">
        <f t="shared" si="681"/>
        <v>5.5555555555555552E-2</v>
      </c>
      <c r="J102" s="34">
        <v>1</v>
      </c>
      <c r="K102" s="13">
        <f t="shared" si="682"/>
        <v>2.7777777777777776E-2</v>
      </c>
      <c r="L102" s="39">
        <v>103</v>
      </c>
      <c r="M102" s="195">
        <v>0</v>
      </c>
      <c r="N102" s="13">
        <f t="shared" si="683"/>
        <v>0</v>
      </c>
      <c r="O102" s="34">
        <v>7</v>
      </c>
      <c r="P102" s="13">
        <f t="shared" si="684"/>
        <v>6.7961165048543687E-2</v>
      </c>
      <c r="Q102" s="34">
        <v>2</v>
      </c>
      <c r="R102" s="13">
        <f t="shared" si="685"/>
        <v>1.9417475728155338E-2</v>
      </c>
      <c r="S102" s="39">
        <v>4187</v>
      </c>
      <c r="T102" s="195">
        <v>112</v>
      </c>
      <c r="U102" s="13">
        <f t="shared" si="686"/>
        <v>2.6749462622402676E-2</v>
      </c>
      <c r="V102" s="34">
        <v>337</v>
      </c>
      <c r="W102" s="13">
        <f t="shared" si="687"/>
        <v>8.0487222354908045E-2</v>
      </c>
      <c r="X102" s="34">
        <v>421</v>
      </c>
      <c r="Y102" s="13">
        <f t="shared" si="688"/>
        <v>0.10054931932171006</v>
      </c>
      <c r="Z102" s="39">
        <v>3440</v>
      </c>
      <c r="AA102" s="195">
        <v>69</v>
      </c>
      <c r="AB102" s="13">
        <f t="shared" si="689"/>
        <v>2.005813953488372E-2</v>
      </c>
      <c r="AC102" s="34">
        <v>224</v>
      </c>
      <c r="AD102" s="13">
        <f t="shared" si="690"/>
        <v>6.5116279069767441E-2</v>
      </c>
      <c r="AE102" s="34">
        <v>360</v>
      </c>
      <c r="AF102" s="13">
        <f t="shared" si="691"/>
        <v>0.10465116279069768</v>
      </c>
      <c r="AG102" s="39">
        <v>2402</v>
      </c>
      <c r="AH102" s="195">
        <v>32</v>
      </c>
      <c r="AI102" s="13">
        <f t="shared" si="692"/>
        <v>1.3322231473771857E-2</v>
      </c>
      <c r="AJ102" s="34">
        <v>108</v>
      </c>
      <c r="AK102" s="13">
        <f t="shared" si="693"/>
        <v>4.4962531223980015E-2</v>
      </c>
      <c r="AL102" s="34">
        <v>223</v>
      </c>
      <c r="AM102" s="13">
        <f t="shared" si="694"/>
        <v>9.2839300582847631E-2</v>
      </c>
      <c r="AN102" s="39">
        <v>1095</v>
      </c>
      <c r="AO102" s="195">
        <v>6</v>
      </c>
      <c r="AP102" s="13">
        <f t="shared" si="695"/>
        <v>5.4794520547945206E-3</v>
      </c>
      <c r="AQ102" s="34">
        <v>25</v>
      </c>
      <c r="AR102" s="13">
        <f t="shared" si="696"/>
        <v>2.2831050228310501E-2</v>
      </c>
      <c r="AS102" s="34">
        <v>61</v>
      </c>
      <c r="AT102" s="13">
        <f t="shared" si="697"/>
        <v>5.5707762557077628E-2</v>
      </c>
      <c r="AU102" s="39">
        <v>362</v>
      </c>
      <c r="AV102" s="195">
        <v>0</v>
      </c>
      <c r="AW102" s="13">
        <f t="shared" si="698"/>
        <v>0</v>
      </c>
      <c r="AX102" s="34">
        <v>5</v>
      </c>
      <c r="AY102" s="13">
        <f t="shared" si="699"/>
        <v>1.3812154696132596E-2</v>
      </c>
      <c r="AZ102" s="34">
        <v>12</v>
      </c>
      <c r="BA102" s="13">
        <f t="shared" si="700"/>
        <v>3.3149171270718231E-2</v>
      </c>
      <c r="BB102" s="39">
        <f t="shared" si="21"/>
        <v>11625</v>
      </c>
      <c r="BC102" s="75">
        <f t="shared" si="22"/>
        <v>219</v>
      </c>
      <c r="BD102" s="13">
        <f t="shared" si="701"/>
        <v>1.8838709677419355E-2</v>
      </c>
      <c r="BE102" s="75">
        <f t="shared" si="24"/>
        <v>708</v>
      </c>
      <c r="BF102" s="13">
        <f t="shared" si="702"/>
        <v>6.0903225806451612E-2</v>
      </c>
      <c r="BG102" s="75">
        <f t="shared" si="26"/>
        <v>1080</v>
      </c>
      <c r="BH102" s="13">
        <f t="shared" si="703"/>
        <v>9.290322580645162E-2</v>
      </c>
      <c r="BJ102" s="270"/>
      <c r="BK102" s="125" t="s">
        <v>74</v>
      </c>
      <c r="BL102" s="33">
        <f>(BB134-SUM(BC134,BE134,BG134))/BB134</f>
        <v>0.76485953671759488</v>
      </c>
      <c r="BM102" s="86"/>
      <c r="BN102" s="149"/>
      <c r="BO102" s="86"/>
      <c r="BP102" s="86"/>
      <c r="BQ102" s="86"/>
      <c r="BR102" s="86"/>
      <c r="BS102" s="86"/>
      <c r="BT102" s="86"/>
      <c r="BU102" s="86"/>
      <c r="BV102" s="86"/>
      <c r="BW102" s="86"/>
      <c r="BX102" s="86"/>
      <c r="BY102" s="86"/>
      <c r="BZ102" s="86"/>
      <c r="CB102" s="149"/>
      <c r="CC102" s="86"/>
      <c r="CD102" s="86"/>
      <c r="CE102" s="86"/>
      <c r="CF102" s="86"/>
      <c r="CG102" s="86"/>
      <c r="CH102" s="86"/>
      <c r="CI102" s="86"/>
      <c r="CJ102" s="86"/>
      <c r="CK102" s="86"/>
      <c r="CL102" s="86"/>
      <c r="CM102" s="86"/>
      <c r="CN102" s="86"/>
      <c r="CO102" s="86"/>
    </row>
    <row r="103" spans="2:93" s="12" customFormat="1" ht="14.25" customHeight="1">
      <c r="B103" s="242">
        <v>25</v>
      </c>
      <c r="C103" s="264" t="s">
        <v>123</v>
      </c>
      <c r="D103" s="144" t="s">
        <v>175</v>
      </c>
      <c r="E103" s="128">
        <v>13</v>
      </c>
      <c r="F103" s="89">
        <v>0</v>
      </c>
      <c r="G103" s="77">
        <f t="shared" si="680"/>
        <v>0</v>
      </c>
      <c r="H103" s="78">
        <v>0</v>
      </c>
      <c r="I103" s="77">
        <f t="shared" si="681"/>
        <v>0</v>
      </c>
      <c r="J103" s="78">
        <v>0</v>
      </c>
      <c r="K103" s="77">
        <f t="shared" si="682"/>
        <v>0</v>
      </c>
      <c r="L103" s="128">
        <v>53</v>
      </c>
      <c r="M103" s="89">
        <v>0</v>
      </c>
      <c r="N103" s="77">
        <f t="shared" si="683"/>
        <v>0</v>
      </c>
      <c r="O103" s="78">
        <v>3</v>
      </c>
      <c r="P103" s="77">
        <f t="shared" si="684"/>
        <v>5.6603773584905662E-2</v>
      </c>
      <c r="Q103" s="78">
        <v>4</v>
      </c>
      <c r="R103" s="77">
        <f t="shared" si="685"/>
        <v>7.5471698113207544E-2</v>
      </c>
      <c r="S103" s="128">
        <v>2222</v>
      </c>
      <c r="T103" s="89">
        <v>45</v>
      </c>
      <c r="U103" s="77">
        <f t="shared" si="686"/>
        <v>2.025202520252025E-2</v>
      </c>
      <c r="V103" s="78">
        <v>288</v>
      </c>
      <c r="W103" s="77">
        <f t="shared" si="687"/>
        <v>0.12961296129612962</v>
      </c>
      <c r="X103" s="78">
        <v>153</v>
      </c>
      <c r="Y103" s="77">
        <f t="shared" si="688"/>
        <v>6.8856885688568861E-2</v>
      </c>
      <c r="Z103" s="128">
        <v>1866</v>
      </c>
      <c r="AA103" s="89">
        <v>48</v>
      </c>
      <c r="AB103" s="77">
        <f t="shared" si="689"/>
        <v>2.5723472668810289E-2</v>
      </c>
      <c r="AC103" s="78">
        <v>189</v>
      </c>
      <c r="AD103" s="77">
        <f t="shared" si="690"/>
        <v>0.10128617363344052</v>
      </c>
      <c r="AE103" s="78">
        <v>129</v>
      </c>
      <c r="AF103" s="77">
        <f t="shared" si="691"/>
        <v>6.9131832797427656E-2</v>
      </c>
      <c r="AG103" s="128">
        <v>1342</v>
      </c>
      <c r="AH103" s="89">
        <v>27</v>
      </c>
      <c r="AI103" s="77">
        <f t="shared" si="692"/>
        <v>2.0119225037257823E-2</v>
      </c>
      <c r="AJ103" s="78">
        <v>112</v>
      </c>
      <c r="AK103" s="77">
        <f t="shared" si="693"/>
        <v>8.3457526080476907E-2</v>
      </c>
      <c r="AL103" s="78">
        <v>74</v>
      </c>
      <c r="AM103" s="77">
        <f t="shared" si="694"/>
        <v>5.5141579731743669E-2</v>
      </c>
      <c r="AN103" s="128">
        <v>718</v>
      </c>
      <c r="AO103" s="89">
        <v>8</v>
      </c>
      <c r="AP103" s="77">
        <f t="shared" si="695"/>
        <v>1.1142061281337047E-2</v>
      </c>
      <c r="AQ103" s="78">
        <v>49</v>
      </c>
      <c r="AR103" s="77">
        <f t="shared" si="696"/>
        <v>6.8245125348189412E-2</v>
      </c>
      <c r="AS103" s="78">
        <v>29</v>
      </c>
      <c r="AT103" s="77">
        <f t="shared" si="697"/>
        <v>4.0389972144846797E-2</v>
      </c>
      <c r="AU103" s="128">
        <v>219</v>
      </c>
      <c r="AV103" s="89">
        <v>0</v>
      </c>
      <c r="AW103" s="77">
        <f t="shared" si="698"/>
        <v>0</v>
      </c>
      <c r="AX103" s="78">
        <v>15</v>
      </c>
      <c r="AY103" s="77">
        <f t="shared" si="699"/>
        <v>6.8493150684931503E-2</v>
      </c>
      <c r="AZ103" s="78">
        <v>4</v>
      </c>
      <c r="BA103" s="77">
        <f t="shared" si="700"/>
        <v>1.8264840182648401E-2</v>
      </c>
      <c r="BB103" s="128">
        <f t="shared" si="21"/>
        <v>6433</v>
      </c>
      <c r="BC103" s="79">
        <f t="shared" si="22"/>
        <v>128</v>
      </c>
      <c r="BD103" s="77">
        <f t="shared" si="701"/>
        <v>1.9897404010570496E-2</v>
      </c>
      <c r="BE103" s="79">
        <f t="shared" si="24"/>
        <v>656</v>
      </c>
      <c r="BF103" s="77">
        <f t="shared" si="702"/>
        <v>0.10197419555417379</v>
      </c>
      <c r="BG103" s="79">
        <f t="shared" si="26"/>
        <v>393</v>
      </c>
      <c r="BH103" s="77">
        <f t="shared" si="703"/>
        <v>6.1091248251204724E-2</v>
      </c>
      <c r="BJ103" s="268" t="s">
        <v>42</v>
      </c>
      <c r="BK103" s="5" t="s">
        <v>175</v>
      </c>
      <c r="BL103" s="33">
        <f>(BB135-SUM(BC135,BE135,BG135))/BB135</f>
        <v>0.73848496383707651</v>
      </c>
      <c r="BM103" s="86"/>
      <c r="BN103" s="149"/>
      <c r="BO103" s="86"/>
      <c r="BP103" s="86"/>
      <c r="BQ103" s="86"/>
      <c r="BR103" s="86"/>
      <c r="BS103" s="86"/>
      <c r="BT103" s="86"/>
      <c r="BU103" s="86"/>
      <c r="BV103" s="86"/>
      <c r="BW103" s="86"/>
      <c r="BX103" s="86"/>
      <c r="BY103" s="86"/>
      <c r="BZ103" s="86"/>
      <c r="CB103" s="149"/>
      <c r="CC103" s="86"/>
      <c r="CD103" s="86"/>
      <c r="CE103" s="86"/>
      <c r="CF103" s="86"/>
      <c r="CG103" s="86"/>
      <c r="CH103" s="86"/>
      <c r="CI103" s="86"/>
      <c r="CJ103" s="86"/>
      <c r="CK103" s="86"/>
      <c r="CL103" s="86"/>
      <c r="CM103" s="86"/>
      <c r="CN103" s="86"/>
      <c r="CO103" s="86"/>
    </row>
    <row r="104" spans="2:93" s="12" customFormat="1" ht="14.25" customHeight="1">
      <c r="B104" s="243"/>
      <c r="C104" s="265"/>
      <c r="D104" s="187" t="s">
        <v>212</v>
      </c>
      <c r="E104" s="179">
        <v>2</v>
      </c>
      <c r="F104" s="180">
        <v>0</v>
      </c>
      <c r="G104" s="67">
        <f t="shared" si="680"/>
        <v>0</v>
      </c>
      <c r="H104" s="68">
        <v>0</v>
      </c>
      <c r="I104" s="67">
        <f t="shared" si="681"/>
        <v>0</v>
      </c>
      <c r="J104" s="68">
        <v>0</v>
      </c>
      <c r="K104" s="67">
        <f t="shared" si="682"/>
        <v>0</v>
      </c>
      <c r="L104" s="179">
        <v>3</v>
      </c>
      <c r="M104" s="180">
        <v>0</v>
      </c>
      <c r="N104" s="67">
        <f t="shared" si="683"/>
        <v>0</v>
      </c>
      <c r="O104" s="68">
        <v>0</v>
      </c>
      <c r="P104" s="67">
        <f t="shared" si="684"/>
        <v>0</v>
      </c>
      <c r="Q104" s="68">
        <v>0</v>
      </c>
      <c r="R104" s="67">
        <f t="shared" si="685"/>
        <v>0</v>
      </c>
      <c r="S104" s="179">
        <v>584</v>
      </c>
      <c r="T104" s="180">
        <v>13</v>
      </c>
      <c r="U104" s="67">
        <f t="shared" si="686"/>
        <v>2.2260273972602738E-2</v>
      </c>
      <c r="V104" s="68">
        <v>57</v>
      </c>
      <c r="W104" s="67">
        <f t="shared" si="687"/>
        <v>9.7602739726027399E-2</v>
      </c>
      <c r="X104" s="68">
        <v>39</v>
      </c>
      <c r="Y104" s="67">
        <f t="shared" si="688"/>
        <v>6.6780821917808222E-2</v>
      </c>
      <c r="Z104" s="179">
        <v>381</v>
      </c>
      <c r="AA104" s="180">
        <v>11</v>
      </c>
      <c r="AB104" s="67">
        <f t="shared" si="689"/>
        <v>2.8871391076115485E-2</v>
      </c>
      <c r="AC104" s="68">
        <v>38</v>
      </c>
      <c r="AD104" s="67">
        <f t="shared" si="690"/>
        <v>9.9737532808398949E-2</v>
      </c>
      <c r="AE104" s="68">
        <v>28</v>
      </c>
      <c r="AF104" s="67">
        <f t="shared" si="691"/>
        <v>7.3490813648293962E-2</v>
      </c>
      <c r="AG104" s="179">
        <v>188</v>
      </c>
      <c r="AH104" s="180">
        <v>2</v>
      </c>
      <c r="AI104" s="67">
        <f t="shared" si="692"/>
        <v>1.0638297872340425E-2</v>
      </c>
      <c r="AJ104" s="68">
        <v>21</v>
      </c>
      <c r="AK104" s="67">
        <f t="shared" si="693"/>
        <v>0.11170212765957446</v>
      </c>
      <c r="AL104" s="68">
        <v>8</v>
      </c>
      <c r="AM104" s="67">
        <f t="shared" si="694"/>
        <v>4.2553191489361701E-2</v>
      </c>
      <c r="AN104" s="179">
        <v>110</v>
      </c>
      <c r="AO104" s="180">
        <v>2</v>
      </c>
      <c r="AP104" s="67">
        <f t="shared" si="695"/>
        <v>1.8181818181818181E-2</v>
      </c>
      <c r="AQ104" s="68">
        <v>6</v>
      </c>
      <c r="AR104" s="67">
        <f t="shared" si="696"/>
        <v>5.4545454545454543E-2</v>
      </c>
      <c r="AS104" s="68">
        <v>1</v>
      </c>
      <c r="AT104" s="67">
        <f t="shared" si="697"/>
        <v>9.0909090909090905E-3</v>
      </c>
      <c r="AU104" s="179">
        <v>27</v>
      </c>
      <c r="AV104" s="180">
        <v>0</v>
      </c>
      <c r="AW104" s="67">
        <f t="shared" si="698"/>
        <v>0</v>
      </c>
      <c r="AX104" s="68">
        <v>2</v>
      </c>
      <c r="AY104" s="67">
        <f t="shared" si="699"/>
        <v>7.407407407407407E-2</v>
      </c>
      <c r="AZ104" s="68">
        <v>0</v>
      </c>
      <c r="BA104" s="67">
        <f t="shared" si="700"/>
        <v>0</v>
      </c>
      <c r="BB104" s="179">
        <f t="shared" si="21"/>
        <v>1295</v>
      </c>
      <c r="BC104" s="69">
        <f t="shared" si="22"/>
        <v>28</v>
      </c>
      <c r="BD104" s="67">
        <f t="shared" si="701"/>
        <v>2.1621621621621623E-2</v>
      </c>
      <c r="BE104" s="69">
        <f t="shared" si="24"/>
        <v>124</v>
      </c>
      <c r="BF104" s="67">
        <f t="shared" si="702"/>
        <v>9.575289575289575E-2</v>
      </c>
      <c r="BG104" s="69">
        <f t="shared" si="26"/>
        <v>76</v>
      </c>
      <c r="BH104" s="67">
        <f t="shared" si="703"/>
        <v>5.8687258687258687E-2</v>
      </c>
      <c r="BJ104" s="269"/>
      <c r="BK104" s="5" t="s">
        <v>212</v>
      </c>
      <c r="BL104" s="33">
        <f>(BB136-SUM(BC136,BE136,BG136))/BB136</f>
        <v>0.7167070217917676</v>
      </c>
      <c r="BM104" s="86"/>
      <c r="BN104" s="149"/>
      <c r="BO104" s="86"/>
      <c r="BP104" s="86"/>
      <c r="BQ104" s="86"/>
      <c r="BR104" s="86"/>
      <c r="BS104" s="86"/>
      <c r="BT104" s="86"/>
      <c r="BU104" s="86"/>
      <c r="BV104" s="86"/>
      <c r="BW104" s="86"/>
      <c r="BX104" s="86"/>
      <c r="BY104" s="86"/>
      <c r="BZ104" s="86"/>
      <c r="CB104" s="149"/>
      <c r="CC104" s="86"/>
      <c r="CD104" s="86"/>
      <c r="CE104" s="86"/>
      <c r="CF104" s="86"/>
      <c r="CG104" s="86"/>
      <c r="CH104" s="86"/>
      <c r="CI104" s="86"/>
      <c r="CJ104" s="86"/>
      <c r="CK104" s="86"/>
      <c r="CL104" s="86"/>
      <c r="CM104" s="86"/>
      <c r="CN104" s="86"/>
      <c r="CO104" s="86"/>
    </row>
    <row r="105" spans="2:93" s="12" customFormat="1" ht="14.25" customHeight="1">
      <c r="B105" s="243"/>
      <c r="C105" s="265"/>
      <c r="D105" s="145" t="s">
        <v>274</v>
      </c>
      <c r="E105" s="171">
        <v>0</v>
      </c>
      <c r="F105" s="193">
        <v>0</v>
      </c>
      <c r="G105" s="173" t="str">
        <f t="shared" ref="G105" si="760">IFERROR(F105/E105,"-")</f>
        <v>-</v>
      </c>
      <c r="H105" s="194">
        <v>0</v>
      </c>
      <c r="I105" s="173" t="str">
        <f t="shared" ref="I105" si="761">IFERROR(H105/E105,"-")</f>
        <v>-</v>
      </c>
      <c r="J105" s="194">
        <v>0</v>
      </c>
      <c r="K105" s="173" t="str">
        <f t="shared" ref="K105" si="762">IFERROR(J105/E105,"-")</f>
        <v>-</v>
      </c>
      <c r="L105" s="171">
        <v>2</v>
      </c>
      <c r="M105" s="193">
        <v>0</v>
      </c>
      <c r="N105" s="173">
        <f t="shared" ref="N105" si="763">IFERROR(M105/L105,"-")</f>
        <v>0</v>
      </c>
      <c r="O105" s="194">
        <v>0</v>
      </c>
      <c r="P105" s="173">
        <f t="shared" ref="P105" si="764">IFERROR(O105/L105,"-")</f>
        <v>0</v>
      </c>
      <c r="Q105" s="194">
        <v>0</v>
      </c>
      <c r="R105" s="173">
        <f t="shared" ref="R105" si="765">IFERROR(Q105/L105,"-")</f>
        <v>0</v>
      </c>
      <c r="S105" s="171">
        <v>57</v>
      </c>
      <c r="T105" s="193">
        <v>0</v>
      </c>
      <c r="U105" s="173">
        <f t="shared" ref="U105" si="766">IFERROR(T105/S105,"-")</f>
        <v>0</v>
      </c>
      <c r="V105" s="194">
        <v>0</v>
      </c>
      <c r="W105" s="173">
        <f t="shared" ref="W105" si="767">IFERROR(V105/S105,"-")</f>
        <v>0</v>
      </c>
      <c r="X105" s="194">
        <v>0</v>
      </c>
      <c r="Y105" s="173">
        <f t="shared" ref="Y105" si="768">IFERROR(X105/S105,"-")</f>
        <v>0</v>
      </c>
      <c r="Z105" s="171">
        <v>75</v>
      </c>
      <c r="AA105" s="193">
        <v>0</v>
      </c>
      <c r="AB105" s="173">
        <f t="shared" ref="AB105" si="769">IFERROR(AA105/Z105,"-")</f>
        <v>0</v>
      </c>
      <c r="AC105" s="194">
        <v>0</v>
      </c>
      <c r="AD105" s="173">
        <f t="shared" ref="AD105" si="770">IFERROR(AC105/Z105,"-")</f>
        <v>0</v>
      </c>
      <c r="AE105" s="194">
        <v>0</v>
      </c>
      <c r="AF105" s="173">
        <f t="shared" ref="AF105" si="771">IFERROR(AE105/Z105,"-")</f>
        <v>0</v>
      </c>
      <c r="AG105" s="171">
        <v>51</v>
      </c>
      <c r="AH105" s="193">
        <v>0</v>
      </c>
      <c r="AI105" s="173">
        <f t="shared" ref="AI105" si="772">IFERROR(AH105/AG105,"-")</f>
        <v>0</v>
      </c>
      <c r="AJ105" s="194">
        <v>0</v>
      </c>
      <c r="AK105" s="173">
        <f t="shared" ref="AK105" si="773">IFERROR(AJ105/AG105,"-")</f>
        <v>0</v>
      </c>
      <c r="AL105" s="194">
        <v>0</v>
      </c>
      <c r="AM105" s="173">
        <f t="shared" ref="AM105" si="774">IFERROR(AL105/AG105,"-")</f>
        <v>0</v>
      </c>
      <c r="AN105" s="171">
        <v>63</v>
      </c>
      <c r="AO105" s="193">
        <v>0</v>
      </c>
      <c r="AP105" s="173">
        <f t="shared" ref="AP105" si="775">IFERROR(AO105/AN105,"-")</f>
        <v>0</v>
      </c>
      <c r="AQ105" s="194">
        <v>1</v>
      </c>
      <c r="AR105" s="173">
        <f t="shared" ref="AR105" si="776">IFERROR(AQ105/AN105,"-")</f>
        <v>1.5873015873015872E-2</v>
      </c>
      <c r="AS105" s="194">
        <v>0</v>
      </c>
      <c r="AT105" s="173">
        <f t="shared" ref="AT105" si="777">IFERROR(AS105/AN105,"-")</f>
        <v>0</v>
      </c>
      <c r="AU105" s="171">
        <v>34</v>
      </c>
      <c r="AV105" s="193">
        <v>0</v>
      </c>
      <c r="AW105" s="173">
        <f t="shared" ref="AW105" si="778">IFERROR(AV105/AU105,"-")</f>
        <v>0</v>
      </c>
      <c r="AX105" s="194">
        <v>0</v>
      </c>
      <c r="AY105" s="173">
        <f t="shared" ref="AY105" si="779">IFERROR(AX105/AU105,"-")</f>
        <v>0</v>
      </c>
      <c r="AZ105" s="194">
        <v>0</v>
      </c>
      <c r="BA105" s="173">
        <f t="shared" ref="BA105" si="780">IFERROR(AZ105/AU105,"-")</f>
        <v>0</v>
      </c>
      <c r="BB105" s="171">
        <f t="shared" ref="BB105" si="781">SUM(E105,L105,S105,Z105,AG105,AN105,AU105,)</f>
        <v>282</v>
      </c>
      <c r="BC105" s="172">
        <f t="shared" ref="BC105" si="782">SUM(F105,M105,T105,AA105,AH105,AO105,AV105,)</f>
        <v>0</v>
      </c>
      <c r="BD105" s="173">
        <f t="shared" ref="BD105" si="783">IFERROR(BC105/BB105,"-")</f>
        <v>0</v>
      </c>
      <c r="BE105" s="172">
        <f t="shared" ref="BE105" si="784">SUM(H105,O105,V105,AC105,AJ105,AQ105,AX105,)</f>
        <v>1</v>
      </c>
      <c r="BF105" s="173">
        <f t="shared" ref="BF105" si="785">IFERROR(BE105/BB105,"-")</f>
        <v>3.5460992907801418E-3</v>
      </c>
      <c r="BG105" s="172">
        <f t="shared" ref="BG105" si="786">SUM(J105,Q105,X105,AE105,AL105,AS105,AZ105,)</f>
        <v>0</v>
      </c>
      <c r="BH105" s="173">
        <f t="shared" ref="BH105" si="787">IFERROR(BG105/BB105,"-")</f>
        <v>0</v>
      </c>
      <c r="BJ105" s="270"/>
      <c r="BK105" s="125" t="s">
        <v>74</v>
      </c>
      <c r="BL105" s="33">
        <f>(BB138-SUM(BC138,BE138,BG138))/BB138</f>
        <v>0.74056029232643117</v>
      </c>
      <c r="BM105" s="86"/>
      <c r="BN105" s="149"/>
      <c r="BO105" s="86"/>
      <c r="BP105" s="86"/>
      <c r="BQ105" s="86"/>
      <c r="BR105" s="86"/>
      <c r="BS105" s="86"/>
      <c r="BT105" s="86"/>
      <c r="BU105" s="86"/>
      <c r="BV105" s="86"/>
      <c r="BW105" s="86"/>
      <c r="BX105" s="86"/>
      <c r="BY105" s="86"/>
      <c r="BZ105" s="86"/>
      <c r="CB105" s="149"/>
      <c r="CC105" s="86"/>
      <c r="CD105" s="86"/>
      <c r="CE105" s="86"/>
      <c r="CF105" s="86"/>
      <c r="CG105" s="86"/>
      <c r="CH105" s="86"/>
      <c r="CI105" s="86"/>
      <c r="CJ105" s="86"/>
      <c r="CK105" s="86"/>
      <c r="CL105" s="86"/>
      <c r="CM105" s="86"/>
      <c r="CN105" s="86"/>
      <c r="CO105" s="86"/>
    </row>
    <row r="106" spans="2:93" s="12" customFormat="1" ht="14.25" customHeight="1">
      <c r="B106" s="244"/>
      <c r="C106" s="266"/>
      <c r="D106" s="169" t="s">
        <v>74</v>
      </c>
      <c r="E106" s="39">
        <v>15</v>
      </c>
      <c r="F106" s="195">
        <v>0</v>
      </c>
      <c r="G106" s="13">
        <f t="shared" si="680"/>
        <v>0</v>
      </c>
      <c r="H106" s="34">
        <v>0</v>
      </c>
      <c r="I106" s="13">
        <f t="shared" si="681"/>
        <v>0</v>
      </c>
      <c r="J106" s="34">
        <v>0</v>
      </c>
      <c r="K106" s="13">
        <f t="shared" si="682"/>
        <v>0</v>
      </c>
      <c r="L106" s="39">
        <v>58</v>
      </c>
      <c r="M106" s="195">
        <v>0</v>
      </c>
      <c r="N106" s="13">
        <f t="shared" si="683"/>
        <v>0</v>
      </c>
      <c r="O106" s="34">
        <v>3</v>
      </c>
      <c r="P106" s="13">
        <f t="shared" si="684"/>
        <v>5.1724137931034482E-2</v>
      </c>
      <c r="Q106" s="34">
        <v>4</v>
      </c>
      <c r="R106" s="13">
        <f t="shared" si="685"/>
        <v>6.8965517241379309E-2</v>
      </c>
      <c r="S106" s="39">
        <v>2863</v>
      </c>
      <c r="T106" s="195">
        <v>58</v>
      </c>
      <c r="U106" s="13">
        <f t="shared" si="686"/>
        <v>2.0258470136220747E-2</v>
      </c>
      <c r="V106" s="34">
        <v>345</v>
      </c>
      <c r="W106" s="13">
        <f t="shared" si="687"/>
        <v>0.12050296891372686</v>
      </c>
      <c r="X106" s="34">
        <v>192</v>
      </c>
      <c r="Y106" s="13">
        <f t="shared" si="688"/>
        <v>6.7062521830247995E-2</v>
      </c>
      <c r="Z106" s="39">
        <v>2322</v>
      </c>
      <c r="AA106" s="195">
        <v>59</v>
      </c>
      <c r="AB106" s="13">
        <f t="shared" si="689"/>
        <v>2.5409130060292853E-2</v>
      </c>
      <c r="AC106" s="34">
        <v>227</v>
      </c>
      <c r="AD106" s="13">
        <f t="shared" si="690"/>
        <v>9.7760551248923341E-2</v>
      </c>
      <c r="AE106" s="34">
        <v>157</v>
      </c>
      <c r="AF106" s="13">
        <f t="shared" si="691"/>
        <v>6.7614125753660631E-2</v>
      </c>
      <c r="AG106" s="39">
        <v>1581</v>
      </c>
      <c r="AH106" s="195">
        <v>29</v>
      </c>
      <c r="AI106" s="13">
        <f t="shared" si="692"/>
        <v>1.8342820999367487E-2</v>
      </c>
      <c r="AJ106" s="34">
        <v>133</v>
      </c>
      <c r="AK106" s="13">
        <f t="shared" si="693"/>
        <v>8.4123972169512964E-2</v>
      </c>
      <c r="AL106" s="34">
        <v>82</v>
      </c>
      <c r="AM106" s="13">
        <f t="shared" si="694"/>
        <v>5.1865907653383933E-2</v>
      </c>
      <c r="AN106" s="39">
        <v>891</v>
      </c>
      <c r="AO106" s="195">
        <v>10</v>
      </c>
      <c r="AP106" s="13">
        <f t="shared" si="695"/>
        <v>1.1223344556677889E-2</v>
      </c>
      <c r="AQ106" s="34">
        <v>56</v>
      </c>
      <c r="AR106" s="13">
        <f t="shared" si="696"/>
        <v>6.2850729517396189E-2</v>
      </c>
      <c r="AS106" s="34">
        <v>30</v>
      </c>
      <c r="AT106" s="13">
        <f t="shared" si="697"/>
        <v>3.3670033670033669E-2</v>
      </c>
      <c r="AU106" s="39">
        <v>280</v>
      </c>
      <c r="AV106" s="195">
        <v>0</v>
      </c>
      <c r="AW106" s="13">
        <f t="shared" si="698"/>
        <v>0</v>
      </c>
      <c r="AX106" s="34">
        <v>17</v>
      </c>
      <c r="AY106" s="13">
        <f t="shared" si="699"/>
        <v>6.0714285714285714E-2</v>
      </c>
      <c r="AZ106" s="34">
        <v>4</v>
      </c>
      <c r="BA106" s="13">
        <f t="shared" si="700"/>
        <v>1.4285714285714285E-2</v>
      </c>
      <c r="BB106" s="39">
        <f t="shared" si="21"/>
        <v>8010</v>
      </c>
      <c r="BC106" s="75">
        <f t="shared" si="22"/>
        <v>156</v>
      </c>
      <c r="BD106" s="13">
        <f t="shared" si="701"/>
        <v>1.947565543071161E-2</v>
      </c>
      <c r="BE106" s="75">
        <f t="shared" si="24"/>
        <v>781</v>
      </c>
      <c r="BF106" s="13">
        <f t="shared" si="702"/>
        <v>9.7503121098626716E-2</v>
      </c>
      <c r="BG106" s="75">
        <f t="shared" si="26"/>
        <v>469</v>
      </c>
      <c r="BH106" s="13">
        <f t="shared" si="703"/>
        <v>5.8551810237203496E-2</v>
      </c>
      <c r="BJ106" s="268" t="s">
        <v>44</v>
      </c>
      <c r="BK106" s="5" t="s">
        <v>175</v>
      </c>
      <c r="BL106" s="33">
        <f>(BB139-SUM(BC139,BE139,BG139))/BB139</f>
        <v>0.78324308684330179</v>
      </c>
      <c r="BM106" s="86"/>
      <c r="BN106" s="149"/>
      <c r="BO106" s="86"/>
      <c r="BP106" s="86"/>
      <c r="BQ106" s="86"/>
      <c r="BR106" s="86"/>
      <c r="BS106" s="86"/>
      <c r="BT106" s="86"/>
      <c r="BU106" s="86"/>
      <c r="BV106" s="86"/>
      <c r="BW106" s="86"/>
      <c r="BX106" s="86"/>
      <c r="BY106" s="86"/>
      <c r="BZ106" s="86"/>
      <c r="CB106" s="149"/>
      <c r="CC106" s="86"/>
      <c r="CD106" s="86"/>
      <c r="CE106" s="86"/>
      <c r="CF106" s="86"/>
      <c r="CG106" s="86"/>
      <c r="CH106" s="86"/>
      <c r="CI106" s="86"/>
      <c r="CJ106" s="86"/>
      <c r="CK106" s="86"/>
      <c r="CL106" s="86"/>
      <c r="CM106" s="86"/>
      <c r="CN106" s="86"/>
      <c r="CO106" s="86"/>
    </row>
    <row r="107" spans="2:93" s="12" customFormat="1" ht="14.25" customHeight="1">
      <c r="B107" s="242">
        <v>26</v>
      </c>
      <c r="C107" s="264" t="s">
        <v>35</v>
      </c>
      <c r="D107" s="144" t="s">
        <v>175</v>
      </c>
      <c r="E107" s="128">
        <v>442</v>
      </c>
      <c r="F107" s="89">
        <v>7</v>
      </c>
      <c r="G107" s="77">
        <f t="shared" si="680"/>
        <v>1.5837104072398189E-2</v>
      </c>
      <c r="H107" s="78">
        <v>43</v>
      </c>
      <c r="I107" s="77">
        <f t="shared" si="681"/>
        <v>9.7285067873303169E-2</v>
      </c>
      <c r="J107" s="78">
        <v>18</v>
      </c>
      <c r="K107" s="77">
        <f t="shared" si="682"/>
        <v>4.072398190045249E-2</v>
      </c>
      <c r="L107" s="128">
        <v>996</v>
      </c>
      <c r="M107" s="89">
        <v>16</v>
      </c>
      <c r="N107" s="77">
        <f t="shared" si="683"/>
        <v>1.6064257028112448E-2</v>
      </c>
      <c r="O107" s="78">
        <v>90</v>
      </c>
      <c r="P107" s="77">
        <f t="shared" si="684"/>
        <v>9.036144578313253E-2</v>
      </c>
      <c r="Q107" s="78">
        <v>37</v>
      </c>
      <c r="R107" s="77">
        <f t="shared" si="685"/>
        <v>3.7148594377510037E-2</v>
      </c>
      <c r="S107" s="128">
        <v>42663</v>
      </c>
      <c r="T107" s="89">
        <v>1428</v>
      </c>
      <c r="U107" s="77">
        <f t="shared" si="686"/>
        <v>3.3471626467899585E-2</v>
      </c>
      <c r="V107" s="78">
        <v>7423</v>
      </c>
      <c r="W107" s="77">
        <f t="shared" si="687"/>
        <v>0.17399151489581136</v>
      </c>
      <c r="X107" s="78">
        <v>2298</v>
      </c>
      <c r="Y107" s="77">
        <f t="shared" si="688"/>
        <v>5.3864003937838405E-2</v>
      </c>
      <c r="Z107" s="128">
        <v>32413</v>
      </c>
      <c r="AA107" s="89">
        <v>847</v>
      </c>
      <c r="AB107" s="77">
        <f t="shared" si="689"/>
        <v>2.6131490451362108E-2</v>
      </c>
      <c r="AC107" s="78">
        <v>5149</v>
      </c>
      <c r="AD107" s="77">
        <f t="shared" si="690"/>
        <v>0.15885601456205845</v>
      </c>
      <c r="AE107" s="78">
        <v>1701</v>
      </c>
      <c r="AF107" s="77">
        <f t="shared" si="691"/>
        <v>5.247894363372721E-2</v>
      </c>
      <c r="AG107" s="128">
        <v>19381</v>
      </c>
      <c r="AH107" s="89">
        <v>321</v>
      </c>
      <c r="AI107" s="77">
        <f t="shared" si="692"/>
        <v>1.6562612868273052E-2</v>
      </c>
      <c r="AJ107" s="78">
        <v>2197</v>
      </c>
      <c r="AK107" s="77">
        <f t="shared" si="693"/>
        <v>0.11335844383674733</v>
      </c>
      <c r="AL107" s="78">
        <v>805</v>
      </c>
      <c r="AM107" s="77">
        <f t="shared" si="694"/>
        <v>4.1535524482740831E-2</v>
      </c>
      <c r="AN107" s="128">
        <v>8162</v>
      </c>
      <c r="AO107" s="89">
        <v>71</v>
      </c>
      <c r="AP107" s="77">
        <f t="shared" si="695"/>
        <v>8.6988483214898316E-3</v>
      </c>
      <c r="AQ107" s="78">
        <v>633</v>
      </c>
      <c r="AR107" s="77">
        <f t="shared" si="696"/>
        <v>7.7554520950747372E-2</v>
      </c>
      <c r="AS107" s="78">
        <v>201</v>
      </c>
      <c r="AT107" s="77">
        <f t="shared" si="697"/>
        <v>2.4626317079147267E-2</v>
      </c>
      <c r="AU107" s="128">
        <v>2542</v>
      </c>
      <c r="AV107" s="89">
        <v>13</v>
      </c>
      <c r="AW107" s="77">
        <f t="shared" si="698"/>
        <v>5.1140833988985055E-3</v>
      </c>
      <c r="AX107" s="78">
        <v>119</v>
      </c>
      <c r="AY107" s="77">
        <f t="shared" si="699"/>
        <v>4.6813532651455547E-2</v>
      </c>
      <c r="AZ107" s="78">
        <v>30</v>
      </c>
      <c r="BA107" s="77">
        <f t="shared" si="700"/>
        <v>1.1801730920535013E-2</v>
      </c>
      <c r="BB107" s="128">
        <f t="shared" si="21"/>
        <v>106599</v>
      </c>
      <c r="BC107" s="79">
        <f t="shared" si="22"/>
        <v>2703</v>
      </c>
      <c r="BD107" s="77">
        <f t="shared" si="701"/>
        <v>2.5356710663327047E-2</v>
      </c>
      <c r="BE107" s="79">
        <f t="shared" si="24"/>
        <v>15654</v>
      </c>
      <c r="BF107" s="77">
        <f t="shared" si="702"/>
        <v>0.14684940759294177</v>
      </c>
      <c r="BG107" s="79">
        <f t="shared" si="26"/>
        <v>5090</v>
      </c>
      <c r="BH107" s="77">
        <f t="shared" si="703"/>
        <v>4.7749040797756076E-2</v>
      </c>
      <c r="BJ107" s="269"/>
      <c r="BK107" s="5" t="s">
        <v>212</v>
      </c>
      <c r="BL107" s="33">
        <f>(BB140-SUM(BC140,BE140,BG140))/BB140</f>
        <v>0.74883099532398134</v>
      </c>
      <c r="BM107" s="86"/>
      <c r="BN107" s="149"/>
      <c r="BO107" s="86"/>
      <c r="BP107" s="86"/>
      <c r="BQ107" s="86"/>
      <c r="BR107" s="86"/>
      <c r="BS107" s="86"/>
      <c r="BT107" s="86"/>
      <c r="BU107" s="86"/>
      <c r="BV107" s="86"/>
      <c r="BW107" s="86"/>
      <c r="BX107" s="86"/>
      <c r="BY107" s="86"/>
      <c r="BZ107" s="86"/>
      <c r="CB107" s="149"/>
      <c r="CC107" s="86"/>
      <c r="CD107" s="86"/>
      <c r="CE107" s="86"/>
      <c r="CF107" s="86"/>
      <c r="CG107" s="86"/>
      <c r="CH107" s="86"/>
      <c r="CI107" s="86"/>
      <c r="CJ107" s="86"/>
      <c r="CK107" s="86"/>
      <c r="CL107" s="86"/>
      <c r="CM107" s="86"/>
      <c r="CN107" s="86"/>
      <c r="CO107" s="86"/>
    </row>
    <row r="108" spans="2:93" s="12" customFormat="1" ht="14.25" customHeight="1">
      <c r="B108" s="243"/>
      <c r="C108" s="265"/>
      <c r="D108" s="187" t="s">
        <v>212</v>
      </c>
      <c r="E108" s="179">
        <v>7</v>
      </c>
      <c r="F108" s="180">
        <v>1</v>
      </c>
      <c r="G108" s="67">
        <f t="shared" si="680"/>
        <v>0.14285714285714285</v>
      </c>
      <c r="H108" s="68">
        <v>1</v>
      </c>
      <c r="I108" s="67">
        <f t="shared" si="681"/>
        <v>0.14285714285714285</v>
      </c>
      <c r="J108" s="68">
        <v>0</v>
      </c>
      <c r="K108" s="67">
        <f t="shared" si="682"/>
        <v>0</v>
      </c>
      <c r="L108" s="179">
        <v>22</v>
      </c>
      <c r="M108" s="180">
        <v>0</v>
      </c>
      <c r="N108" s="67">
        <f t="shared" si="683"/>
        <v>0</v>
      </c>
      <c r="O108" s="68">
        <v>0</v>
      </c>
      <c r="P108" s="67">
        <f t="shared" si="684"/>
        <v>0</v>
      </c>
      <c r="Q108" s="68">
        <v>1</v>
      </c>
      <c r="R108" s="67">
        <f t="shared" si="685"/>
        <v>4.5454545454545456E-2</v>
      </c>
      <c r="S108" s="179">
        <v>3647</v>
      </c>
      <c r="T108" s="180">
        <v>128</v>
      </c>
      <c r="U108" s="67">
        <f t="shared" si="686"/>
        <v>3.5097340279681928E-2</v>
      </c>
      <c r="V108" s="68">
        <v>624</v>
      </c>
      <c r="W108" s="67">
        <f t="shared" si="687"/>
        <v>0.17109953386344942</v>
      </c>
      <c r="X108" s="68">
        <v>214</v>
      </c>
      <c r="Y108" s="67">
        <f t="shared" si="688"/>
        <v>5.8678365780093229E-2</v>
      </c>
      <c r="Z108" s="179">
        <v>2138</v>
      </c>
      <c r="AA108" s="180">
        <v>64</v>
      </c>
      <c r="AB108" s="67">
        <f t="shared" si="689"/>
        <v>2.9934518241347054E-2</v>
      </c>
      <c r="AC108" s="68">
        <v>356</v>
      </c>
      <c r="AD108" s="67">
        <f t="shared" si="690"/>
        <v>0.16651075771749299</v>
      </c>
      <c r="AE108" s="68">
        <v>140</v>
      </c>
      <c r="AF108" s="67">
        <f t="shared" si="691"/>
        <v>6.5481758652946684E-2</v>
      </c>
      <c r="AG108" s="179">
        <v>1137</v>
      </c>
      <c r="AH108" s="180">
        <v>25</v>
      </c>
      <c r="AI108" s="67">
        <f t="shared" si="692"/>
        <v>2.1987686895338612E-2</v>
      </c>
      <c r="AJ108" s="68">
        <v>141</v>
      </c>
      <c r="AK108" s="67">
        <f t="shared" si="693"/>
        <v>0.12401055408970976</v>
      </c>
      <c r="AL108" s="68">
        <v>72</v>
      </c>
      <c r="AM108" s="67">
        <f t="shared" si="694"/>
        <v>6.3324538258575203E-2</v>
      </c>
      <c r="AN108" s="179">
        <v>477</v>
      </c>
      <c r="AO108" s="180">
        <v>1</v>
      </c>
      <c r="AP108" s="67">
        <f t="shared" si="695"/>
        <v>2.0964360587002098E-3</v>
      </c>
      <c r="AQ108" s="68">
        <v>30</v>
      </c>
      <c r="AR108" s="67">
        <f t="shared" si="696"/>
        <v>6.2893081761006289E-2</v>
      </c>
      <c r="AS108" s="68">
        <v>18</v>
      </c>
      <c r="AT108" s="67">
        <f t="shared" si="697"/>
        <v>3.7735849056603772E-2</v>
      </c>
      <c r="AU108" s="179">
        <v>123</v>
      </c>
      <c r="AV108" s="180">
        <v>0</v>
      </c>
      <c r="AW108" s="67">
        <f t="shared" si="698"/>
        <v>0</v>
      </c>
      <c r="AX108" s="68">
        <v>2</v>
      </c>
      <c r="AY108" s="67">
        <f t="shared" si="699"/>
        <v>1.6260162601626018E-2</v>
      </c>
      <c r="AZ108" s="68">
        <v>1</v>
      </c>
      <c r="BA108" s="67">
        <f t="shared" si="700"/>
        <v>8.130081300813009E-3</v>
      </c>
      <c r="BB108" s="179">
        <f t="shared" si="21"/>
        <v>7551</v>
      </c>
      <c r="BC108" s="69">
        <f t="shared" si="22"/>
        <v>219</v>
      </c>
      <c r="BD108" s="67">
        <f t="shared" si="701"/>
        <v>2.9002781088597537E-2</v>
      </c>
      <c r="BE108" s="69">
        <f t="shared" si="24"/>
        <v>1154</v>
      </c>
      <c r="BF108" s="67">
        <f t="shared" si="702"/>
        <v>0.15282744007416235</v>
      </c>
      <c r="BG108" s="69">
        <f t="shared" si="26"/>
        <v>446</v>
      </c>
      <c r="BH108" s="67">
        <f t="shared" si="703"/>
        <v>5.9065024500066218E-2</v>
      </c>
      <c r="BJ108" s="270"/>
      <c r="BK108" s="125" t="s">
        <v>74</v>
      </c>
      <c r="BL108" s="33">
        <f>(BB142-SUM(BC142,BE142,BG142))/BB142</f>
        <v>0.78275155591634771</v>
      </c>
      <c r="BM108" s="86"/>
      <c r="BN108" s="149"/>
      <c r="BO108" s="86"/>
      <c r="BP108" s="86"/>
      <c r="BQ108" s="86"/>
      <c r="BR108" s="86"/>
      <c r="BS108" s="86"/>
      <c r="BT108" s="86"/>
      <c r="BU108" s="86"/>
      <c r="BV108" s="86"/>
      <c r="BW108" s="86"/>
      <c r="BX108" s="86"/>
      <c r="BY108" s="86"/>
      <c r="BZ108" s="86"/>
      <c r="CB108" s="149"/>
      <c r="CC108" s="86"/>
      <c r="CD108" s="86"/>
      <c r="CE108" s="86"/>
      <c r="CF108" s="86"/>
      <c r="CG108" s="86"/>
      <c r="CH108" s="86"/>
      <c r="CI108" s="86"/>
      <c r="CJ108" s="86"/>
      <c r="CK108" s="86"/>
      <c r="CL108" s="86"/>
      <c r="CM108" s="86"/>
      <c r="CN108" s="86"/>
      <c r="CO108" s="86"/>
    </row>
    <row r="109" spans="2:93" s="12" customFormat="1" ht="14.25" customHeight="1">
      <c r="B109" s="243"/>
      <c r="C109" s="265"/>
      <c r="D109" s="145" t="s">
        <v>274</v>
      </c>
      <c r="E109" s="171">
        <v>10</v>
      </c>
      <c r="F109" s="193">
        <v>0</v>
      </c>
      <c r="G109" s="173">
        <f t="shared" ref="G109" si="788">IFERROR(F109/E109,"-")</f>
        <v>0</v>
      </c>
      <c r="H109" s="194">
        <v>0</v>
      </c>
      <c r="I109" s="173">
        <f t="shared" ref="I109" si="789">IFERROR(H109/E109,"-")</f>
        <v>0</v>
      </c>
      <c r="J109" s="194">
        <v>0</v>
      </c>
      <c r="K109" s="173">
        <f t="shared" ref="K109" si="790">IFERROR(J109/E109,"-")</f>
        <v>0</v>
      </c>
      <c r="L109" s="171">
        <v>21</v>
      </c>
      <c r="M109" s="193">
        <v>0</v>
      </c>
      <c r="N109" s="173">
        <f t="shared" ref="N109" si="791">IFERROR(M109/L109,"-")</f>
        <v>0</v>
      </c>
      <c r="O109" s="194">
        <v>0</v>
      </c>
      <c r="P109" s="173">
        <f t="shared" ref="P109" si="792">IFERROR(O109/L109,"-")</f>
        <v>0</v>
      </c>
      <c r="Q109" s="194">
        <v>0</v>
      </c>
      <c r="R109" s="173">
        <f t="shared" ref="R109" si="793">IFERROR(Q109/L109,"-")</f>
        <v>0</v>
      </c>
      <c r="S109" s="171">
        <v>200</v>
      </c>
      <c r="T109" s="193">
        <v>0</v>
      </c>
      <c r="U109" s="173">
        <f t="shared" ref="U109" si="794">IFERROR(T109/S109,"-")</f>
        <v>0</v>
      </c>
      <c r="V109" s="194">
        <v>0</v>
      </c>
      <c r="W109" s="173">
        <f t="shared" ref="W109" si="795">IFERROR(V109/S109,"-")</f>
        <v>0</v>
      </c>
      <c r="X109" s="194">
        <v>1</v>
      </c>
      <c r="Y109" s="173">
        <f t="shared" ref="Y109" si="796">IFERROR(X109/S109,"-")</f>
        <v>5.0000000000000001E-3</v>
      </c>
      <c r="Z109" s="171">
        <v>350</v>
      </c>
      <c r="AA109" s="193">
        <v>0</v>
      </c>
      <c r="AB109" s="173">
        <f t="shared" ref="AB109" si="797">IFERROR(AA109/Z109,"-")</f>
        <v>0</v>
      </c>
      <c r="AC109" s="194">
        <v>1</v>
      </c>
      <c r="AD109" s="173">
        <f t="shared" ref="AD109" si="798">IFERROR(AC109/Z109,"-")</f>
        <v>2.8571428571428571E-3</v>
      </c>
      <c r="AE109" s="194">
        <v>1</v>
      </c>
      <c r="AF109" s="173">
        <f t="shared" ref="AF109" si="799">IFERROR(AE109/Z109,"-")</f>
        <v>2.8571428571428571E-3</v>
      </c>
      <c r="AG109" s="171">
        <v>368</v>
      </c>
      <c r="AH109" s="193">
        <v>0</v>
      </c>
      <c r="AI109" s="173">
        <f t="shared" ref="AI109" si="800">IFERROR(AH109/AG109,"-")</f>
        <v>0</v>
      </c>
      <c r="AJ109" s="194">
        <v>0</v>
      </c>
      <c r="AK109" s="173">
        <f t="shared" ref="AK109" si="801">IFERROR(AJ109/AG109,"-")</f>
        <v>0</v>
      </c>
      <c r="AL109" s="194">
        <v>1</v>
      </c>
      <c r="AM109" s="173">
        <f t="shared" ref="AM109" si="802">IFERROR(AL109/AG109,"-")</f>
        <v>2.717391304347826E-3</v>
      </c>
      <c r="AN109" s="171">
        <v>382</v>
      </c>
      <c r="AO109" s="193">
        <v>0</v>
      </c>
      <c r="AP109" s="173">
        <f t="shared" ref="AP109" si="803">IFERROR(AO109/AN109,"-")</f>
        <v>0</v>
      </c>
      <c r="AQ109" s="194">
        <v>1</v>
      </c>
      <c r="AR109" s="173">
        <f t="shared" ref="AR109" si="804">IFERROR(AQ109/AN109,"-")</f>
        <v>2.617801047120419E-3</v>
      </c>
      <c r="AS109" s="194">
        <v>2</v>
      </c>
      <c r="AT109" s="173">
        <f t="shared" ref="AT109" si="805">IFERROR(AS109/AN109,"-")</f>
        <v>5.235602094240838E-3</v>
      </c>
      <c r="AU109" s="171">
        <v>265</v>
      </c>
      <c r="AV109" s="193">
        <v>0</v>
      </c>
      <c r="AW109" s="173">
        <f t="shared" ref="AW109" si="806">IFERROR(AV109/AU109,"-")</f>
        <v>0</v>
      </c>
      <c r="AX109" s="194">
        <v>0</v>
      </c>
      <c r="AY109" s="173">
        <f t="shared" ref="AY109" si="807">IFERROR(AX109/AU109,"-")</f>
        <v>0</v>
      </c>
      <c r="AZ109" s="194">
        <v>0</v>
      </c>
      <c r="BA109" s="173">
        <f t="shared" ref="BA109" si="808">IFERROR(AZ109/AU109,"-")</f>
        <v>0</v>
      </c>
      <c r="BB109" s="171">
        <f t="shared" ref="BB109" si="809">SUM(E109,L109,S109,Z109,AG109,AN109,AU109,)</f>
        <v>1596</v>
      </c>
      <c r="BC109" s="172">
        <f t="shared" ref="BC109" si="810">SUM(F109,M109,T109,AA109,AH109,AO109,AV109,)</f>
        <v>0</v>
      </c>
      <c r="BD109" s="173">
        <f t="shared" ref="BD109" si="811">IFERROR(BC109/BB109,"-")</f>
        <v>0</v>
      </c>
      <c r="BE109" s="172">
        <f t="shared" ref="BE109" si="812">SUM(H109,O109,V109,AC109,AJ109,AQ109,AX109,)</f>
        <v>2</v>
      </c>
      <c r="BF109" s="173">
        <f t="shared" ref="BF109" si="813">IFERROR(BE109/BB109,"-")</f>
        <v>1.2531328320802004E-3</v>
      </c>
      <c r="BG109" s="172">
        <f t="shared" ref="BG109" si="814">SUM(J109,Q109,X109,AE109,AL109,AS109,AZ109,)</f>
        <v>5</v>
      </c>
      <c r="BH109" s="173">
        <f t="shared" ref="BH109" si="815">IFERROR(BG109/BB109,"-")</f>
        <v>3.1328320802005011E-3</v>
      </c>
      <c r="BJ109" s="268" t="s">
        <v>1</v>
      </c>
      <c r="BK109" s="5" t="s">
        <v>175</v>
      </c>
      <c r="BL109" s="33">
        <f>(BB143-SUM(BC143,BE143,BG143))/BB143</f>
        <v>0.75615706073269551</v>
      </c>
      <c r="BM109" s="86"/>
      <c r="BN109" s="149"/>
      <c r="BO109" s="86"/>
      <c r="BP109" s="86"/>
      <c r="BQ109" s="86"/>
      <c r="BR109" s="86"/>
      <c r="BS109" s="86"/>
      <c r="BT109" s="86"/>
      <c r="BU109" s="86"/>
      <c r="BV109" s="86"/>
      <c r="BW109" s="86"/>
      <c r="BX109" s="86"/>
      <c r="BY109" s="86"/>
      <c r="BZ109" s="86"/>
      <c r="CB109" s="149"/>
      <c r="CC109" s="86"/>
      <c r="CD109" s="86"/>
      <c r="CE109" s="86"/>
      <c r="CF109" s="86"/>
      <c r="CG109" s="86"/>
      <c r="CH109" s="86"/>
      <c r="CI109" s="86"/>
      <c r="CJ109" s="86"/>
      <c r="CK109" s="86"/>
      <c r="CL109" s="86"/>
      <c r="CM109" s="86"/>
      <c r="CN109" s="86"/>
      <c r="CO109" s="86"/>
    </row>
    <row r="110" spans="2:93" s="12" customFormat="1" ht="14.25" customHeight="1">
      <c r="B110" s="244"/>
      <c r="C110" s="266"/>
      <c r="D110" s="169" t="s">
        <v>74</v>
      </c>
      <c r="E110" s="39">
        <v>459</v>
      </c>
      <c r="F110" s="195">
        <v>8</v>
      </c>
      <c r="G110" s="13">
        <f t="shared" si="680"/>
        <v>1.7429193899782137E-2</v>
      </c>
      <c r="H110" s="34">
        <v>44</v>
      </c>
      <c r="I110" s="13">
        <f t="shared" si="681"/>
        <v>9.586056644880174E-2</v>
      </c>
      <c r="J110" s="34">
        <v>18</v>
      </c>
      <c r="K110" s="13">
        <f t="shared" si="682"/>
        <v>3.9215686274509803E-2</v>
      </c>
      <c r="L110" s="39">
        <v>1039</v>
      </c>
      <c r="M110" s="195">
        <v>16</v>
      </c>
      <c r="N110" s="13">
        <f t="shared" si="683"/>
        <v>1.5399422521655439E-2</v>
      </c>
      <c r="O110" s="34">
        <v>90</v>
      </c>
      <c r="P110" s="13">
        <f t="shared" si="684"/>
        <v>8.662175168431184E-2</v>
      </c>
      <c r="Q110" s="34">
        <v>38</v>
      </c>
      <c r="R110" s="13">
        <f t="shared" si="685"/>
        <v>3.6573628488931663E-2</v>
      </c>
      <c r="S110" s="39">
        <v>46510</v>
      </c>
      <c r="T110" s="195">
        <v>1556</v>
      </c>
      <c r="U110" s="13">
        <f t="shared" si="686"/>
        <v>3.3455170930982582E-2</v>
      </c>
      <c r="V110" s="34">
        <v>8047</v>
      </c>
      <c r="W110" s="13">
        <f t="shared" si="687"/>
        <v>0.17301655557944529</v>
      </c>
      <c r="X110" s="34">
        <v>2513</v>
      </c>
      <c r="Y110" s="13">
        <f t="shared" si="688"/>
        <v>5.4031391098688451E-2</v>
      </c>
      <c r="Z110" s="39">
        <v>34901</v>
      </c>
      <c r="AA110" s="195">
        <v>911</v>
      </c>
      <c r="AB110" s="13">
        <f t="shared" si="689"/>
        <v>2.610240394258044E-2</v>
      </c>
      <c r="AC110" s="34">
        <v>5506</v>
      </c>
      <c r="AD110" s="13">
        <f t="shared" si="690"/>
        <v>0.15776052262112833</v>
      </c>
      <c r="AE110" s="34">
        <v>1842</v>
      </c>
      <c r="AF110" s="13">
        <f t="shared" si="691"/>
        <v>5.2777857367983724E-2</v>
      </c>
      <c r="AG110" s="39">
        <v>20886</v>
      </c>
      <c r="AH110" s="195">
        <v>346</v>
      </c>
      <c r="AI110" s="13">
        <f t="shared" si="692"/>
        <v>1.6566120846500047E-2</v>
      </c>
      <c r="AJ110" s="34">
        <v>2338</v>
      </c>
      <c r="AK110" s="13">
        <f t="shared" si="693"/>
        <v>0.11194101311883559</v>
      </c>
      <c r="AL110" s="34">
        <v>878</v>
      </c>
      <c r="AM110" s="13">
        <f t="shared" si="694"/>
        <v>4.2037728622043476E-2</v>
      </c>
      <c r="AN110" s="39">
        <v>9021</v>
      </c>
      <c r="AO110" s="195">
        <v>72</v>
      </c>
      <c r="AP110" s="13">
        <f t="shared" si="695"/>
        <v>7.9813767874958429E-3</v>
      </c>
      <c r="AQ110" s="34">
        <v>664</v>
      </c>
      <c r="AR110" s="13">
        <f t="shared" si="696"/>
        <v>7.3606030373572773E-2</v>
      </c>
      <c r="AS110" s="34">
        <v>221</v>
      </c>
      <c r="AT110" s="13">
        <f t="shared" si="697"/>
        <v>2.4498392639396963E-2</v>
      </c>
      <c r="AU110" s="39">
        <v>2930</v>
      </c>
      <c r="AV110" s="195">
        <v>13</v>
      </c>
      <c r="AW110" s="13">
        <f t="shared" si="698"/>
        <v>4.4368600682593859E-3</v>
      </c>
      <c r="AX110" s="34">
        <v>121</v>
      </c>
      <c r="AY110" s="13">
        <f t="shared" si="699"/>
        <v>4.1296928327645054E-2</v>
      </c>
      <c r="AZ110" s="34">
        <v>31</v>
      </c>
      <c r="BA110" s="13">
        <f t="shared" si="700"/>
        <v>1.0580204778156996E-2</v>
      </c>
      <c r="BB110" s="39">
        <f t="shared" si="21"/>
        <v>115746</v>
      </c>
      <c r="BC110" s="75">
        <f t="shared" si="22"/>
        <v>2922</v>
      </c>
      <c r="BD110" s="13">
        <f t="shared" si="701"/>
        <v>2.5244932870250376E-2</v>
      </c>
      <c r="BE110" s="75">
        <f t="shared" si="24"/>
        <v>16810</v>
      </c>
      <c r="BF110" s="13">
        <f t="shared" si="702"/>
        <v>0.14523180066697769</v>
      </c>
      <c r="BG110" s="75">
        <f t="shared" si="26"/>
        <v>5541</v>
      </c>
      <c r="BH110" s="13">
        <f t="shared" si="703"/>
        <v>4.7872064693380331E-2</v>
      </c>
      <c r="BJ110" s="269"/>
      <c r="BK110" s="5" t="s">
        <v>212</v>
      </c>
      <c r="BL110" s="33">
        <f>(BB144-SUM(BC144,BE144,BG144))/BB144</f>
        <v>0.74742661075104844</v>
      </c>
      <c r="BM110" s="86"/>
      <c r="BN110" s="149"/>
      <c r="BO110" s="86"/>
      <c r="BP110" s="86"/>
      <c r="BQ110" s="86"/>
      <c r="BR110" s="86"/>
      <c r="BS110" s="86"/>
      <c r="BT110" s="86"/>
      <c r="BU110" s="86"/>
      <c r="BV110" s="86"/>
      <c r="BW110" s="86"/>
      <c r="BX110" s="86"/>
      <c r="BY110" s="86"/>
      <c r="BZ110" s="86"/>
      <c r="CB110" s="149"/>
      <c r="CC110" s="86"/>
      <c r="CD110" s="86"/>
      <c r="CE110" s="86"/>
      <c r="CF110" s="86"/>
      <c r="CG110" s="86"/>
      <c r="CH110" s="86"/>
      <c r="CI110" s="86"/>
      <c r="CJ110" s="86"/>
      <c r="CK110" s="86"/>
      <c r="CL110" s="86"/>
      <c r="CM110" s="86"/>
      <c r="CN110" s="86"/>
      <c r="CO110" s="86"/>
    </row>
    <row r="111" spans="2:93" s="12" customFormat="1" ht="14.25" customHeight="1">
      <c r="B111" s="242">
        <v>27</v>
      </c>
      <c r="C111" s="264" t="s">
        <v>36</v>
      </c>
      <c r="D111" s="144" t="s">
        <v>175</v>
      </c>
      <c r="E111" s="128">
        <v>74</v>
      </c>
      <c r="F111" s="89">
        <v>1</v>
      </c>
      <c r="G111" s="77">
        <f t="shared" si="680"/>
        <v>1.3513513513513514E-2</v>
      </c>
      <c r="H111" s="78">
        <v>10</v>
      </c>
      <c r="I111" s="77">
        <f t="shared" si="681"/>
        <v>0.13513513513513514</v>
      </c>
      <c r="J111" s="78">
        <v>3</v>
      </c>
      <c r="K111" s="77">
        <f t="shared" si="682"/>
        <v>4.0540540540540543E-2</v>
      </c>
      <c r="L111" s="128">
        <v>148</v>
      </c>
      <c r="M111" s="89">
        <v>2</v>
      </c>
      <c r="N111" s="77">
        <f t="shared" si="683"/>
        <v>1.3513513513513514E-2</v>
      </c>
      <c r="O111" s="78">
        <v>14</v>
      </c>
      <c r="P111" s="77">
        <f t="shared" si="684"/>
        <v>9.45945945945946E-2</v>
      </c>
      <c r="Q111" s="78">
        <v>8</v>
      </c>
      <c r="R111" s="77">
        <f t="shared" si="685"/>
        <v>5.4054054054054057E-2</v>
      </c>
      <c r="S111" s="128">
        <v>6446</v>
      </c>
      <c r="T111" s="89">
        <v>183</v>
      </c>
      <c r="U111" s="77">
        <f t="shared" si="686"/>
        <v>2.8389699038163203E-2</v>
      </c>
      <c r="V111" s="78">
        <v>996</v>
      </c>
      <c r="W111" s="77">
        <f t="shared" si="687"/>
        <v>0.1545144275519702</v>
      </c>
      <c r="X111" s="78">
        <v>355</v>
      </c>
      <c r="Y111" s="77">
        <f t="shared" si="688"/>
        <v>5.5072913434688175E-2</v>
      </c>
      <c r="Z111" s="128">
        <v>5006</v>
      </c>
      <c r="AA111" s="89">
        <v>115</v>
      </c>
      <c r="AB111" s="77">
        <f t="shared" si="689"/>
        <v>2.2972433080303636E-2</v>
      </c>
      <c r="AC111" s="78">
        <v>751</v>
      </c>
      <c r="AD111" s="77">
        <f t="shared" si="690"/>
        <v>0.15001997602876549</v>
      </c>
      <c r="AE111" s="78">
        <v>248</v>
      </c>
      <c r="AF111" s="77">
        <f t="shared" si="691"/>
        <v>4.9540551338393926E-2</v>
      </c>
      <c r="AG111" s="128">
        <v>3487</v>
      </c>
      <c r="AH111" s="89">
        <v>50</v>
      </c>
      <c r="AI111" s="77">
        <f t="shared" si="692"/>
        <v>1.4338973329509607E-2</v>
      </c>
      <c r="AJ111" s="78">
        <v>363</v>
      </c>
      <c r="AK111" s="77">
        <f t="shared" si="693"/>
        <v>0.10410094637223975</v>
      </c>
      <c r="AL111" s="78">
        <v>151</v>
      </c>
      <c r="AM111" s="77">
        <f t="shared" si="694"/>
        <v>4.3303699455119013E-2</v>
      </c>
      <c r="AN111" s="128">
        <v>1643</v>
      </c>
      <c r="AO111" s="89">
        <v>12</v>
      </c>
      <c r="AP111" s="77">
        <f t="shared" si="695"/>
        <v>7.3037127206329886E-3</v>
      </c>
      <c r="AQ111" s="78">
        <v>103</v>
      </c>
      <c r="AR111" s="77">
        <f t="shared" si="696"/>
        <v>6.2690200852099823E-2</v>
      </c>
      <c r="AS111" s="78">
        <v>38</v>
      </c>
      <c r="AT111" s="77">
        <f t="shared" si="697"/>
        <v>2.3128423615337797E-2</v>
      </c>
      <c r="AU111" s="128">
        <v>549</v>
      </c>
      <c r="AV111" s="89">
        <v>3</v>
      </c>
      <c r="AW111" s="77">
        <f t="shared" si="698"/>
        <v>5.4644808743169399E-3</v>
      </c>
      <c r="AX111" s="78">
        <v>24</v>
      </c>
      <c r="AY111" s="77">
        <f t="shared" si="699"/>
        <v>4.3715846994535519E-2</v>
      </c>
      <c r="AZ111" s="78">
        <v>6</v>
      </c>
      <c r="BA111" s="77">
        <f t="shared" si="700"/>
        <v>1.092896174863388E-2</v>
      </c>
      <c r="BB111" s="128">
        <f t="shared" si="21"/>
        <v>17353</v>
      </c>
      <c r="BC111" s="79">
        <f t="shared" si="22"/>
        <v>366</v>
      </c>
      <c r="BD111" s="77">
        <f t="shared" si="701"/>
        <v>2.1091453927274822E-2</v>
      </c>
      <c r="BE111" s="79">
        <f t="shared" si="24"/>
        <v>2261</v>
      </c>
      <c r="BF111" s="77">
        <f t="shared" si="702"/>
        <v>0.13029447357805568</v>
      </c>
      <c r="BG111" s="79">
        <f t="shared" si="26"/>
        <v>809</v>
      </c>
      <c r="BH111" s="77">
        <f t="shared" si="703"/>
        <v>4.6620180948539154E-2</v>
      </c>
      <c r="BJ111" s="270"/>
      <c r="BK111" s="125" t="s">
        <v>74</v>
      </c>
      <c r="BL111" s="33">
        <f>(BB146-SUM(BC146,BE146,BG146))/BB146</f>
        <v>0.75740954398441485</v>
      </c>
      <c r="BM111" s="86"/>
      <c r="BN111" s="149"/>
      <c r="BO111" s="86"/>
      <c r="BP111" s="86"/>
      <c r="BQ111" s="86"/>
      <c r="BR111" s="86"/>
      <c r="BS111" s="86"/>
      <c r="BT111" s="86"/>
      <c r="BU111" s="86"/>
      <c r="BV111" s="86"/>
      <c r="BW111" s="86"/>
      <c r="BX111" s="86"/>
      <c r="BY111" s="86"/>
      <c r="BZ111" s="86"/>
      <c r="CB111" s="149"/>
      <c r="CC111" s="86"/>
      <c r="CD111" s="86"/>
      <c r="CE111" s="86"/>
      <c r="CF111" s="86"/>
      <c r="CG111" s="86"/>
      <c r="CH111" s="86"/>
      <c r="CI111" s="86"/>
      <c r="CJ111" s="86"/>
      <c r="CK111" s="86"/>
      <c r="CL111" s="86"/>
      <c r="CM111" s="86"/>
      <c r="CN111" s="86"/>
      <c r="CO111" s="86"/>
    </row>
    <row r="112" spans="2:93" s="12" customFormat="1" ht="14.25" customHeight="1">
      <c r="B112" s="243"/>
      <c r="C112" s="265"/>
      <c r="D112" s="187" t="s">
        <v>212</v>
      </c>
      <c r="E112" s="179">
        <v>0</v>
      </c>
      <c r="F112" s="180">
        <v>0</v>
      </c>
      <c r="G112" s="67" t="str">
        <f t="shared" si="680"/>
        <v>-</v>
      </c>
      <c r="H112" s="68">
        <v>0</v>
      </c>
      <c r="I112" s="67" t="str">
        <f t="shared" si="681"/>
        <v>-</v>
      </c>
      <c r="J112" s="68">
        <v>0</v>
      </c>
      <c r="K112" s="67" t="str">
        <f t="shared" si="682"/>
        <v>-</v>
      </c>
      <c r="L112" s="179">
        <v>2</v>
      </c>
      <c r="M112" s="180">
        <v>0</v>
      </c>
      <c r="N112" s="67">
        <f t="shared" si="683"/>
        <v>0</v>
      </c>
      <c r="O112" s="68">
        <v>0</v>
      </c>
      <c r="P112" s="67">
        <f t="shared" si="684"/>
        <v>0</v>
      </c>
      <c r="Q112" s="68">
        <v>0</v>
      </c>
      <c r="R112" s="67">
        <f t="shared" si="685"/>
        <v>0</v>
      </c>
      <c r="S112" s="179">
        <v>571</v>
      </c>
      <c r="T112" s="180">
        <v>19</v>
      </c>
      <c r="U112" s="67">
        <f t="shared" si="686"/>
        <v>3.3274956217162872E-2</v>
      </c>
      <c r="V112" s="68">
        <v>82</v>
      </c>
      <c r="W112" s="67">
        <f t="shared" si="687"/>
        <v>0.14360770577933449</v>
      </c>
      <c r="X112" s="68">
        <v>41</v>
      </c>
      <c r="Y112" s="67">
        <f t="shared" si="688"/>
        <v>7.1803852889667244E-2</v>
      </c>
      <c r="Z112" s="179">
        <v>360</v>
      </c>
      <c r="AA112" s="180">
        <v>12</v>
      </c>
      <c r="AB112" s="67">
        <f t="shared" si="689"/>
        <v>3.3333333333333333E-2</v>
      </c>
      <c r="AC112" s="68">
        <v>54</v>
      </c>
      <c r="AD112" s="67">
        <f t="shared" si="690"/>
        <v>0.15</v>
      </c>
      <c r="AE112" s="68">
        <v>21</v>
      </c>
      <c r="AF112" s="67">
        <f t="shared" si="691"/>
        <v>5.8333333333333334E-2</v>
      </c>
      <c r="AG112" s="179">
        <v>216</v>
      </c>
      <c r="AH112" s="180">
        <v>3</v>
      </c>
      <c r="AI112" s="67">
        <f t="shared" si="692"/>
        <v>1.3888888888888888E-2</v>
      </c>
      <c r="AJ112" s="68">
        <v>26</v>
      </c>
      <c r="AK112" s="67">
        <f t="shared" si="693"/>
        <v>0.12037037037037036</v>
      </c>
      <c r="AL112" s="68">
        <v>12</v>
      </c>
      <c r="AM112" s="67">
        <f t="shared" si="694"/>
        <v>5.5555555555555552E-2</v>
      </c>
      <c r="AN112" s="179">
        <v>92</v>
      </c>
      <c r="AO112" s="180">
        <v>0</v>
      </c>
      <c r="AP112" s="67">
        <f t="shared" si="695"/>
        <v>0</v>
      </c>
      <c r="AQ112" s="68">
        <v>7</v>
      </c>
      <c r="AR112" s="67">
        <f t="shared" si="696"/>
        <v>7.6086956521739135E-2</v>
      </c>
      <c r="AS112" s="68">
        <v>3</v>
      </c>
      <c r="AT112" s="67">
        <f t="shared" si="697"/>
        <v>3.2608695652173912E-2</v>
      </c>
      <c r="AU112" s="179">
        <v>23</v>
      </c>
      <c r="AV112" s="180">
        <v>0</v>
      </c>
      <c r="AW112" s="67">
        <f t="shared" si="698"/>
        <v>0</v>
      </c>
      <c r="AX112" s="68">
        <v>0</v>
      </c>
      <c r="AY112" s="67">
        <f t="shared" si="699"/>
        <v>0</v>
      </c>
      <c r="AZ112" s="68">
        <v>1</v>
      </c>
      <c r="BA112" s="67">
        <f t="shared" si="700"/>
        <v>4.3478260869565216E-2</v>
      </c>
      <c r="BB112" s="179">
        <f t="shared" si="21"/>
        <v>1264</v>
      </c>
      <c r="BC112" s="69">
        <f t="shared" si="22"/>
        <v>34</v>
      </c>
      <c r="BD112" s="67">
        <f t="shared" si="701"/>
        <v>2.6898734177215191E-2</v>
      </c>
      <c r="BE112" s="69">
        <f t="shared" si="24"/>
        <v>169</v>
      </c>
      <c r="BF112" s="67">
        <f t="shared" si="702"/>
        <v>0.13370253164556961</v>
      </c>
      <c r="BG112" s="69">
        <f t="shared" si="26"/>
        <v>78</v>
      </c>
      <c r="BH112" s="67">
        <f t="shared" si="703"/>
        <v>6.1708860759493674E-2</v>
      </c>
      <c r="BJ112" s="268" t="s">
        <v>2</v>
      </c>
      <c r="BK112" s="5" t="s">
        <v>175</v>
      </c>
      <c r="BL112" s="33">
        <f>(BB147-SUM(BC147,BE147,BG147))/BB147</f>
        <v>0.57327455153542106</v>
      </c>
      <c r="BM112" s="86"/>
      <c r="BN112" s="149"/>
      <c r="BO112" s="86"/>
      <c r="BP112" s="86"/>
      <c r="BQ112" s="86"/>
      <c r="BR112" s="86"/>
      <c r="BS112" s="86"/>
      <c r="BT112" s="86"/>
      <c r="BU112" s="86"/>
      <c r="BV112" s="86"/>
      <c r="BW112" s="86"/>
      <c r="BX112" s="86"/>
      <c r="BY112" s="86"/>
      <c r="BZ112" s="86"/>
      <c r="CB112" s="149"/>
      <c r="CC112" s="86"/>
      <c r="CD112" s="86"/>
      <c r="CE112" s="86"/>
      <c r="CF112" s="86"/>
      <c r="CG112" s="86"/>
      <c r="CH112" s="86"/>
      <c r="CI112" s="86"/>
      <c r="CJ112" s="86"/>
      <c r="CK112" s="86"/>
      <c r="CL112" s="86"/>
      <c r="CM112" s="86"/>
      <c r="CN112" s="86"/>
      <c r="CO112" s="86"/>
    </row>
    <row r="113" spans="2:93" s="12" customFormat="1" ht="14.25" customHeight="1">
      <c r="B113" s="243"/>
      <c r="C113" s="265"/>
      <c r="D113" s="145" t="s">
        <v>274</v>
      </c>
      <c r="E113" s="171">
        <v>5</v>
      </c>
      <c r="F113" s="193">
        <v>0</v>
      </c>
      <c r="G113" s="173">
        <f t="shared" ref="G113" si="816">IFERROR(F113/E113,"-")</f>
        <v>0</v>
      </c>
      <c r="H113" s="194">
        <v>0</v>
      </c>
      <c r="I113" s="173">
        <f t="shared" ref="I113" si="817">IFERROR(H113/E113,"-")</f>
        <v>0</v>
      </c>
      <c r="J113" s="194">
        <v>0</v>
      </c>
      <c r="K113" s="173">
        <f t="shared" ref="K113" si="818">IFERROR(J113/E113,"-")</f>
        <v>0</v>
      </c>
      <c r="L113" s="171">
        <v>1</v>
      </c>
      <c r="M113" s="193">
        <v>0</v>
      </c>
      <c r="N113" s="173">
        <f t="shared" ref="N113" si="819">IFERROR(M113/L113,"-")</f>
        <v>0</v>
      </c>
      <c r="O113" s="194">
        <v>0</v>
      </c>
      <c r="P113" s="173">
        <f t="shared" ref="P113" si="820">IFERROR(O113/L113,"-")</f>
        <v>0</v>
      </c>
      <c r="Q113" s="194">
        <v>0</v>
      </c>
      <c r="R113" s="173">
        <f t="shared" ref="R113" si="821">IFERROR(Q113/L113,"-")</f>
        <v>0</v>
      </c>
      <c r="S113" s="171">
        <v>41</v>
      </c>
      <c r="T113" s="193">
        <v>0</v>
      </c>
      <c r="U113" s="173">
        <f t="shared" ref="U113" si="822">IFERROR(T113/S113,"-")</f>
        <v>0</v>
      </c>
      <c r="V113" s="194">
        <v>0</v>
      </c>
      <c r="W113" s="173">
        <f t="shared" ref="W113" si="823">IFERROR(V113/S113,"-")</f>
        <v>0</v>
      </c>
      <c r="X113" s="194">
        <v>0</v>
      </c>
      <c r="Y113" s="173">
        <f t="shared" ref="Y113" si="824">IFERROR(X113/S113,"-")</f>
        <v>0</v>
      </c>
      <c r="Z113" s="171">
        <v>72</v>
      </c>
      <c r="AA113" s="193">
        <v>0</v>
      </c>
      <c r="AB113" s="173">
        <f t="shared" ref="AB113" si="825">IFERROR(AA113/Z113,"-")</f>
        <v>0</v>
      </c>
      <c r="AC113" s="194">
        <v>1</v>
      </c>
      <c r="AD113" s="173">
        <f t="shared" ref="AD113" si="826">IFERROR(AC113/Z113,"-")</f>
        <v>1.3888888888888888E-2</v>
      </c>
      <c r="AE113" s="194">
        <v>0</v>
      </c>
      <c r="AF113" s="173">
        <f t="shared" ref="AF113" si="827">IFERROR(AE113/Z113,"-")</f>
        <v>0</v>
      </c>
      <c r="AG113" s="171">
        <v>65</v>
      </c>
      <c r="AH113" s="193">
        <v>0</v>
      </c>
      <c r="AI113" s="173">
        <f t="shared" ref="AI113" si="828">IFERROR(AH113/AG113,"-")</f>
        <v>0</v>
      </c>
      <c r="AJ113" s="194">
        <v>0</v>
      </c>
      <c r="AK113" s="173">
        <f t="shared" ref="AK113" si="829">IFERROR(AJ113/AG113,"-")</f>
        <v>0</v>
      </c>
      <c r="AL113" s="194">
        <v>0</v>
      </c>
      <c r="AM113" s="173">
        <f t="shared" ref="AM113" si="830">IFERROR(AL113/AG113,"-")</f>
        <v>0</v>
      </c>
      <c r="AN113" s="171">
        <v>93</v>
      </c>
      <c r="AO113" s="193">
        <v>0</v>
      </c>
      <c r="AP113" s="173">
        <f t="shared" ref="AP113" si="831">IFERROR(AO113/AN113,"-")</f>
        <v>0</v>
      </c>
      <c r="AQ113" s="194">
        <v>0</v>
      </c>
      <c r="AR113" s="173">
        <f t="shared" ref="AR113" si="832">IFERROR(AQ113/AN113,"-")</f>
        <v>0</v>
      </c>
      <c r="AS113" s="194">
        <v>1</v>
      </c>
      <c r="AT113" s="173">
        <f t="shared" ref="AT113" si="833">IFERROR(AS113/AN113,"-")</f>
        <v>1.0752688172043012E-2</v>
      </c>
      <c r="AU113" s="171">
        <v>50</v>
      </c>
      <c r="AV113" s="193">
        <v>0</v>
      </c>
      <c r="AW113" s="173">
        <f t="shared" ref="AW113" si="834">IFERROR(AV113/AU113,"-")</f>
        <v>0</v>
      </c>
      <c r="AX113" s="194">
        <v>0</v>
      </c>
      <c r="AY113" s="173">
        <f t="shared" ref="AY113" si="835">IFERROR(AX113/AU113,"-")</f>
        <v>0</v>
      </c>
      <c r="AZ113" s="194">
        <v>0</v>
      </c>
      <c r="BA113" s="173">
        <f t="shared" ref="BA113" si="836">IFERROR(AZ113/AU113,"-")</f>
        <v>0</v>
      </c>
      <c r="BB113" s="171">
        <f t="shared" ref="BB113" si="837">SUM(E113,L113,S113,Z113,AG113,AN113,AU113,)</f>
        <v>327</v>
      </c>
      <c r="BC113" s="172">
        <f t="shared" ref="BC113" si="838">SUM(F113,M113,T113,AA113,AH113,AO113,AV113,)</f>
        <v>0</v>
      </c>
      <c r="BD113" s="173">
        <f t="shared" ref="BD113" si="839">IFERROR(BC113/BB113,"-")</f>
        <v>0</v>
      </c>
      <c r="BE113" s="172">
        <f t="shared" ref="BE113" si="840">SUM(H113,O113,V113,AC113,AJ113,AQ113,AX113,)</f>
        <v>1</v>
      </c>
      <c r="BF113" s="173">
        <f t="shared" ref="BF113" si="841">IFERROR(BE113/BB113,"-")</f>
        <v>3.0581039755351682E-3</v>
      </c>
      <c r="BG113" s="172">
        <f t="shared" ref="BG113" si="842">SUM(J113,Q113,X113,AE113,AL113,AS113,AZ113,)</f>
        <v>1</v>
      </c>
      <c r="BH113" s="173">
        <f t="shared" ref="BH113" si="843">IFERROR(BG113/BB113,"-")</f>
        <v>3.0581039755351682E-3</v>
      </c>
      <c r="BJ113" s="269"/>
      <c r="BK113" s="5" t="s">
        <v>212</v>
      </c>
      <c r="BL113" s="33">
        <f>(BB148-SUM(BC148,BE148,BG148))/BB148</f>
        <v>0.58462623413258108</v>
      </c>
      <c r="BM113" s="86"/>
      <c r="BN113" s="149"/>
      <c r="BO113" s="86"/>
      <c r="BP113" s="86"/>
      <c r="BQ113" s="86"/>
      <c r="BR113" s="86"/>
      <c r="BS113" s="86"/>
      <c r="BT113" s="86"/>
      <c r="BU113" s="86"/>
      <c r="BV113" s="86"/>
      <c r="BW113" s="86"/>
      <c r="BX113" s="86"/>
      <c r="BY113" s="86"/>
      <c r="BZ113" s="86"/>
      <c r="CB113" s="149"/>
      <c r="CC113" s="86"/>
      <c r="CD113" s="86"/>
      <c r="CE113" s="86"/>
      <c r="CF113" s="86"/>
      <c r="CG113" s="86"/>
      <c r="CH113" s="86"/>
      <c r="CI113" s="86"/>
      <c r="CJ113" s="86"/>
      <c r="CK113" s="86"/>
      <c r="CL113" s="86"/>
      <c r="CM113" s="86"/>
      <c r="CN113" s="86"/>
      <c r="CO113" s="86"/>
    </row>
    <row r="114" spans="2:93" s="12" customFormat="1" ht="14.25" customHeight="1">
      <c r="B114" s="244"/>
      <c r="C114" s="266"/>
      <c r="D114" s="169" t="s">
        <v>74</v>
      </c>
      <c r="E114" s="39">
        <v>79</v>
      </c>
      <c r="F114" s="195">
        <v>1</v>
      </c>
      <c r="G114" s="13">
        <f t="shared" si="680"/>
        <v>1.2658227848101266E-2</v>
      </c>
      <c r="H114" s="34">
        <v>10</v>
      </c>
      <c r="I114" s="13">
        <f t="shared" si="681"/>
        <v>0.12658227848101267</v>
      </c>
      <c r="J114" s="34">
        <v>3</v>
      </c>
      <c r="K114" s="13">
        <f t="shared" si="682"/>
        <v>3.7974683544303799E-2</v>
      </c>
      <c r="L114" s="39">
        <v>151</v>
      </c>
      <c r="M114" s="195">
        <v>2</v>
      </c>
      <c r="N114" s="13">
        <f t="shared" si="683"/>
        <v>1.3245033112582781E-2</v>
      </c>
      <c r="O114" s="34">
        <v>14</v>
      </c>
      <c r="P114" s="13">
        <f t="shared" si="684"/>
        <v>9.2715231788079472E-2</v>
      </c>
      <c r="Q114" s="34">
        <v>8</v>
      </c>
      <c r="R114" s="13">
        <f t="shared" si="685"/>
        <v>5.2980132450331126E-2</v>
      </c>
      <c r="S114" s="39">
        <v>7058</v>
      </c>
      <c r="T114" s="195">
        <v>202</v>
      </c>
      <c r="U114" s="13">
        <f t="shared" si="686"/>
        <v>2.8620005667327857E-2</v>
      </c>
      <c r="V114" s="34">
        <v>1078</v>
      </c>
      <c r="W114" s="13">
        <f t="shared" si="687"/>
        <v>0.15273448568999717</v>
      </c>
      <c r="X114" s="34">
        <v>396</v>
      </c>
      <c r="Y114" s="13">
        <f t="shared" si="688"/>
        <v>5.6106545763672432E-2</v>
      </c>
      <c r="Z114" s="39">
        <v>5438</v>
      </c>
      <c r="AA114" s="195">
        <v>127</v>
      </c>
      <c r="AB114" s="13">
        <f t="shared" si="689"/>
        <v>2.3354174328797352E-2</v>
      </c>
      <c r="AC114" s="34">
        <v>806</v>
      </c>
      <c r="AD114" s="13">
        <f t="shared" si="690"/>
        <v>0.14821625597646193</v>
      </c>
      <c r="AE114" s="34">
        <v>269</v>
      </c>
      <c r="AF114" s="13">
        <f t="shared" si="691"/>
        <v>4.9466715704303055E-2</v>
      </c>
      <c r="AG114" s="39">
        <v>3768</v>
      </c>
      <c r="AH114" s="195">
        <v>53</v>
      </c>
      <c r="AI114" s="13">
        <f t="shared" si="692"/>
        <v>1.4065817409766455E-2</v>
      </c>
      <c r="AJ114" s="34">
        <v>389</v>
      </c>
      <c r="AK114" s="13">
        <f t="shared" si="693"/>
        <v>0.10323779193205945</v>
      </c>
      <c r="AL114" s="34">
        <v>163</v>
      </c>
      <c r="AM114" s="13">
        <f t="shared" si="694"/>
        <v>4.3259023354564753E-2</v>
      </c>
      <c r="AN114" s="39">
        <v>1828</v>
      </c>
      <c r="AO114" s="195">
        <v>12</v>
      </c>
      <c r="AP114" s="13">
        <f t="shared" si="695"/>
        <v>6.5645514223194746E-3</v>
      </c>
      <c r="AQ114" s="34">
        <v>110</v>
      </c>
      <c r="AR114" s="13">
        <f t="shared" si="696"/>
        <v>6.0175054704595186E-2</v>
      </c>
      <c r="AS114" s="34">
        <v>42</v>
      </c>
      <c r="AT114" s="13">
        <f t="shared" si="697"/>
        <v>2.2975929978118162E-2</v>
      </c>
      <c r="AU114" s="39">
        <v>622</v>
      </c>
      <c r="AV114" s="195">
        <v>3</v>
      </c>
      <c r="AW114" s="13">
        <f t="shared" si="698"/>
        <v>4.8231511254019296E-3</v>
      </c>
      <c r="AX114" s="34">
        <v>24</v>
      </c>
      <c r="AY114" s="13">
        <f t="shared" si="699"/>
        <v>3.8585209003215437E-2</v>
      </c>
      <c r="AZ114" s="34">
        <v>7</v>
      </c>
      <c r="BA114" s="13">
        <f t="shared" si="700"/>
        <v>1.1254019292604502E-2</v>
      </c>
      <c r="BB114" s="39">
        <f t="shared" si="21"/>
        <v>18944</v>
      </c>
      <c r="BC114" s="75">
        <f t="shared" si="22"/>
        <v>400</v>
      </c>
      <c r="BD114" s="13">
        <f t="shared" si="701"/>
        <v>2.1114864864864864E-2</v>
      </c>
      <c r="BE114" s="75">
        <f t="shared" si="24"/>
        <v>2431</v>
      </c>
      <c r="BF114" s="13">
        <f t="shared" si="702"/>
        <v>0.12832559121621623</v>
      </c>
      <c r="BG114" s="75">
        <f t="shared" si="26"/>
        <v>888</v>
      </c>
      <c r="BH114" s="13">
        <f t="shared" si="703"/>
        <v>4.6875E-2</v>
      </c>
      <c r="BJ114" s="270"/>
      <c r="BK114" s="125" t="s">
        <v>74</v>
      </c>
      <c r="BL114" s="33">
        <f>(BB150-SUM(BC150,BE150,BG150))/BB150</f>
        <v>0.57877223957625967</v>
      </c>
      <c r="BM114" s="86"/>
      <c r="BN114" s="149"/>
      <c r="BO114" s="86"/>
      <c r="BP114" s="86"/>
      <c r="BQ114" s="86"/>
      <c r="BR114" s="86"/>
      <c r="BS114" s="86"/>
      <c r="BT114" s="86"/>
      <c r="BU114" s="86"/>
      <c r="BV114" s="86"/>
      <c r="BW114" s="86"/>
      <c r="BX114" s="86"/>
      <c r="BY114" s="86"/>
      <c r="BZ114" s="86"/>
      <c r="CB114" s="149"/>
      <c r="CC114" s="86"/>
      <c r="CD114" s="86"/>
      <c r="CE114" s="86"/>
      <c r="CF114" s="86"/>
      <c r="CG114" s="86"/>
      <c r="CH114" s="86"/>
      <c r="CI114" s="86"/>
      <c r="CJ114" s="86"/>
      <c r="CK114" s="86"/>
      <c r="CL114" s="86"/>
      <c r="CM114" s="86"/>
      <c r="CN114" s="86"/>
      <c r="CO114" s="86"/>
    </row>
    <row r="115" spans="2:93" s="12" customFormat="1" ht="14.25" customHeight="1">
      <c r="B115" s="242">
        <v>28</v>
      </c>
      <c r="C115" s="264" t="s">
        <v>37</v>
      </c>
      <c r="D115" s="144" t="s">
        <v>175</v>
      </c>
      <c r="E115" s="128">
        <v>74</v>
      </c>
      <c r="F115" s="89">
        <v>2</v>
      </c>
      <c r="G115" s="77">
        <f t="shared" si="680"/>
        <v>2.7027027027027029E-2</v>
      </c>
      <c r="H115" s="78">
        <v>9</v>
      </c>
      <c r="I115" s="77">
        <f t="shared" si="681"/>
        <v>0.12162162162162163</v>
      </c>
      <c r="J115" s="78">
        <v>2</v>
      </c>
      <c r="K115" s="77">
        <f t="shared" si="682"/>
        <v>2.7027027027027029E-2</v>
      </c>
      <c r="L115" s="128">
        <v>135</v>
      </c>
      <c r="M115" s="89">
        <v>2</v>
      </c>
      <c r="N115" s="77">
        <f t="shared" si="683"/>
        <v>1.4814814814814815E-2</v>
      </c>
      <c r="O115" s="78">
        <v>8</v>
      </c>
      <c r="P115" s="77">
        <f t="shared" si="684"/>
        <v>5.9259259259259262E-2</v>
      </c>
      <c r="Q115" s="78">
        <v>4</v>
      </c>
      <c r="R115" s="77">
        <f t="shared" si="685"/>
        <v>2.9629629629629631E-2</v>
      </c>
      <c r="S115" s="128">
        <v>6307</v>
      </c>
      <c r="T115" s="89">
        <v>165</v>
      </c>
      <c r="U115" s="77">
        <f t="shared" si="686"/>
        <v>2.6161407959410181E-2</v>
      </c>
      <c r="V115" s="78">
        <v>1104</v>
      </c>
      <c r="W115" s="77">
        <f t="shared" si="687"/>
        <v>0.17504360234659902</v>
      </c>
      <c r="X115" s="78">
        <v>238</v>
      </c>
      <c r="Y115" s="77">
        <f t="shared" si="688"/>
        <v>3.7735849056603772E-2</v>
      </c>
      <c r="Z115" s="128">
        <v>4393</v>
      </c>
      <c r="AA115" s="89">
        <v>74</v>
      </c>
      <c r="AB115" s="77">
        <f t="shared" si="689"/>
        <v>1.6844980651035738E-2</v>
      </c>
      <c r="AC115" s="78">
        <v>669</v>
      </c>
      <c r="AD115" s="77">
        <f t="shared" si="690"/>
        <v>0.15228773048030958</v>
      </c>
      <c r="AE115" s="78">
        <v>148</v>
      </c>
      <c r="AF115" s="77">
        <f t="shared" si="691"/>
        <v>3.3689961302071476E-2</v>
      </c>
      <c r="AG115" s="128">
        <v>2337</v>
      </c>
      <c r="AH115" s="89">
        <v>28</v>
      </c>
      <c r="AI115" s="77">
        <f t="shared" si="692"/>
        <v>1.198117244330338E-2</v>
      </c>
      <c r="AJ115" s="78">
        <v>236</v>
      </c>
      <c r="AK115" s="77">
        <f t="shared" si="693"/>
        <v>0.10098416773641421</v>
      </c>
      <c r="AL115" s="78">
        <v>47</v>
      </c>
      <c r="AM115" s="77">
        <f t="shared" si="694"/>
        <v>2.0111253744116389E-2</v>
      </c>
      <c r="AN115" s="128">
        <v>893</v>
      </c>
      <c r="AO115" s="89">
        <v>3</v>
      </c>
      <c r="AP115" s="77">
        <f t="shared" si="695"/>
        <v>3.3594624860022394E-3</v>
      </c>
      <c r="AQ115" s="78">
        <v>62</v>
      </c>
      <c r="AR115" s="77">
        <f t="shared" si="696"/>
        <v>6.942889137737962E-2</v>
      </c>
      <c r="AS115" s="78">
        <v>14</v>
      </c>
      <c r="AT115" s="77">
        <f t="shared" si="697"/>
        <v>1.5677491601343786E-2</v>
      </c>
      <c r="AU115" s="128">
        <v>282</v>
      </c>
      <c r="AV115" s="89">
        <v>0</v>
      </c>
      <c r="AW115" s="77">
        <f t="shared" si="698"/>
        <v>0</v>
      </c>
      <c r="AX115" s="78">
        <v>11</v>
      </c>
      <c r="AY115" s="77">
        <f t="shared" si="699"/>
        <v>3.9007092198581561E-2</v>
      </c>
      <c r="AZ115" s="78">
        <v>0</v>
      </c>
      <c r="BA115" s="77">
        <f t="shared" si="700"/>
        <v>0</v>
      </c>
      <c r="BB115" s="128">
        <f t="shared" si="21"/>
        <v>14421</v>
      </c>
      <c r="BC115" s="79">
        <f t="shared" si="22"/>
        <v>274</v>
      </c>
      <c r="BD115" s="77">
        <f t="shared" si="701"/>
        <v>1.9000069343318771E-2</v>
      </c>
      <c r="BE115" s="79">
        <f t="shared" si="24"/>
        <v>2099</v>
      </c>
      <c r="BF115" s="77">
        <f t="shared" si="702"/>
        <v>0.1455516261008252</v>
      </c>
      <c r="BG115" s="79">
        <f t="shared" si="26"/>
        <v>453</v>
      </c>
      <c r="BH115" s="77">
        <f t="shared" si="703"/>
        <v>3.1412523403370085E-2</v>
      </c>
      <c r="BJ115" s="268" t="s">
        <v>3</v>
      </c>
      <c r="BK115" s="5" t="s">
        <v>175</v>
      </c>
      <c r="BL115" s="33">
        <f>(BB151-SUM(BC151,BE151,BG151))/BB151</f>
        <v>0.61503490423074059</v>
      </c>
      <c r="BM115" s="86"/>
      <c r="BN115" s="149"/>
      <c r="BO115" s="86"/>
      <c r="BP115" s="86"/>
      <c r="BQ115" s="86"/>
      <c r="BR115" s="86"/>
      <c r="BS115" s="86"/>
      <c r="BT115" s="86"/>
      <c r="BU115" s="86"/>
      <c r="BV115" s="86"/>
      <c r="BW115" s="86"/>
      <c r="BX115" s="86"/>
      <c r="BY115" s="86"/>
      <c r="BZ115" s="86"/>
      <c r="CB115" s="149"/>
      <c r="CC115" s="86"/>
      <c r="CD115" s="86"/>
      <c r="CE115" s="86"/>
      <c r="CF115" s="86"/>
      <c r="CG115" s="86"/>
      <c r="CH115" s="86"/>
      <c r="CI115" s="86"/>
      <c r="CJ115" s="86"/>
      <c r="CK115" s="86"/>
      <c r="CL115" s="86"/>
      <c r="CM115" s="86"/>
      <c r="CN115" s="86"/>
      <c r="CO115" s="86"/>
    </row>
    <row r="116" spans="2:93" s="12" customFormat="1" ht="14.25" customHeight="1">
      <c r="B116" s="243"/>
      <c r="C116" s="265"/>
      <c r="D116" s="187" t="s">
        <v>212</v>
      </c>
      <c r="E116" s="179">
        <v>3</v>
      </c>
      <c r="F116" s="180">
        <v>0</v>
      </c>
      <c r="G116" s="67">
        <f t="shared" si="680"/>
        <v>0</v>
      </c>
      <c r="H116" s="68">
        <v>1</v>
      </c>
      <c r="I116" s="67">
        <f t="shared" si="681"/>
        <v>0.33333333333333331</v>
      </c>
      <c r="J116" s="68">
        <v>0</v>
      </c>
      <c r="K116" s="67">
        <f t="shared" si="682"/>
        <v>0</v>
      </c>
      <c r="L116" s="179">
        <v>3</v>
      </c>
      <c r="M116" s="180">
        <v>0</v>
      </c>
      <c r="N116" s="67">
        <f t="shared" si="683"/>
        <v>0</v>
      </c>
      <c r="O116" s="68">
        <v>0</v>
      </c>
      <c r="P116" s="67">
        <f t="shared" si="684"/>
        <v>0</v>
      </c>
      <c r="Q116" s="68">
        <v>0</v>
      </c>
      <c r="R116" s="67">
        <f t="shared" si="685"/>
        <v>0</v>
      </c>
      <c r="S116" s="179">
        <v>420</v>
      </c>
      <c r="T116" s="180">
        <v>7</v>
      </c>
      <c r="U116" s="67">
        <f t="shared" si="686"/>
        <v>1.6666666666666666E-2</v>
      </c>
      <c r="V116" s="68">
        <v>68</v>
      </c>
      <c r="W116" s="67">
        <f t="shared" si="687"/>
        <v>0.16190476190476191</v>
      </c>
      <c r="X116" s="68">
        <v>10</v>
      </c>
      <c r="Y116" s="67">
        <f t="shared" si="688"/>
        <v>2.3809523809523808E-2</v>
      </c>
      <c r="Z116" s="179">
        <v>218</v>
      </c>
      <c r="AA116" s="180">
        <v>2</v>
      </c>
      <c r="AB116" s="67">
        <f t="shared" si="689"/>
        <v>9.1743119266055051E-3</v>
      </c>
      <c r="AC116" s="68">
        <v>37</v>
      </c>
      <c r="AD116" s="67">
        <f t="shared" si="690"/>
        <v>0.16972477064220184</v>
      </c>
      <c r="AE116" s="68">
        <v>6</v>
      </c>
      <c r="AF116" s="67">
        <f t="shared" si="691"/>
        <v>2.7522935779816515E-2</v>
      </c>
      <c r="AG116" s="179">
        <v>120</v>
      </c>
      <c r="AH116" s="180">
        <v>1</v>
      </c>
      <c r="AI116" s="67">
        <f t="shared" si="692"/>
        <v>8.3333333333333332E-3</v>
      </c>
      <c r="AJ116" s="68">
        <v>13</v>
      </c>
      <c r="AK116" s="67">
        <f t="shared" si="693"/>
        <v>0.10833333333333334</v>
      </c>
      <c r="AL116" s="68">
        <v>4</v>
      </c>
      <c r="AM116" s="67">
        <f t="shared" si="694"/>
        <v>3.3333333333333333E-2</v>
      </c>
      <c r="AN116" s="179">
        <v>33</v>
      </c>
      <c r="AO116" s="180">
        <v>0</v>
      </c>
      <c r="AP116" s="67">
        <f t="shared" si="695"/>
        <v>0</v>
      </c>
      <c r="AQ116" s="68">
        <v>1</v>
      </c>
      <c r="AR116" s="67">
        <f t="shared" si="696"/>
        <v>3.0303030303030304E-2</v>
      </c>
      <c r="AS116" s="68">
        <v>0</v>
      </c>
      <c r="AT116" s="67">
        <f t="shared" si="697"/>
        <v>0</v>
      </c>
      <c r="AU116" s="179">
        <v>18</v>
      </c>
      <c r="AV116" s="180">
        <v>0</v>
      </c>
      <c r="AW116" s="67">
        <f t="shared" si="698"/>
        <v>0</v>
      </c>
      <c r="AX116" s="68">
        <v>0</v>
      </c>
      <c r="AY116" s="67">
        <f t="shared" si="699"/>
        <v>0</v>
      </c>
      <c r="AZ116" s="68">
        <v>0</v>
      </c>
      <c r="BA116" s="67">
        <f t="shared" si="700"/>
        <v>0</v>
      </c>
      <c r="BB116" s="179">
        <f t="shared" si="21"/>
        <v>815</v>
      </c>
      <c r="BC116" s="69">
        <f t="shared" si="22"/>
        <v>10</v>
      </c>
      <c r="BD116" s="67">
        <f t="shared" si="701"/>
        <v>1.2269938650306749E-2</v>
      </c>
      <c r="BE116" s="69">
        <f t="shared" si="24"/>
        <v>120</v>
      </c>
      <c r="BF116" s="67">
        <f t="shared" si="702"/>
        <v>0.14723926380368099</v>
      </c>
      <c r="BG116" s="69">
        <f t="shared" si="26"/>
        <v>20</v>
      </c>
      <c r="BH116" s="67">
        <f t="shared" si="703"/>
        <v>2.4539877300613498E-2</v>
      </c>
      <c r="BJ116" s="269"/>
      <c r="BK116" s="5" t="s">
        <v>212</v>
      </c>
      <c r="BL116" s="36">
        <f>(BB152-SUM(BC152,BE152,BG152))/BB152</f>
        <v>0.616198029319875</v>
      </c>
      <c r="BM116" s="86"/>
      <c r="BN116" s="149"/>
      <c r="BO116" s="86"/>
      <c r="BP116" s="86"/>
      <c r="BQ116" s="86"/>
      <c r="BR116" s="86"/>
      <c r="BS116" s="86"/>
      <c r="BT116" s="86"/>
      <c r="BU116" s="86"/>
      <c r="BV116" s="86"/>
      <c r="BW116" s="86"/>
      <c r="BX116" s="86"/>
      <c r="BY116" s="86"/>
      <c r="BZ116" s="86"/>
      <c r="CB116" s="149"/>
      <c r="CC116" s="86"/>
      <c r="CD116" s="86"/>
      <c r="CE116" s="86"/>
      <c r="CF116" s="86"/>
      <c r="CG116" s="86"/>
      <c r="CH116" s="86"/>
      <c r="CI116" s="86"/>
      <c r="CJ116" s="86"/>
      <c r="CK116" s="86"/>
      <c r="CL116" s="86"/>
      <c r="CM116" s="86"/>
      <c r="CN116" s="86"/>
      <c r="CO116" s="86"/>
    </row>
    <row r="117" spans="2:93" s="12" customFormat="1" ht="14.25" customHeight="1">
      <c r="B117" s="243"/>
      <c r="C117" s="265"/>
      <c r="D117" s="145" t="s">
        <v>274</v>
      </c>
      <c r="E117" s="171">
        <v>0</v>
      </c>
      <c r="F117" s="193">
        <v>0</v>
      </c>
      <c r="G117" s="173" t="str">
        <f t="shared" ref="G117" si="844">IFERROR(F117/E117,"-")</f>
        <v>-</v>
      </c>
      <c r="H117" s="194">
        <v>0</v>
      </c>
      <c r="I117" s="173" t="str">
        <f t="shared" ref="I117" si="845">IFERROR(H117/E117,"-")</f>
        <v>-</v>
      </c>
      <c r="J117" s="194">
        <v>0</v>
      </c>
      <c r="K117" s="173" t="str">
        <f t="shared" ref="K117" si="846">IFERROR(J117/E117,"-")</f>
        <v>-</v>
      </c>
      <c r="L117" s="171">
        <v>7</v>
      </c>
      <c r="M117" s="193">
        <v>0</v>
      </c>
      <c r="N117" s="173">
        <f t="shared" ref="N117" si="847">IFERROR(M117/L117,"-")</f>
        <v>0</v>
      </c>
      <c r="O117" s="194">
        <v>0</v>
      </c>
      <c r="P117" s="173">
        <f t="shared" ref="P117" si="848">IFERROR(O117/L117,"-")</f>
        <v>0</v>
      </c>
      <c r="Q117" s="194">
        <v>0</v>
      </c>
      <c r="R117" s="173">
        <f t="shared" ref="R117" si="849">IFERROR(Q117/L117,"-")</f>
        <v>0</v>
      </c>
      <c r="S117" s="171">
        <v>30</v>
      </c>
      <c r="T117" s="193">
        <v>0</v>
      </c>
      <c r="U117" s="173">
        <f t="shared" ref="U117" si="850">IFERROR(T117/S117,"-")</f>
        <v>0</v>
      </c>
      <c r="V117" s="194">
        <v>0</v>
      </c>
      <c r="W117" s="173">
        <f t="shared" ref="W117" si="851">IFERROR(V117/S117,"-")</f>
        <v>0</v>
      </c>
      <c r="X117" s="194">
        <v>0</v>
      </c>
      <c r="Y117" s="173">
        <f t="shared" ref="Y117" si="852">IFERROR(X117/S117,"-")</f>
        <v>0</v>
      </c>
      <c r="Z117" s="171">
        <v>44</v>
      </c>
      <c r="AA117" s="193">
        <v>0</v>
      </c>
      <c r="AB117" s="173">
        <f t="shared" ref="AB117" si="853">IFERROR(AA117/Z117,"-")</f>
        <v>0</v>
      </c>
      <c r="AC117" s="194">
        <v>0</v>
      </c>
      <c r="AD117" s="173">
        <f t="shared" ref="AD117" si="854">IFERROR(AC117/Z117,"-")</f>
        <v>0</v>
      </c>
      <c r="AE117" s="194">
        <v>0</v>
      </c>
      <c r="AF117" s="173">
        <f t="shared" ref="AF117" si="855">IFERROR(AE117/Z117,"-")</f>
        <v>0</v>
      </c>
      <c r="AG117" s="171">
        <v>57</v>
      </c>
      <c r="AH117" s="193">
        <v>0</v>
      </c>
      <c r="AI117" s="173">
        <f t="shared" ref="AI117" si="856">IFERROR(AH117/AG117,"-")</f>
        <v>0</v>
      </c>
      <c r="AJ117" s="194">
        <v>0</v>
      </c>
      <c r="AK117" s="173">
        <f t="shared" ref="AK117" si="857">IFERROR(AJ117/AG117,"-")</f>
        <v>0</v>
      </c>
      <c r="AL117" s="194">
        <v>0</v>
      </c>
      <c r="AM117" s="173">
        <f t="shared" ref="AM117" si="858">IFERROR(AL117/AG117,"-")</f>
        <v>0</v>
      </c>
      <c r="AN117" s="171">
        <v>45</v>
      </c>
      <c r="AO117" s="193">
        <v>0</v>
      </c>
      <c r="AP117" s="173">
        <f t="shared" ref="AP117" si="859">IFERROR(AO117/AN117,"-")</f>
        <v>0</v>
      </c>
      <c r="AQ117" s="194">
        <v>0</v>
      </c>
      <c r="AR117" s="173">
        <f t="shared" ref="AR117" si="860">IFERROR(AQ117/AN117,"-")</f>
        <v>0</v>
      </c>
      <c r="AS117" s="194">
        <v>0</v>
      </c>
      <c r="AT117" s="173">
        <f t="shared" ref="AT117" si="861">IFERROR(AS117/AN117,"-")</f>
        <v>0</v>
      </c>
      <c r="AU117" s="171">
        <v>44</v>
      </c>
      <c r="AV117" s="193">
        <v>0</v>
      </c>
      <c r="AW117" s="173">
        <f t="shared" ref="AW117" si="862">IFERROR(AV117/AU117,"-")</f>
        <v>0</v>
      </c>
      <c r="AX117" s="194">
        <v>0</v>
      </c>
      <c r="AY117" s="173">
        <f t="shared" ref="AY117" si="863">IFERROR(AX117/AU117,"-")</f>
        <v>0</v>
      </c>
      <c r="AZ117" s="194">
        <v>0</v>
      </c>
      <c r="BA117" s="173">
        <f t="shared" ref="BA117" si="864">IFERROR(AZ117/AU117,"-")</f>
        <v>0</v>
      </c>
      <c r="BB117" s="171">
        <f t="shared" ref="BB117" si="865">SUM(E117,L117,S117,Z117,AG117,AN117,AU117,)</f>
        <v>227</v>
      </c>
      <c r="BC117" s="172">
        <f t="shared" ref="BC117" si="866">SUM(F117,M117,T117,AA117,AH117,AO117,AV117,)</f>
        <v>0</v>
      </c>
      <c r="BD117" s="173">
        <f t="shared" ref="BD117" si="867">IFERROR(BC117/BB117,"-")</f>
        <v>0</v>
      </c>
      <c r="BE117" s="172">
        <f t="shared" ref="BE117" si="868">SUM(H117,O117,V117,AC117,AJ117,AQ117,AX117,)</f>
        <v>0</v>
      </c>
      <c r="BF117" s="173">
        <f t="shared" ref="BF117" si="869">IFERROR(BE117/BB117,"-")</f>
        <v>0</v>
      </c>
      <c r="BG117" s="172">
        <f t="shared" ref="BG117" si="870">SUM(J117,Q117,X117,AE117,AL117,AS117,AZ117,)</f>
        <v>0</v>
      </c>
      <c r="BH117" s="173">
        <f t="shared" ref="BH117" si="871">IFERROR(BG117/BB117,"-")</f>
        <v>0</v>
      </c>
      <c r="BJ117" s="270"/>
      <c r="BK117" s="125" t="s">
        <v>74</v>
      </c>
      <c r="BL117" s="36">
        <f>(BB154-SUM(BC154,BE154,BG154))/BB154</f>
        <v>0.61879278435569829</v>
      </c>
      <c r="BM117" s="86"/>
      <c r="BN117" s="149"/>
      <c r="BO117" s="86"/>
      <c r="BP117" s="86"/>
      <c r="BQ117" s="86"/>
      <c r="BR117" s="86"/>
      <c r="BS117" s="86"/>
      <c r="BT117" s="86"/>
      <c r="BU117" s="86"/>
      <c r="BV117" s="86"/>
      <c r="BW117" s="86"/>
      <c r="BX117" s="86"/>
      <c r="BY117" s="86"/>
      <c r="BZ117" s="86"/>
      <c r="CB117" s="149"/>
      <c r="CC117" s="86"/>
      <c r="CD117" s="86"/>
      <c r="CE117" s="86"/>
      <c r="CF117" s="86"/>
      <c r="CG117" s="86"/>
      <c r="CH117" s="86"/>
      <c r="CI117" s="86"/>
      <c r="CJ117" s="86"/>
      <c r="CK117" s="86"/>
      <c r="CL117" s="86"/>
      <c r="CM117" s="86"/>
      <c r="CN117" s="86"/>
      <c r="CO117" s="86"/>
    </row>
    <row r="118" spans="2:93" s="12" customFormat="1" ht="14.25" customHeight="1">
      <c r="B118" s="244"/>
      <c r="C118" s="266"/>
      <c r="D118" s="169" t="s">
        <v>74</v>
      </c>
      <c r="E118" s="39">
        <v>77</v>
      </c>
      <c r="F118" s="195">
        <v>2</v>
      </c>
      <c r="G118" s="13">
        <f t="shared" si="680"/>
        <v>2.5974025974025976E-2</v>
      </c>
      <c r="H118" s="34">
        <v>10</v>
      </c>
      <c r="I118" s="13">
        <f t="shared" si="681"/>
        <v>0.12987012987012986</v>
      </c>
      <c r="J118" s="34">
        <v>2</v>
      </c>
      <c r="K118" s="13">
        <f t="shared" si="682"/>
        <v>2.5974025974025976E-2</v>
      </c>
      <c r="L118" s="39">
        <v>145</v>
      </c>
      <c r="M118" s="195">
        <v>2</v>
      </c>
      <c r="N118" s="13">
        <f t="shared" si="683"/>
        <v>1.3793103448275862E-2</v>
      </c>
      <c r="O118" s="34">
        <v>8</v>
      </c>
      <c r="P118" s="13">
        <f t="shared" si="684"/>
        <v>5.5172413793103448E-2</v>
      </c>
      <c r="Q118" s="34">
        <v>4</v>
      </c>
      <c r="R118" s="13">
        <f t="shared" si="685"/>
        <v>2.7586206896551724E-2</v>
      </c>
      <c r="S118" s="39">
        <v>6757</v>
      </c>
      <c r="T118" s="195">
        <v>172</v>
      </c>
      <c r="U118" s="13">
        <f t="shared" si="686"/>
        <v>2.5455083616989789E-2</v>
      </c>
      <c r="V118" s="34">
        <v>1172</v>
      </c>
      <c r="W118" s="13">
        <f t="shared" si="687"/>
        <v>0.17344975580879088</v>
      </c>
      <c r="X118" s="34">
        <v>248</v>
      </c>
      <c r="Y118" s="13">
        <f t="shared" si="688"/>
        <v>3.6702678703566673E-2</v>
      </c>
      <c r="Z118" s="39">
        <v>4655</v>
      </c>
      <c r="AA118" s="195">
        <v>76</v>
      </c>
      <c r="AB118" s="13">
        <f t="shared" si="689"/>
        <v>1.6326530612244899E-2</v>
      </c>
      <c r="AC118" s="34">
        <v>706</v>
      </c>
      <c r="AD118" s="13">
        <f t="shared" si="690"/>
        <v>0.15166487647690655</v>
      </c>
      <c r="AE118" s="34">
        <v>154</v>
      </c>
      <c r="AF118" s="13">
        <f t="shared" si="691"/>
        <v>3.308270676691729E-2</v>
      </c>
      <c r="AG118" s="39">
        <v>2514</v>
      </c>
      <c r="AH118" s="195">
        <v>29</v>
      </c>
      <c r="AI118" s="13">
        <f t="shared" si="692"/>
        <v>1.1535401750198886E-2</v>
      </c>
      <c r="AJ118" s="34">
        <v>249</v>
      </c>
      <c r="AK118" s="13">
        <f t="shared" si="693"/>
        <v>9.9045346062052508E-2</v>
      </c>
      <c r="AL118" s="34">
        <v>51</v>
      </c>
      <c r="AM118" s="13">
        <f t="shared" si="694"/>
        <v>2.028639618138425E-2</v>
      </c>
      <c r="AN118" s="39">
        <v>971</v>
      </c>
      <c r="AO118" s="195">
        <v>3</v>
      </c>
      <c r="AP118" s="13">
        <f t="shared" si="695"/>
        <v>3.089598352214212E-3</v>
      </c>
      <c r="AQ118" s="34">
        <v>63</v>
      </c>
      <c r="AR118" s="13">
        <f t="shared" si="696"/>
        <v>6.4881565396498461E-2</v>
      </c>
      <c r="AS118" s="34">
        <v>14</v>
      </c>
      <c r="AT118" s="13">
        <f t="shared" si="697"/>
        <v>1.4418125643666324E-2</v>
      </c>
      <c r="AU118" s="39">
        <v>344</v>
      </c>
      <c r="AV118" s="195">
        <v>0</v>
      </c>
      <c r="AW118" s="13">
        <f t="shared" si="698"/>
        <v>0</v>
      </c>
      <c r="AX118" s="34">
        <v>11</v>
      </c>
      <c r="AY118" s="13">
        <f t="shared" si="699"/>
        <v>3.1976744186046513E-2</v>
      </c>
      <c r="AZ118" s="34">
        <v>0</v>
      </c>
      <c r="BA118" s="13">
        <f t="shared" si="700"/>
        <v>0</v>
      </c>
      <c r="BB118" s="39">
        <f t="shared" si="21"/>
        <v>15463</v>
      </c>
      <c r="BC118" s="75">
        <f t="shared" si="22"/>
        <v>284</v>
      </c>
      <c r="BD118" s="13">
        <f t="shared" si="701"/>
        <v>1.8366423074435749E-2</v>
      </c>
      <c r="BE118" s="75">
        <f t="shared" si="24"/>
        <v>2219</v>
      </c>
      <c r="BF118" s="13">
        <f t="shared" si="702"/>
        <v>0.14350384789497511</v>
      </c>
      <c r="BG118" s="75">
        <f t="shared" si="26"/>
        <v>473</v>
      </c>
      <c r="BH118" s="13">
        <f t="shared" si="703"/>
        <v>3.0589148289465174E-2</v>
      </c>
      <c r="BJ118" s="268" t="s">
        <v>45</v>
      </c>
      <c r="BK118" s="5" t="s">
        <v>175</v>
      </c>
      <c r="BL118" s="33">
        <f>(BB155-SUM(BC155,BE155,BG155))/BB155</f>
        <v>0.69331195602382045</v>
      </c>
      <c r="BM118" s="86"/>
      <c r="BN118" s="149"/>
      <c r="BO118" s="86"/>
      <c r="BP118" s="86"/>
      <c r="BQ118" s="86"/>
      <c r="BR118" s="86"/>
      <c r="BS118" s="86"/>
      <c r="BT118" s="86"/>
      <c r="BU118" s="86"/>
      <c r="BV118" s="86"/>
      <c r="BW118" s="86"/>
      <c r="BX118" s="86"/>
      <c r="BY118" s="86"/>
      <c r="BZ118" s="86"/>
      <c r="CB118" s="149"/>
      <c r="CC118" s="86"/>
      <c r="CD118" s="86"/>
      <c r="CE118" s="86"/>
      <c r="CF118" s="86"/>
      <c r="CG118" s="86"/>
      <c r="CH118" s="86"/>
      <c r="CI118" s="86"/>
      <c r="CJ118" s="86"/>
      <c r="CK118" s="86"/>
      <c r="CL118" s="86"/>
      <c r="CM118" s="86"/>
      <c r="CN118" s="86"/>
      <c r="CO118" s="86"/>
    </row>
    <row r="119" spans="2:93" s="12" customFormat="1" ht="14.25" customHeight="1">
      <c r="B119" s="242">
        <v>29</v>
      </c>
      <c r="C119" s="264" t="s">
        <v>38</v>
      </c>
      <c r="D119" s="144" t="s">
        <v>175</v>
      </c>
      <c r="E119" s="128">
        <v>47</v>
      </c>
      <c r="F119" s="79">
        <v>1</v>
      </c>
      <c r="G119" s="77">
        <f t="shared" si="680"/>
        <v>2.1276595744680851E-2</v>
      </c>
      <c r="H119" s="79">
        <v>4</v>
      </c>
      <c r="I119" s="77">
        <f t="shared" si="681"/>
        <v>8.5106382978723402E-2</v>
      </c>
      <c r="J119" s="79">
        <v>0</v>
      </c>
      <c r="K119" s="77">
        <f t="shared" si="682"/>
        <v>0</v>
      </c>
      <c r="L119" s="128">
        <v>107</v>
      </c>
      <c r="M119" s="79">
        <v>2</v>
      </c>
      <c r="N119" s="77">
        <f t="shared" si="683"/>
        <v>1.8691588785046728E-2</v>
      </c>
      <c r="O119" s="79">
        <v>12</v>
      </c>
      <c r="P119" s="77">
        <f t="shared" si="684"/>
        <v>0.11214953271028037</v>
      </c>
      <c r="Q119" s="79">
        <v>2</v>
      </c>
      <c r="R119" s="77">
        <f t="shared" si="685"/>
        <v>1.8691588785046728E-2</v>
      </c>
      <c r="S119" s="128">
        <v>4967</v>
      </c>
      <c r="T119" s="79">
        <v>162</v>
      </c>
      <c r="U119" s="77">
        <f t="shared" si="686"/>
        <v>3.2615260720756996E-2</v>
      </c>
      <c r="V119" s="79">
        <v>890</v>
      </c>
      <c r="W119" s="77">
        <f t="shared" si="687"/>
        <v>0.17918260519428225</v>
      </c>
      <c r="X119" s="79">
        <v>222</v>
      </c>
      <c r="Y119" s="77">
        <f t="shared" si="688"/>
        <v>4.4694986913629955E-2</v>
      </c>
      <c r="Z119" s="128">
        <v>3888</v>
      </c>
      <c r="AA119" s="79">
        <v>94</v>
      </c>
      <c r="AB119" s="77">
        <f t="shared" si="689"/>
        <v>2.4176954732510289E-2</v>
      </c>
      <c r="AC119" s="79">
        <v>671</v>
      </c>
      <c r="AD119" s="77">
        <f t="shared" si="690"/>
        <v>0.17258230452674897</v>
      </c>
      <c r="AE119" s="79">
        <v>177</v>
      </c>
      <c r="AF119" s="77">
        <f t="shared" si="691"/>
        <v>4.5524691358024692E-2</v>
      </c>
      <c r="AG119" s="128">
        <v>2342</v>
      </c>
      <c r="AH119" s="79">
        <v>31</v>
      </c>
      <c r="AI119" s="77">
        <f t="shared" si="692"/>
        <v>1.3236549957301452E-2</v>
      </c>
      <c r="AJ119" s="79">
        <v>297</v>
      </c>
      <c r="AK119" s="77">
        <f t="shared" si="693"/>
        <v>0.12681468830059778</v>
      </c>
      <c r="AL119" s="79">
        <v>80</v>
      </c>
      <c r="AM119" s="77">
        <f t="shared" si="694"/>
        <v>3.4158838599487616E-2</v>
      </c>
      <c r="AN119" s="128">
        <v>981</v>
      </c>
      <c r="AO119" s="79">
        <v>4</v>
      </c>
      <c r="AP119" s="77">
        <f t="shared" si="695"/>
        <v>4.0774719673802246E-3</v>
      </c>
      <c r="AQ119" s="79">
        <v>75</v>
      </c>
      <c r="AR119" s="77">
        <f t="shared" si="696"/>
        <v>7.64525993883792E-2</v>
      </c>
      <c r="AS119" s="79">
        <v>25</v>
      </c>
      <c r="AT119" s="77">
        <f t="shared" si="697"/>
        <v>2.54841997961264E-2</v>
      </c>
      <c r="AU119" s="128">
        <v>323</v>
      </c>
      <c r="AV119" s="79">
        <v>0</v>
      </c>
      <c r="AW119" s="77">
        <f t="shared" si="698"/>
        <v>0</v>
      </c>
      <c r="AX119" s="79">
        <v>10</v>
      </c>
      <c r="AY119" s="77">
        <f t="shared" si="699"/>
        <v>3.0959752321981424E-2</v>
      </c>
      <c r="AZ119" s="79">
        <v>4</v>
      </c>
      <c r="BA119" s="77">
        <f t="shared" si="700"/>
        <v>1.238390092879257E-2</v>
      </c>
      <c r="BB119" s="128">
        <f t="shared" si="21"/>
        <v>12655</v>
      </c>
      <c r="BC119" s="79">
        <f t="shared" si="22"/>
        <v>294</v>
      </c>
      <c r="BD119" s="77">
        <f t="shared" si="701"/>
        <v>2.3231924140655866E-2</v>
      </c>
      <c r="BE119" s="79">
        <f t="shared" si="24"/>
        <v>1959</v>
      </c>
      <c r="BF119" s="77">
        <f t="shared" si="702"/>
        <v>0.15480047412090084</v>
      </c>
      <c r="BG119" s="79">
        <f t="shared" si="26"/>
        <v>510</v>
      </c>
      <c r="BH119" s="77">
        <f t="shared" si="703"/>
        <v>4.0300276570525484E-2</v>
      </c>
      <c r="BJ119" s="269"/>
      <c r="BK119" s="5" t="s">
        <v>212</v>
      </c>
      <c r="BL119" s="33">
        <f>(BB156-SUM(BC156,BE156,BG156))/BB156</f>
        <v>0.65668662674650702</v>
      </c>
      <c r="BM119" s="86"/>
      <c r="BN119" s="149"/>
      <c r="BO119" s="86"/>
      <c r="BP119" s="86"/>
      <c r="BQ119" s="86"/>
      <c r="BR119" s="86"/>
      <c r="BS119" s="86"/>
      <c r="BT119" s="86"/>
      <c r="BU119" s="86"/>
      <c r="BV119" s="86"/>
      <c r="BW119" s="86"/>
      <c r="BX119" s="86"/>
      <c r="BY119" s="86"/>
      <c r="BZ119" s="86"/>
      <c r="CB119" s="149"/>
      <c r="CC119" s="86"/>
      <c r="CD119" s="86"/>
      <c r="CE119" s="86"/>
      <c r="CF119" s="86"/>
      <c r="CG119" s="86"/>
      <c r="CH119" s="86"/>
      <c r="CI119" s="86"/>
      <c r="CJ119" s="86"/>
      <c r="CK119" s="86"/>
      <c r="CL119" s="86"/>
      <c r="CM119" s="86"/>
      <c r="CN119" s="86"/>
      <c r="CO119" s="86"/>
    </row>
    <row r="120" spans="2:93" s="12" customFormat="1" ht="14.25" customHeight="1">
      <c r="B120" s="243"/>
      <c r="C120" s="265"/>
      <c r="D120" s="187" t="s">
        <v>212</v>
      </c>
      <c r="E120" s="179">
        <v>1</v>
      </c>
      <c r="F120" s="69">
        <v>0</v>
      </c>
      <c r="G120" s="67">
        <f t="shared" si="680"/>
        <v>0</v>
      </c>
      <c r="H120" s="69">
        <v>0</v>
      </c>
      <c r="I120" s="67">
        <f t="shared" si="681"/>
        <v>0</v>
      </c>
      <c r="J120" s="69">
        <v>0</v>
      </c>
      <c r="K120" s="67">
        <f t="shared" si="682"/>
        <v>0</v>
      </c>
      <c r="L120" s="179">
        <v>3</v>
      </c>
      <c r="M120" s="69">
        <v>0</v>
      </c>
      <c r="N120" s="67">
        <f t="shared" si="683"/>
        <v>0</v>
      </c>
      <c r="O120" s="69">
        <v>0</v>
      </c>
      <c r="P120" s="67">
        <f t="shared" si="684"/>
        <v>0</v>
      </c>
      <c r="Q120" s="69">
        <v>0</v>
      </c>
      <c r="R120" s="67">
        <f t="shared" si="685"/>
        <v>0</v>
      </c>
      <c r="S120" s="179">
        <v>357</v>
      </c>
      <c r="T120" s="69">
        <v>11</v>
      </c>
      <c r="U120" s="67">
        <f t="shared" si="686"/>
        <v>3.081232492997199E-2</v>
      </c>
      <c r="V120" s="69">
        <v>74</v>
      </c>
      <c r="W120" s="67">
        <f t="shared" si="687"/>
        <v>0.20728291316526612</v>
      </c>
      <c r="X120" s="69">
        <v>16</v>
      </c>
      <c r="Y120" s="67">
        <f t="shared" si="688"/>
        <v>4.4817927170868348E-2</v>
      </c>
      <c r="Z120" s="179">
        <v>188</v>
      </c>
      <c r="AA120" s="69">
        <v>6</v>
      </c>
      <c r="AB120" s="67">
        <f t="shared" si="689"/>
        <v>3.1914893617021274E-2</v>
      </c>
      <c r="AC120" s="69">
        <v>32</v>
      </c>
      <c r="AD120" s="67">
        <f t="shared" si="690"/>
        <v>0.1702127659574468</v>
      </c>
      <c r="AE120" s="69">
        <v>9</v>
      </c>
      <c r="AF120" s="67">
        <f t="shared" si="691"/>
        <v>4.7872340425531915E-2</v>
      </c>
      <c r="AG120" s="179">
        <v>107</v>
      </c>
      <c r="AH120" s="69">
        <v>1</v>
      </c>
      <c r="AI120" s="67">
        <f t="shared" si="692"/>
        <v>9.3457943925233638E-3</v>
      </c>
      <c r="AJ120" s="69">
        <v>15</v>
      </c>
      <c r="AK120" s="67">
        <f t="shared" si="693"/>
        <v>0.14018691588785046</v>
      </c>
      <c r="AL120" s="69">
        <v>3</v>
      </c>
      <c r="AM120" s="67">
        <f t="shared" si="694"/>
        <v>2.8037383177570093E-2</v>
      </c>
      <c r="AN120" s="179">
        <v>51</v>
      </c>
      <c r="AO120" s="69">
        <v>0</v>
      </c>
      <c r="AP120" s="67">
        <f t="shared" si="695"/>
        <v>0</v>
      </c>
      <c r="AQ120" s="69">
        <v>1</v>
      </c>
      <c r="AR120" s="67">
        <f t="shared" si="696"/>
        <v>1.9607843137254902E-2</v>
      </c>
      <c r="AS120" s="69">
        <v>3</v>
      </c>
      <c r="AT120" s="67">
        <f t="shared" si="697"/>
        <v>5.8823529411764705E-2</v>
      </c>
      <c r="AU120" s="179">
        <v>19</v>
      </c>
      <c r="AV120" s="69">
        <v>0</v>
      </c>
      <c r="AW120" s="67">
        <f t="shared" si="698"/>
        <v>0</v>
      </c>
      <c r="AX120" s="69">
        <v>0</v>
      </c>
      <c r="AY120" s="67">
        <f t="shared" si="699"/>
        <v>0</v>
      </c>
      <c r="AZ120" s="69">
        <v>0</v>
      </c>
      <c r="BA120" s="67">
        <f t="shared" si="700"/>
        <v>0</v>
      </c>
      <c r="BB120" s="179">
        <f t="shared" si="21"/>
        <v>726</v>
      </c>
      <c r="BC120" s="69">
        <f t="shared" si="22"/>
        <v>18</v>
      </c>
      <c r="BD120" s="67">
        <f t="shared" si="701"/>
        <v>2.4793388429752067E-2</v>
      </c>
      <c r="BE120" s="69">
        <f t="shared" si="24"/>
        <v>122</v>
      </c>
      <c r="BF120" s="67">
        <f t="shared" si="702"/>
        <v>0.16804407713498623</v>
      </c>
      <c r="BG120" s="69">
        <f t="shared" si="26"/>
        <v>31</v>
      </c>
      <c r="BH120" s="67">
        <f t="shared" si="703"/>
        <v>4.2699724517906337E-2</v>
      </c>
      <c r="BJ120" s="270"/>
      <c r="BK120" s="125" t="s">
        <v>74</v>
      </c>
      <c r="BL120" s="33">
        <f>(BB158-SUM(BC158,BE158,BG158))/BB158</f>
        <v>0.69521060508873211</v>
      </c>
      <c r="BM120" s="86"/>
      <c r="BN120" s="149"/>
      <c r="BO120" s="86"/>
      <c r="BP120" s="86"/>
      <c r="BQ120" s="86"/>
      <c r="BR120" s="86"/>
      <c r="BS120" s="86"/>
      <c r="BT120" s="86"/>
      <c r="BU120" s="86"/>
      <c r="BV120" s="86"/>
      <c r="BW120" s="86"/>
      <c r="BX120" s="86"/>
      <c r="BY120" s="86"/>
      <c r="BZ120" s="86"/>
      <c r="CB120" s="149"/>
      <c r="CC120" s="86"/>
      <c r="CD120" s="86"/>
      <c r="CE120" s="86"/>
      <c r="CF120" s="86"/>
      <c r="CG120" s="86"/>
      <c r="CH120" s="86"/>
      <c r="CI120" s="86"/>
      <c r="CJ120" s="86"/>
      <c r="CK120" s="86"/>
      <c r="CL120" s="86"/>
      <c r="CM120" s="86"/>
      <c r="CN120" s="86"/>
      <c r="CO120" s="86"/>
    </row>
    <row r="121" spans="2:93" s="12" customFormat="1" ht="14.25" customHeight="1">
      <c r="B121" s="243"/>
      <c r="C121" s="265"/>
      <c r="D121" s="145" t="s">
        <v>274</v>
      </c>
      <c r="E121" s="171">
        <v>0</v>
      </c>
      <c r="F121" s="172">
        <v>0</v>
      </c>
      <c r="G121" s="173" t="str">
        <f t="shared" ref="G121" si="872">IFERROR(F121/E121,"-")</f>
        <v>-</v>
      </c>
      <c r="H121" s="172">
        <v>0</v>
      </c>
      <c r="I121" s="173" t="str">
        <f t="shared" ref="I121" si="873">IFERROR(H121/E121,"-")</f>
        <v>-</v>
      </c>
      <c r="J121" s="172">
        <v>0</v>
      </c>
      <c r="K121" s="173" t="str">
        <f t="shared" ref="K121" si="874">IFERROR(J121/E121,"-")</f>
        <v>-</v>
      </c>
      <c r="L121" s="171">
        <v>1</v>
      </c>
      <c r="M121" s="172">
        <v>0</v>
      </c>
      <c r="N121" s="173">
        <f t="shared" ref="N121" si="875">IFERROR(M121/L121,"-")</f>
        <v>0</v>
      </c>
      <c r="O121" s="172">
        <v>0</v>
      </c>
      <c r="P121" s="173">
        <f t="shared" ref="P121" si="876">IFERROR(O121/L121,"-")</f>
        <v>0</v>
      </c>
      <c r="Q121" s="172">
        <v>0</v>
      </c>
      <c r="R121" s="173">
        <f t="shared" ref="R121" si="877">IFERROR(Q121/L121,"-")</f>
        <v>0</v>
      </c>
      <c r="S121" s="171">
        <v>17</v>
      </c>
      <c r="T121" s="172">
        <v>0</v>
      </c>
      <c r="U121" s="173">
        <f t="shared" ref="U121" si="878">IFERROR(T121/S121,"-")</f>
        <v>0</v>
      </c>
      <c r="V121" s="172">
        <v>0</v>
      </c>
      <c r="W121" s="173">
        <f t="shared" ref="W121" si="879">IFERROR(V121/S121,"-")</f>
        <v>0</v>
      </c>
      <c r="X121" s="172">
        <v>1</v>
      </c>
      <c r="Y121" s="173">
        <f t="shared" ref="Y121" si="880">IFERROR(X121/S121,"-")</f>
        <v>5.8823529411764705E-2</v>
      </c>
      <c r="Z121" s="171">
        <v>21</v>
      </c>
      <c r="AA121" s="172">
        <v>0</v>
      </c>
      <c r="AB121" s="173">
        <f t="shared" ref="AB121" si="881">IFERROR(AA121/Z121,"-")</f>
        <v>0</v>
      </c>
      <c r="AC121" s="172">
        <v>0</v>
      </c>
      <c r="AD121" s="173">
        <f t="shared" ref="AD121" si="882">IFERROR(AC121/Z121,"-")</f>
        <v>0</v>
      </c>
      <c r="AE121" s="172">
        <v>0</v>
      </c>
      <c r="AF121" s="173">
        <f t="shared" ref="AF121" si="883">IFERROR(AE121/Z121,"-")</f>
        <v>0</v>
      </c>
      <c r="AG121" s="171">
        <v>26</v>
      </c>
      <c r="AH121" s="172">
        <v>0</v>
      </c>
      <c r="AI121" s="173">
        <f t="shared" ref="AI121" si="884">IFERROR(AH121/AG121,"-")</f>
        <v>0</v>
      </c>
      <c r="AJ121" s="172">
        <v>0</v>
      </c>
      <c r="AK121" s="173">
        <f t="shared" ref="AK121" si="885">IFERROR(AJ121/AG121,"-")</f>
        <v>0</v>
      </c>
      <c r="AL121" s="172">
        <v>1</v>
      </c>
      <c r="AM121" s="173">
        <f t="shared" ref="AM121" si="886">IFERROR(AL121/AG121,"-")</f>
        <v>3.8461538461538464E-2</v>
      </c>
      <c r="AN121" s="171">
        <v>44</v>
      </c>
      <c r="AO121" s="172">
        <v>0</v>
      </c>
      <c r="AP121" s="173">
        <f t="shared" ref="AP121" si="887">IFERROR(AO121/AN121,"-")</f>
        <v>0</v>
      </c>
      <c r="AQ121" s="172">
        <v>0</v>
      </c>
      <c r="AR121" s="173">
        <f t="shared" ref="AR121" si="888">IFERROR(AQ121/AN121,"-")</f>
        <v>0</v>
      </c>
      <c r="AS121" s="172">
        <v>0</v>
      </c>
      <c r="AT121" s="173">
        <f t="shared" ref="AT121" si="889">IFERROR(AS121/AN121,"-")</f>
        <v>0</v>
      </c>
      <c r="AU121" s="171">
        <v>32</v>
      </c>
      <c r="AV121" s="172">
        <v>0</v>
      </c>
      <c r="AW121" s="173">
        <f t="shared" ref="AW121" si="890">IFERROR(AV121/AU121,"-")</f>
        <v>0</v>
      </c>
      <c r="AX121" s="172">
        <v>0</v>
      </c>
      <c r="AY121" s="173">
        <f t="shared" ref="AY121" si="891">IFERROR(AX121/AU121,"-")</f>
        <v>0</v>
      </c>
      <c r="AZ121" s="172">
        <v>0</v>
      </c>
      <c r="BA121" s="173">
        <f t="shared" ref="BA121" si="892">IFERROR(AZ121/AU121,"-")</f>
        <v>0</v>
      </c>
      <c r="BB121" s="171">
        <f t="shared" ref="BB121" si="893">SUM(E121,L121,S121,Z121,AG121,AN121,AU121,)</f>
        <v>141</v>
      </c>
      <c r="BC121" s="172">
        <f t="shared" ref="BC121" si="894">SUM(F121,M121,T121,AA121,AH121,AO121,AV121,)</f>
        <v>0</v>
      </c>
      <c r="BD121" s="173">
        <f t="shared" ref="BD121" si="895">IFERROR(BC121/BB121,"-")</f>
        <v>0</v>
      </c>
      <c r="BE121" s="172">
        <f t="shared" ref="BE121" si="896">SUM(H121,O121,V121,AC121,AJ121,AQ121,AX121,)</f>
        <v>0</v>
      </c>
      <c r="BF121" s="173">
        <f t="shared" ref="BF121" si="897">IFERROR(BE121/BB121,"-")</f>
        <v>0</v>
      </c>
      <c r="BG121" s="172">
        <f t="shared" ref="BG121" si="898">SUM(J121,Q121,X121,AE121,AL121,AS121,AZ121,)</f>
        <v>2</v>
      </c>
      <c r="BH121" s="173">
        <f t="shared" ref="BH121" si="899">IFERROR(BG121/BB121,"-")</f>
        <v>1.4184397163120567E-2</v>
      </c>
      <c r="BJ121" s="268" t="s">
        <v>8</v>
      </c>
      <c r="BK121" s="5" t="s">
        <v>175</v>
      </c>
      <c r="BL121" s="33">
        <f>(BB159-SUM(BC159,BE159,BG159))/BB159</f>
        <v>0.66148766357411981</v>
      </c>
      <c r="BM121" s="86"/>
      <c r="BN121" s="149"/>
      <c r="BO121" s="86"/>
      <c r="BP121" s="86"/>
      <c r="BQ121" s="86"/>
      <c r="BR121" s="86"/>
      <c r="BS121" s="86"/>
      <c r="BT121" s="86"/>
      <c r="BU121" s="86"/>
      <c r="BV121" s="86"/>
      <c r="BW121" s="86"/>
      <c r="BX121" s="86"/>
      <c r="BY121" s="86"/>
      <c r="BZ121" s="86"/>
      <c r="CB121" s="149"/>
      <c r="CC121" s="86"/>
      <c r="CD121" s="86"/>
      <c r="CE121" s="86"/>
      <c r="CF121" s="86"/>
      <c r="CG121" s="86"/>
      <c r="CH121" s="86"/>
      <c r="CI121" s="86"/>
      <c r="CJ121" s="86"/>
      <c r="CK121" s="86"/>
      <c r="CL121" s="86"/>
      <c r="CM121" s="86"/>
      <c r="CN121" s="86"/>
      <c r="CO121" s="86"/>
    </row>
    <row r="122" spans="2:93" s="12" customFormat="1" ht="14.25" customHeight="1">
      <c r="B122" s="244"/>
      <c r="C122" s="266"/>
      <c r="D122" s="169" t="s">
        <v>74</v>
      </c>
      <c r="E122" s="40">
        <v>48</v>
      </c>
      <c r="F122" s="62">
        <v>1</v>
      </c>
      <c r="G122" s="60">
        <f t="shared" si="680"/>
        <v>2.0833333333333332E-2</v>
      </c>
      <c r="H122" s="62">
        <v>4</v>
      </c>
      <c r="I122" s="60">
        <f t="shared" si="681"/>
        <v>8.3333333333333329E-2</v>
      </c>
      <c r="J122" s="62">
        <v>0</v>
      </c>
      <c r="K122" s="60">
        <f t="shared" si="682"/>
        <v>0</v>
      </c>
      <c r="L122" s="40">
        <v>111</v>
      </c>
      <c r="M122" s="62">
        <v>2</v>
      </c>
      <c r="N122" s="60">
        <f t="shared" si="683"/>
        <v>1.8018018018018018E-2</v>
      </c>
      <c r="O122" s="62">
        <v>12</v>
      </c>
      <c r="P122" s="60">
        <f t="shared" si="684"/>
        <v>0.10810810810810811</v>
      </c>
      <c r="Q122" s="62">
        <v>2</v>
      </c>
      <c r="R122" s="60">
        <f t="shared" si="685"/>
        <v>1.8018018018018018E-2</v>
      </c>
      <c r="S122" s="40">
        <v>5341</v>
      </c>
      <c r="T122" s="62">
        <v>173</v>
      </c>
      <c r="U122" s="60">
        <f t="shared" si="686"/>
        <v>3.2390938026586782E-2</v>
      </c>
      <c r="V122" s="62">
        <v>964</v>
      </c>
      <c r="W122" s="60">
        <f t="shared" si="687"/>
        <v>0.18049054484178992</v>
      </c>
      <c r="X122" s="62">
        <v>239</v>
      </c>
      <c r="Y122" s="60">
        <f t="shared" si="688"/>
        <v>4.474817449915746E-2</v>
      </c>
      <c r="Z122" s="40">
        <v>4097</v>
      </c>
      <c r="AA122" s="62">
        <v>100</v>
      </c>
      <c r="AB122" s="60">
        <f t="shared" si="689"/>
        <v>2.4408103490358799E-2</v>
      </c>
      <c r="AC122" s="62">
        <v>703</v>
      </c>
      <c r="AD122" s="60">
        <f t="shared" si="690"/>
        <v>0.17158896753722236</v>
      </c>
      <c r="AE122" s="62">
        <v>186</v>
      </c>
      <c r="AF122" s="60">
        <f t="shared" si="691"/>
        <v>4.5399072492067365E-2</v>
      </c>
      <c r="AG122" s="40">
        <v>2475</v>
      </c>
      <c r="AH122" s="62">
        <v>32</v>
      </c>
      <c r="AI122" s="60">
        <f t="shared" si="692"/>
        <v>1.2929292929292929E-2</v>
      </c>
      <c r="AJ122" s="62">
        <v>312</v>
      </c>
      <c r="AK122" s="60">
        <f t="shared" si="693"/>
        <v>0.12606060606060607</v>
      </c>
      <c r="AL122" s="62">
        <v>84</v>
      </c>
      <c r="AM122" s="60">
        <f t="shared" si="694"/>
        <v>3.3939393939393943E-2</v>
      </c>
      <c r="AN122" s="40">
        <v>1076</v>
      </c>
      <c r="AO122" s="62">
        <v>4</v>
      </c>
      <c r="AP122" s="60">
        <f t="shared" si="695"/>
        <v>3.7174721189591076E-3</v>
      </c>
      <c r="AQ122" s="62">
        <v>76</v>
      </c>
      <c r="AR122" s="60">
        <f t="shared" si="696"/>
        <v>7.0631970260223054E-2</v>
      </c>
      <c r="AS122" s="62">
        <v>28</v>
      </c>
      <c r="AT122" s="60">
        <f t="shared" si="697"/>
        <v>2.6022304832713755E-2</v>
      </c>
      <c r="AU122" s="40">
        <v>374</v>
      </c>
      <c r="AV122" s="62">
        <v>0</v>
      </c>
      <c r="AW122" s="60">
        <f t="shared" si="698"/>
        <v>0</v>
      </c>
      <c r="AX122" s="62">
        <v>10</v>
      </c>
      <c r="AY122" s="60">
        <f t="shared" si="699"/>
        <v>2.6737967914438502E-2</v>
      </c>
      <c r="AZ122" s="62">
        <v>4</v>
      </c>
      <c r="BA122" s="60">
        <f t="shared" si="700"/>
        <v>1.06951871657754E-2</v>
      </c>
      <c r="BB122" s="40">
        <f t="shared" si="21"/>
        <v>13522</v>
      </c>
      <c r="BC122" s="62">
        <f t="shared" si="22"/>
        <v>312</v>
      </c>
      <c r="BD122" s="60">
        <f t="shared" si="701"/>
        <v>2.3073509835823104E-2</v>
      </c>
      <c r="BE122" s="62">
        <f t="shared" si="24"/>
        <v>2081</v>
      </c>
      <c r="BF122" s="60">
        <f t="shared" si="702"/>
        <v>0.15389735246265346</v>
      </c>
      <c r="BG122" s="62">
        <f t="shared" si="26"/>
        <v>543</v>
      </c>
      <c r="BH122" s="60">
        <f t="shared" si="703"/>
        <v>4.0156781541192128E-2</v>
      </c>
      <c r="BJ122" s="269"/>
      <c r="BK122" s="5" t="s">
        <v>212</v>
      </c>
      <c r="BL122" s="33">
        <f>(BB160-SUM(BC160,BE160,BG160))/BB160</f>
        <v>0.63344513655965495</v>
      </c>
      <c r="BM122" s="86"/>
      <c r="BN122" s="149"/>
      <c r="BO122" s="86"/>
      <c r="BP122" s="86"/>
      <c r="BQ122" s="86"/>
      <c r="BR122" s="86"/>
      <c r="BS122" s="86"/>
      <c r="BT122" s="86"/>
      <c r="BU122" s="86"/>
      <c r="BV122" s="86"/>
      <c r="BW122" s="86"/>
      <c r="BX122" s="86"/>
      <c r="BY122" s="86"/>
      <c r="BZ122" s="86"/>
      <c r="CB122" s="149"/>
      <c r="CC122" s="86"/>
      <c r="CD122" s="86"/>
      <c r="CE122" s="86"/>
      <c r="CF122" s="86"/>
      <c r="CG122" s="86"/>
      <c r="CH122" s="86"/>
      <c r="CI122" s="86"/>
      <c r="CJ122" s="86"/>
      <c r="CK122" s="86"/>
      <c r="CL122" s="86"/>
      <c r="CM122" s="86"/>
      <c r="CN122" s="86"/>
      <c r="CO122" s="86"/>
    </row>
    <row r="123" spans="2:93" s="12" customFormat="1" ht="14.25" customHeight="1">
      <c r="B123" s="252">
        <v>30</v>
      </c>
      <c r="C123" s="298" t="s">
        <v>39</v>
      </c>
      <c r="D123" s="144" t="s">
        <v>175</v>
      </c>
      <c r="E123" s="128">
        <v>63</v>
      </c>
      <c r="F123" s="89">
        <v>0</v>
      </c>
      <c r="G123" s="77">
        <f>IFERROR(F123/E123,"-")</f>
        <v>0</v>
      </c>
      <c r="H123" s="78">
        <v>4</v>
      </c>
      <c r="I123" s="77">
        <f>IFERROR(H123/E123,"-")</f>
        <v>6.3492063492063489E-2</v>
      </c>
      <c r="J123" s="78">
        <v>4</v>
      </c>
      <c r="K123" s="77">
        <f>IFERROR(J123/E123,"-")</f>
        <v>6.3492063492063489E-2</v>
      </c>
      <c r="L123" s="128">
        <v>117</v>
      </c>
      <c r="M123" s="89">
        <v>4</v>
      </c>
      <c r="N123" s="77">
        <f>IFERROR(M123/L123,"-")</f>
        <v>3.4188034188034191E-2</v>
      </c>
      <c r="O123" s="78">
        <v>10</v>
      </c>
      <c r="P123" s="77">
        <f>IFERROR(O123/L123,"-")</f>
        <v>8.5470085470085472E-2</v>
      </c>
      <c r="Q123" s="78">
        <v>5</v>
      </c>
      <c r="R123" s="77">
        <f>IFERROR(Q123/L123,"-")</f>
        <v>4.2735042735042736E-2</v>
      </c>
      <c r="S123" s="128">
        <v>6273</v>
      </c>
      <c r="T123" s="89">
        <v>213</v>
      </c>
      <c r="U123" s="77">
        <f>IFERROR(T123/S123,"-")</f>
        <v>3.3955045432807272E-2</v>
      </c>
      <c r="V123" s="78">
        <v>1056</v>
      </c>
      <c r="W123" s="77">
        <f>IFERROR(V123/S123,"-")</f>
        <v>0.1683405069344811</v>
      </c>
      <c r="X123" s="78">
        <v>351</v>
      </c>
      <c r="Y123" s="77">
        <f>IFERROR(X123/S123,"-")</f>
        <v>5.5954088952654232E-2</v>
      </c>
      <c r="Z123" s="128">
        <v>4990</v>
      </c>
      <c r="AA123" s="89">
        <v>127</v>
      </c>
      <c r="AB123" s="77">
        <f>IFERROR(AA123/Z123,"-")</f>
        <v>2.5450901803607213E-2</v>
      </c>
      <c r="AC123" s="78">
        <v>724</v>
      </c>
      <c r="AD123" s="77">
        <f>IFERROR(AC123/Z123,"-")</f>
        <v>0.14509018036072144</v>
      </c>
      <c r="AE123" s="78">
        <v>281</v>
      </c>
      <c r="AF123" s="77">
        <f>IFERROR(AE123/Z123,"-")</f>
        <v>5.6312625250501E-2</v>
      </c>
      <c r="AG123" s="128">
        <v>3203</v>
      </c>
      <c r="AH123" s="89">
        <v>53</v>
      </c>
      <c r="AI123" s="77">
        <f>IFERROR(AH123/AG123,"-")</f>
        <v>1.6546987199500467E-2</v>
      </c>
      <c r="AJ123" s="78">
        <v>327</v>
      </c>
      <c r="AK123" s="77">
        <f>IFERROR(AJ123/AG123,"-")</f>
        <v>0.10209178894786138</v>
      </c>
      <c r="AL123" s="78">
        <v>128</v>
      </c>
      <c r="AM123" s="77">
        <f>IFERROR(AL123/AG123,"-")</f>
        <v>3.9962535123321888E-2</v>
      </c>
      <c r="AN123" s="128">
        <v>1404</v>
      </c>
      <c r="AO123" s="89">
        <v>10</v>
      </c>
      <c r="AP123" s="77">
        <f>IFERROR(AO123/AN123,"-")</f>
        <v>7.1225071225071226E-3</v>
      </c>
      <c r="AQ123" s="78">
        <v>91</v>
      </c>
      <c r="AR123" s="77">
        <f>IFERROR(AQ123/AN123,"-")</f>
        <v>6.4814814814814811E-2</v>
      </c>
      <c r="AS123" s="78">
        <v>42</v>
      </c>
      <c r="AT123" s="77">
        <f>IFERROR(AS123/AN123,"-")</f>
        <v>2.9914529914529916E-2</v>
      </c>
      <c r="AU123" s="128">
        <v>453</v>
      </c>
      <c r="AV123" s="89">
        <v>2</v>
      </c>
      <c r="AW123" s="77">
        <f>IFERROR(AV123/AU123,"-")</f>
        <v>4.4150110375275938E-3</v>
      </c>
      <c r="AX123" s="78">
        <v>20</v>
      </c>
      <c r="AY123" s="77">
        <f>IFERROR(AX123/AU123,"-")</f>
        <v>4.4150110375275942E-2</v>
      </c>
      <c r="AZ123" s="78">
        <v>5</v>
      </c>
      <c r="BA123" s="77">
        <f>IFERROR(AZ123/AU123,"-")</f>
        <v>1.1037527593818985E-2</v>
      </c>
      <c r="BB123" s="128">
        <f>SUM(E123,L123,S123,Z123,AG123,AN123,AU123,)</f>
        <v>16503</v>
      </c>
      <c r="BC123" s="79">
        <f>SUM(F123,M123,T123,AA123,AH123,AO123,AV123,)</f>
        <v>409</v>
      </c>
      <c r="BD123" s="77">
        <f>IFERROR(BC123/BB123,"-")</f>
        <v>2.4783372720111496E-2</v>
      </c>
      <c r="BE123" s="79">
        <f>SUM(H123,O123,V123,AC123,AJ123,AQ123,AX123,)</f>
        <v>2232</v>
      </c>
      <c r="BF123" s="77">
        <f>IFERROR(BE123/BB123,"-")</f>
        <v>0.13524813670241775</v>
      </c>
      <c r="BG123" s="79">
        <f>SUM(J123,Q123,X123,AE123,AL123,AS123,AZ123,)</f>
        <v>816</v>
      </c>
      <c r="BH123" s="77">
        <f>IFERROR(BG123/BB123,"-")</f>
        <v>4.9445555353572077E-2</v>
      </c>
      <c r="BJ123" s="270"/>
      <c r="BK123" s="125" t="s">
        <v>74</v>
      </c>
      <c r="BL123" s="33">
        <f>(BB162-SUM(BC162,BE162,BG162))/BB162</f>
        <v>0.66129421595023674</v>
      </c>
      <c r="BM123" s="86"/>
      <c r="BN123" s="149"/>
      <c r="BO123" s="86"/>
      <c r="BP123" s="86"/>
      <c r="BQ123" s="86"/>
      <c r="BR123" s="86"/>
      <c r="BS123" s="86"/>
      <c r="BT123" s="86"/>
      <c r="BU123" s="86"/>
      <c r="BV123" s="86"/>
      <c r="BW123" s="86"/>
      <c r="BX123" s="86"/>
      <c r="BY123" s="86"/>
      <c r="BZ123" s="86"/>
      <c r="CB123" s="149"/>
      <c r="CC123" s="86"/>
      <c r="CD123" s="86"/>
      <c r="CE123" s="86"/>
      <c r="CF123" s="86"/>
      <c r="CG123" s="86"/>
      <c r="CH123" s="86"/>
      <c r="CI123" s="86"/>
      <c r="CJ123" s="86"/>
      <c r="CK123" s="86"/>
      <c r="CL123" s="86"/>
      <c r="CM123" s="86"/>
      <c r="CN123" s="86"/>
      <c r="CO123" s="86"/>
    </row>
    <row r="124" spans="2:93" s="12" customFormat="1" ht="14.25" customHeight="1">
      <c r="B124" s="252"/>
      <c r="C124" s="298"/>
      <c r="D124" s="187" t="s">
        <v>212</v>
      </c>
      <c r="E124" s="179">
        <v>0</v>
      </c>
      <c r="F124" s="180">
        <v>0</v>
      </c>
      <c r="G124" s="67" t="str">
        <f t="shared" ref="G124:G302" si="900">IFERROR(F124/E124,"-")</f>
        <v>-</v>
      </c>
      <c r="H124" s="68">
        <v>0</v>
      </c>
      <c r="I124" s="67" t="str">
        <f t="shared" ref="I124:I302" si="901">IFERROR(H124/E124,"-")</f>
        <v>-</v>
      </c>
      <c r="J124" s="68">
        <v>0</v>
      </c>
      <c r="K124" s="67" t="str">
        <f t="shared" ref="K124:K302" si="902">IFERROR(J124/E124,"-")</f>
        <v>-</v>
      </c>
      <c r="L124" s="179">
        <v>3</v>
      </c>
      <c r="M124" s="180">
        <v>0</v>
      </c>
      <c r="N124" s="67">
        <f t="shared" ref="N124:N302" si="903">IFERROR(M124/L124,"-")</f>
        <v>0</v>
      </c>
      <c r="O124" s="68">
        <v>0</v>
      </c>
      <c r="P124" s="67">
        <f t="shared" ref="P124:P302" si="904">IFERROR(O124/L124,"-")</f>
        <v>0</v>
      </c>
      <c r="Q124" s="68">
        <v>0</v>
      </c>
      <c r="R124" s="67">
        <f t="shared" ref="R124:R302" si="905">IFERROR(Q124/L124,"-")</f>
        <v>0</v>
      </c>
      <c r="S124" s="179">
        <v>555</v>
      </c>
      <c r="T124" s="180">
        <v>22</v>
      </c>
      <c r="U124" s="67">
        <f t="shared" ref="U124:U302" si="906">IFERROR(T124/S124,"-")</f>
        <v>3.9639639639639637E-2</v>
      </c>
      <c r="V124" s="68">
        <v>94</v>
      </c>
      <c r="W124" s="67">
        <f t="shared" ref="W124:W302" si="907">IFERROR(V124/S124,"-")</f>
        <v>0.16936936936936936</v>
      </c>
      <c r="X124" s="68">
        <v>35</v>
      </c>
      <c r="Y124" s="67">
        <f t="shared" ref="Y124:Y302" si="908">IFERROR(X124/S124,"-")</f>
        <v>6.3063063063063057E-2</v>
      </c>
      <c r="Z124" s="179">
        <v>325</v>
      </c>
      <c r="AA124" s="180">
        <v>12</v>
      </c>
      <c r="AB124" s="67">
        <f t="shared" ref="AB124:AB302" si="909">IFERROR(AA124/Z124,"-")</f>
        <v>3.6923076923076927E-2</v>
      </c>
      <c r="AC124" s="68">
        <v>49</v>
      </c>
      <c r="AD124" s="67">
        <f t="shared" ref="AD124:AD302" si="910">IFERROR(AC124/Z124,"-")</f>
        <v>0.15076923076923077</v>
      </c>
      <c r="AE124" s="68">
        <v>28</v>
      </c>
      <c r="AF124" s="67">
        <f t="shared" ref="AF124:AF302" si="911">IFERROR(AE124/Z124,"-")</f>
        <v>8.615384615384615E-2</v>
      </c>
      <c r="AG124" s="179">
        <v>184</v>
      </c>
      <c r="AH124" s="180">
        <v>4</v>
      </c>
      <c r="AI124" s="67">
        <f t="shared" ref="AI124:AI302" si="912">IFERROR(AH124/AG124,"-")</f>
        <v>2.1739130434782608E-2</v>
      </c>
      <c r="AJ124" s="68">
        <v>24</v>
      </c>
      <c r="AK124" s="67">
        <f t="shared" ref="AK124:AK302" si="913">IFERROR(AJ124/AG124,"-")</f>
        <v>0.13043478260869565</v>
      </c>
      <c r="AL124" s="68">
        <v>13</v>
      </c>
      <c r="AM124" s="67">
        <f t="shared" ref="AM124:AM302" si="914">IFERROR(AL124/AG124,"-")</f>
        <v>7.0652173913043473E-2</v>
      </c>
      <c r="AN124" s="179">
        <v>92</v>
      </c>
      <c r="AO124" s="180">
        <v>1</v>
      </c>
      <c r="AP124" s="67">
        <f t="shared" ref="AP124:AP302" si="915">IFERROR(AO124/AN124,"-")</f>
        <v>1.0869565217391304E-2</v>
      </c>
      <c r="AQ124" s="68">
        <v>7</v>
      </c>
      <c r="AR124" s="67">
        <f t="shared" ref="AR124:AR302" si="916">IFERROR(AQ124/AN124,"-")</f>
        <v>7.6086956521739135E-2</v>
      </c>
      <c r="AS124" s="68">
        <v>2</v>
      </c>
      <c r="AT124" s="67">
        <f t="shared" ref="AT124:AT302" si="917">IFERROR(AS124/AN124,"-")</f>
        <v>2.1739130434782608E-2</v>
      </c>
      <c r="AU124" s="179">
        <v>13</v>
      </c>
      <c r="AV124" s="180">
        <v>0</v>
      </c>
      <c r="AW124" s="67">
        <f t="shared" ref="AW124:AW302" si="918">IFERROR(AV124/AU124,"-")</f>
        <v>0</v>
      </c>
      <c r="AX124" s="68">
        <v>0</v>
      </c>
      <c r="AY124" s="67">
        <f t="shared" ref="AY124:AY302" si="919">IFERROR(AX124/AU124,"-")</f>
        <v>0</v>
      </c>
      <c r="AZ124" s="68">
        <v>0</v>
      </c>
      <c r="BA124" s="67">
        <f t="shared" ref="BA124:BA302" si="920">IFERROR(AZ124/AU124,"-")</f>
        <v>0</v>
      </c>
      <c r="BB124" s="179">
        <f t="shared" ref="BB124:BC302" si="921">SUM(E124,L124,S124,Z124,AG124,AN124,AU124,)</f>
        <v>1172</v>
      </c>
      <c r="BC124" s="69">
        <f t="shared" si="921"/>
        <v>39</v>
      </c>
      <c r="BD124" s="67">
        <f t="shared" ref="BD124:BD302" si="922">IFERROR(BC124/BB124,"-")</f>
        <v>3.3276450511945395E-2</v>
      </c>
      <c r="BE124" s="69">
        <f t="shared" ref="BE124:BE302" si="923">SUM(H124,O124,V124,AC124,AJ124,AQ124,AX124,)</f>
        <v>174</v>
      </c>
      <c r="BF124" s="67">
        <f t="shared" ref="BF124:BF302" si="924">IFERROR(BE124/BB124,"-")</f>
        <v>0.14846416382252559</v>
      </c>
      <c r="BG124" s="69">
        <f t="shared" ref="BG124:BG302" si="925">SUM(J124,Q124,X124,AE124,AL124,AS124,AZ124,)</f>
        <v>78</v>
      </c>
      <c r="BH124" s="67">
        <f t="shared" ref="BH124:BH302" si="926">IFERROR(BG124/BB124,"-")</f>
        <v>6.655290102389079E-2</v>
      </c>
      <c r="BJ124" s="268" t="s">
        <v>46</v>
      </c>
      <c r="BK124" s="5" t="s">
        <v>175</v>
      </c>
      <c r="BL124" s="33">
        <f>(BB163-SUM(BC163,BE163,BG163))/BB163</f>
        <v>0.73818114534184476</v>
      </c>
      <c r="BM124" s="86"/>
      <c r="BN124" s="149"/>
      <c r="BO124" s="86"/>
      <c r="BP124" s="86"/>
      <c r="BQ124" s="86"/>
      <c r="BR124" s="86"/>
      <c r="BS124" s="86"/>
      <c r="BT124" s="86"/>
      <c r="BU124" s="86"/>
      <c r="BV124" s="86"/>
      <c r="BW124" s="86"/>
      <c r="BX124" s="86"/>
      <c r="BY124" s="86"/>
      <c r="BZ124" s="86"/>
      <c r="CB124" s="149"/>
      <c r="CC124" s="86"/>
      <c r="CD124" s="86"/>
      <c r="CE124" s="86"/>
      <c r="CF124" s="86"/>
      <c r="CG124" s="86"/>
      <c r="CH124" s="86"/>
      <c r="CI124" s="86"/>
      <c r="CJ124" s="86"/>
      <c r="CK124" s="86"/>
      <c r="CL124" s="86"/>
      <c r="CM124" s="86"/>
      <c r="CN124" s="86"/>
      <c r="CO124" s="86"/>
    </row>
    <row r="125" spans="2:93" s="12" customFormat="1" ht="14.25" customHeight="1">
      <c r="B125" s="252"/>
      <c r="C125" s="298"/>
      <c r="D125" s="145" t="s">
        <v>274</v>
      </c>
      <c r="E125" s="171">
        <v>1</v>
      </c>
      <c r="F125" s="193">
        <v>0</v>
      </c>
      <c r="G125" s="173">
        <f t="shared" ref="G125" si="927">IFERROR(F125/E125,"-")</f>
        <v>0</v>
      </c>
      <c r="H125" s="194">
        <v>0</v>
      </c>
      <c r="I125" s="173">
        <f t="shared" ref="I125" si="928">IFERROR(H125/E125,"-")</f>
        <v>0</v>
      </c>
      <c r="J125" s="194">
        <v>0</v>
      </c>
      <c r="K125" s="173">
        <f t="shared" ref="K125" si="929">IFERROR(J125/E125,"-")</f>
        <v>0</v>
      </c>
      <c r="L125" s="171">
        <v>2</v>
      </c>
      <c r="M125" s="193">
        <v>0</v>
      </c>
      <c r="N125" s="173">
        <f t="shared" ref="N125" si="930">IFERROR(M125/L125,"-")</f>
        <v>0</v>
      </c>
      <c r="O125" s="194">
        <v>0</v>
      </c>
      <c r="P125" s="173">
        <f t="shared" ref="P125" si="931">IFERROR(O125/L125,"-")</f>
        <v>0</v>
      </c>
      <c r="Q125" s="194">
        <v>0</v>
      </c>
      <c r="R125" s="173">
        <f t="shared" ref="R125" si="932">IFERROR(Q125/L125,"-")</f>
        <v>0</v>
      </c>
      <c r="S125" s="171">
        <v>28</v>
      </c>
      <c r="T125" s="193">
        <v>0</v>
      </c>
      <c r="U125" s="173">
        <f t="shared" ref="U125" si="933">IFERROR(T125/S125,"-")</f>
        <v>0</v>
      </c>
      <c r="V125" s="194">
        <v>0</v>
      </c>
      <c r="W125" s="173">
        <f t="shared" ref="W125" si="934">IFERROR(V125/S125,"-")</f>
        <v>0</v>
      </c>
      <c r="X125" s="194">
        <v>0</v>
      </c>
      <c r="Y125" s="173">
        <f t="shared" ref="Y125" si="935">IFERROR(X125/S125,"-")</f>
        <v>0</v>
      </c>
      <c r="Z125" s="171">
        <v>68</v>
      </c>
      <c r="AA125" s="193">
        <v>0</v>
      </c>
      <c r="AB125" s="173">
        <f t="shared" ref="AB125" si="936">IFERROR(AA125/Z125,"-")</f>
        <v>0</v>
      </c>
      <c r="AC125" s="194">
        <v>0</v>
      </c>
      <c r="AD125" s="173">
        <f t="shared" ref="AD125" si="937">IFERROR(AC125/Z125,"-")</f>
        <v>0</v>
      </c>
      <c r="AE125" s="194">
        <v>0</v>
      </c>
      <c r="AF125" s="173">
        <f t="shared" ref="AF125" si="938">IFERROR(AE125/Z125,"-")</f>
        <v>0</v>
      </c>
      <c r="AG125" s="171">
        <v>65</v>
      </c>
      <c r="AH125" s="193">
        <v>0</v>
      </c>
      <c r="AI125" s="173">
        <f t="shared" ref="AI125" si="939">IFERROR(AH125/AG125,"-")</f>
        <v>0</v>
      </c>
      <c r="AJ125" s="194">
        <v>0</v>
      </c>
      <c r="AK125" s="173">
        <f t="shared" ref="AK125" si="940">IFERROR(AJ125/AG125,"-")</f>
        <v>0</v>
      </c>
      <c r="AL125" s="194">
        <v>0</v>
      </c>
      <c r="AM125" s="173">
        <f t="shared" ref="AM125" si="941">IFERROR(AL125/AG125,"-")</f>
        <v>0</v>
      </c>
      <c r="AN125" s="171">
        <v>60</v>
      </c>
      <c r="AO125" s="193">
        <v>0</v>
      </c>
      <c r="AP125" s="173">
        <f t="shared" ref="AP125" si="942">IFERROR(AO125/AN125,"-")</f>
        <v>0</v>
      </c>
      <c r="AQ125" s="194">
        <v>1</v>
      </c>
      <c r="AR125" s="173">
        <f t="shared" ref="AR125" si="943">IFERROR(AQ125/AN125,"-")</f>
        <v>1.6666666666666666E-2</v>
      </c>
      <c r="AS125" s="194">
        <v>0</v>
      </c>
      <c r="AT125" s="173">
        <f t="shared" ref="AT125" si="944">IFERROR(AS125/AN125,"-")</f>
        <v>0</v>
      </c>
      <c r="AU125" s="171">
        <v>39</v>
      </c>
      <c r="AV125" s="193">
        <v>0</v>
      </c>
      <c r="AW125" s="173">
        <f t="shared" ref="AW125" si="945">IFERROR(AV125/AU125,"-")</f>
        <v>0</v>
      </c>
      <c r="AX125" s="194">
        <v>0</v>
      </c>
      <c r="AY125" s="173">
        <f t="shared" ref="AY125" si="946">IFERROR(AX125/AU125,"-")</f>
        <v>0</v>
      </c>
      <c r="AZ125" s="194">
        <v>0</v>
      </c>
      <c r="BA125" s="173">
        <f t="shared" ref="BA125" si="947">IFERROR(AZ125/AU125,"-")</f>
        <v>0</v>
      </c>
      <c r="BB125" s="171">
        <f t="shared" ref="BB125" si="948">SUM(E125,L125,S125,Z125,AG125,AN125,AU125,)</f>
        <v>263</v>
      </c>
      <c r="BC125" s="172">
        <f t="shared" ref="BC125" si="949">SUM(F125,M125,T125,AA125,AH125,AO125,AV125,)</f>
        <v>0</v>
      </c>
      <c r="BD125" s="173">
        <f t="shared" ref="BD125" si="950">IFERROR(BC125/BB125,"-")</f>
        <v>0</v>
      </c>
      <c r="BE125" s="172">
        <f t="shared" ref="BE125" si="951">SUM(H125,O125,V125,AC125,AJ125,AQ125,AX125,)</f>
        <v>1</v>
      </c>
      <c r="BF125" s="173">
        <f t="shared" ref="BF125" si="952">IFERROR(BE125/BB125,"-")</f>
        <v>3.8022813688212928E-3</v>
      </c>
      <c r="BG125" s="172">
        <f t="shared" ref="BG125" si="953">SUM(J125,Q125,X125,AE125,AL125,AS125,AZ125,)</f>
        <v>0</v>
      </c>
      <c r="BH125" s="173">
        <f t="shared" ref="BH125" si="954">IFERROR(BG125/BB125,"-")</f>
        <v>0</v>
      </c>
      <c r="BJ125" s="269"/>
      <c r="BK125" s="5" t="s">
        <v>212</v>
      </c>
      <c r="BL125" s="33">
        <f>(BB164-SUM(BC164,BE164,BG164))/BB164</f>
        <v>0.74199288256227758</v>
      </c>
      <c r="BM125" s="86"/>
      <c r="BN125" s="149"/>
      <c r="BO125" s="86"/>
      <c r="BP125" s="86"/>
      <c r="BQ125" s="86"/>
      <c r="BR125" s="86"/>
      <c r="BS125" s="86"/>
      <c r="BT125" s="86"/>
      <c r="BU125" s="86"/>
      <c r="BV125" s="86"/>
      <c r="BW125" s="86"/>
      <c r="BX125" s="86"/>
      <c r="BY125" s="86"/>
      <c r="BZ125" s="86"/>
      <c r="CB125" s="149"/>
      <c r="CC125" s="86"/>
      <c r="CD125" s="86"/>
      <c r="CE125" s="86"/>
      <c r="CF125" s="86"/>
      <c r="CG125" s="86"/>
      <c r="CH125" s="86"/>
      <c r="CI125" s="86"/>
      <c r="CJ125" s="86"/>
      <c r="CK125" s="86"/>
      <c r="CL125" s="86"/>
      <c r="CM125" s="86"/>
      <c r="CN125" s="86"/>
      <c r="CO125" s="86"/>
    </row>
    <row r="126" spans="2:93" s="12" customFormat="1" ht="14.25" customHeight="1">
      <c r="B126" s="252"/>
      <c r="C126" s="298"/>
      <c r="D126" s="210" t="s">
        <v>74</v>
      </c>
      <c r="E126" s="40">
        <v>64</v>
      </c>
      <c r="F126" s="35">
        <v>0</v>
      </c>
      <c r="G126" s="60">
        <f t="shared" si="900"/>
        <v>0</v>
      </c>
      <c r="H126" s="61">
        <v>4</v>
      </c>
      <c r="I126" s="60">
        <f t="shared" si="901"/>
        <v>6.25E-2</v>
      </c>
      <c r="J126" s="61">
        <v>4</v>
      </c>
      <c r="K126" s="60">
        <f t="shared" si="902"/>
        <v>6.25E-2</v>
      </c>
      <c r="L126" s="40">
        <v>122</v>
      </c>
      <c r="M126" s="35">
        <v>4</v>
      </c>
      <c r="N126" s="60">
        <f t="shared" si="903"/>
        <v>3.2786885245901641E-2</v>
      </c>
      <c r="O126" s="61">
        <v>10</v>
      </c>
      <c r="P126" s="60">
        <f t="shared" si="904"/>
        <v>8.1967213114754092E-2</v>
      </c>
      <c r="Q126" s="61">
        <v>5</v>
      </c>
      <c r="R126" s="60">
        <f t="shared" si="905"/>
        <v>4.0983606557377046E-2</v>
      </c>
      <c r="S126" s="40">
        <v>6856</v>
      </c>
      <c r="T126" s="35">
        <v>235</v>
      </c>
      <c r="U126" s="60">
        <f t="shared" si="906"/>
        <v>3.4276546091015173E-2</v>
      </c>
      <c r="V126" s="61">
        <v>1150</v>
      </c>
      <c r="W126" s="60">
        <f t="shared" si="907"/>
        <v>0.1677362893815636</v>
      </c>
      <c r="X126" s="61">
        <v>386</v>
      </c>
      <c r="Y126" s="60">
        <f t="shared" si="908"/>
        <v>5.630105017502917E-2</v>
      </c>
      <c r="Z126" s="40">
        <v>5383</v>
      </c>
      <c r="AA126" s="35">
        <v>139</v>
      </c>
      <c r="AB126" s="60">
        <f t="shared" si="909"/>
        <v>2.5822032323982908E-2</v>
      </c>
      <c r="AC126" s="61">
        <v>773</v>
      </c>
      <c r="AD126" s="60">
        <f t="shared" si="910"/>
        <v>0.14360022292402005</v>
      </c>
      <c r="AE126" s="61">
        <v>309</v>
      </c>
      <c r="AF126" s="60">
        <f t="shared" si="911"/>
        <v>5.7402935166264164E-2</v>
      </c>
      <c r="AG126" s="40">
        <v>3452</v>
      </c>
      <c r="AH126" s="35">
        <v>57</v>
      </c>
      <c r="AI126" s="60">
        <f t="shared" si="912"/>
        <v>1.6512166859791424E-2</v>
      </c>
      <c r="AJ126" s="61">
        <v>351</v>
      </c>
      <c r="AK126" s="60">
        <f t="shared" si="913"/>
        <v>0.10168018539976825</v>
      </c>
      <c r="AL126" s="61">
        <v>141</v>
      </c>
      <c r="AM126" s="60">
        <f t="shared" si="914"/>
        <v>4.0845886442641949E-2</v>
      </c>
      <c r="AN126" s="40">
        <v>1556</v>
      </c>
      <c r="AO126" s="35">
        <v>11</v>
      </c>
      <c r="AP126" s="60">
        <f t="shared" si="915"/>
        <v>7.0694087403598968E-3</v>
      </c>
      <c r="AQ126" s="61">
        <v>99</v>
      </c>
      <c r="AR126" s="60">
        <f t="shared" si="916"/>
        <v>6.3624678663239079E-2</v>
      </c>
      <c r="AS126" s="61">
        <v>44</v>
      </c>
      <c r="AT126" s="60">
        <f t="shared" si="917"/>
        <v>2.8277634961439587E-2</v>
      </c>
      <c r="AU126" s="40">
        <v>505</v>
      </c>
      <c r="AV126" s="35">
        <v>2</v>
      </c>
      <c r="AW126" s="60">
        <f t="shared" si="918"/>
        <v>3.9603960396039604E-3</v>
      </c>
      <c r="AX126" s="61">
        <v>20</v>
      </c>
      <c r="AY126" s="60">
        <f t="shared" si="919"/>
        <v>3.9603960396039604E-2</v>
      </c>
      <c r="AZ126" s="61">
        <v>5</v>
      </c>
      <c r="BA126" s="60">
        <f t="shared" si="920"/>
        <v>9.9009900990099011E-3</v>
      </c>
      <c r="BB126" s="40">
        <f t="shared" si="921"/>
        <v>17938</v>
      </c>
      <c r="BC126" s="62">
        <f t="shared" si="921"/>
        <v>448</v>
      </c>
      <c r="BD126" s="60">
        <f t="shared" si="922"/>
        <v>2.4974913591258779E-2</v>
      </c>
      <c r="BE126" s="62">
        <f t="shared" si="923"/>
        <v>2407</v>
      </c>
      <c r="BF126" s="60">
        <f t="shared" si="924"/>
        <v>0.13418441297803546</v>
      </c>
      <c r="BG126" s="62">
        <f t="shared" si="925"/>
        <v>894</v>
      </c>
      <c r="BH126" s="60">
        <f t="shared" si="926"/>
        <v>4.9838332032556582E-2</v>
      </c>
      <c r="BJ126" s="270"/>
      <c r="BK126" s="125" t="s">
        <v>74</v>
      </c>
      <c r="BL126" s="33">
        <f>(BB166-SUM(BC166,BE166,BG166))/BB166</f>
        <v>0.74083108284693788</v>
      </c>
      <c r="BM126" s="86"/>
      <c r="BN126" s="149"/>
      <c r="BO126" s="86"/>
      <c r="BP126" s="86"/>
      <c r="BQ126" s="86"/>
      <c r="BR126" s="86"/>
      <c r="BS126" s="86"/>
      <c r="BT126" s="86"/>
      <c r="BU126" s="86"/>
      <c r="BV126" s="86"/>
      <c r="BW126" s="86"/>
      <c r="BX126" s="86"/>
      <c r="BY126" s="86"/>
      <c r="BZ126" s="86"/>
      <c r="CB126" s="149"/>
      <c r="CC126" s="86"/>
      <c r="CD126" s="86"/>
      <c r="CE126" s="86"/>
      <c r="CF126" s="86"/>
      <c r="CG126" s="86"/>
      <c r="CH126" s="86"/>
      <c r="CI126" s="86"/>
      <c r="CJ126" s="86"/>
      <c r="CK126" s="86"/>
      <c r="CL126" s="86"/>
      <c r="CM126" s="86"/>
      <c r="CN126" s="86"/>
      <c r="CO126" s="86"/>
    </row>
    <row r="127" spans="2:93" s="12" customFormat="1" ht="14.25" customHeight="1">
      <c r="B127" s="252">
        <v>31</v>
      </c>
      <c r="C127" s="298" t="s">
        <v>40</v>
      </c>
      <c r="D127" s="144" t="s">
        <v>175</v>
      </c>
      <c r="E127" s="128">
        <v>111</v>
      </c>
      <c r="F127" s="89">
        <v>2</v>
      </c>
      <c r="G127" s="77">
        <f t="shared" si="900"/>
        <v>1.8018018018018018E-2</v>
      </c>
      <c r="H127" s="78">
        <v>10</v>
      </c>
      <c r="I127" s="77">
        <f t="shared" si="901"/>
        <v>9.0090090090090086E-2</v>
      </c>
      <c r="J127" s="78">
        <v>7</v>
      </c>
      <c r="K127" s="77">
        <f t="shared" si="902"/>
        <v>6.3063063063063057E-2</v>
      </c>
      <c r="L127" s="128">
        <v>270</v>
      </c>
      <c r="M127" s="89">
        <v>1</v>
      </c>
      <c r="N127" s="77">
        <f t="shared" si="903"/>
        <v>3.7037037037037038E-3</v>
      </c>
      <c r="O127" s="78">
        <v>24</v>
      </c>
      <c r="P127" s="77">
        <f t="shared" si="904"/>
        <v>8.8888888888888892E-2</v>
      </c>
      <c r="Q127" s="78">
        <v>10</v>
      </c>
      <c r="R127" s="77">
        <f t="shared" si="905"/>
        <v>3.7037037037037035E-2</v>
      </c>
      <c r="S127" s="128">
        <v>9225</v>
      </c>
      <c r="T127" s="89">
        <v>318</v>
      </c>
      <c r="U127" s="77">
        <f t="shared" si="906"/>
        <v>3.4471544715447153E-2</v>
      </c>
      <c r="V127" s="78">
        <v>1694</v>
      </c>
      <c r="W127" s="77">
        <f t="shared" si="907"/>
        <v>0.18363143631436316</v>
      </c>
      <c r="X127" s="78">
        <v>530</v>
      </c>
      <c r="Y127" s="77">
        <f t="shared" si="908"/>
        <v>5.7452574525745259E-2</v>
      </c>
      <c r="Z127" s="128">
        <v>6629</v>
      </c>
      <c r="AA127" s="89">
        <v>174</v>
      </c>
      <c r="AB127" s="77">
        <f t="shared" si="909"/>
        <v>2.6248302911449691E-2</v>
      </c>
      <c r="AC127" s="78">
        <v>1139</v>
      </c>
      <c r="AD127" s="77">
        <f t="shared" si="910"/>
        <v>0.17182078744908735</v>
      </c>
      <c r="AE127" s="78">
        <v>347</v>
      </c>
      <c r="AF127" s="77">
        <f t="shared" si="911"/>
        <v>5.2345753507316337E-2</v>
      </c>
      <c r="AG127" s="128">
        <v>3598</v>
      </c>
      <c r="AH127" s="89">
        <v>68</v>
      </c>
      <c r="AI127" s="77">
        <f t="shared" si="912"/>
        <v>1.8899388549193995E-2</v>
      </c>
      <c r="AJ127" s="78">
        <v>452</v>
      </c>
      <c r="AK127" s="77">
        <f t="shared" si="913"/>
        <v>0.12562534741523068</v>
      </c>
      <c r="AL127" s="78">
        <v>138</v>
      </c>
      <c r="AM127" s="77">
        <f t="shared" si="914"/>
        <v>3.8354641467481937E-2</v>
      </c>
      <c r="AN127" s="128">
        <v>1438</v>
      </c>
      <c r="AO127" s="89">
        <v>17</v>
      </c>
      <c r="AP127" s="77">
        <f t="shared" si="915"/>
        <v>1.1821974965229486E-2</v>
      </c>
      <c r="AQ127" s="78">
        <v>131</v>
      </c>
      <c r="AR127" s="77">
        <f t="shared" si="916"/>
        <v>9.1098748261474266E-2</v>
      </c>
      <c r="AS127" s="78">
        <v>27</v>
      </c>
      <c r="AT127" s="77">
        <f t="shared" si="917"/>
        <v>1.8776077885952713E-2</v>
      </c>
      <c r="AU127" s="128">
        <v>421</v>
      </c>
      <c r="AV127" s="89">
        <v>5</v>
      </c>
      <c r="AW127" s="77">
        <f t="shared" si="918"/>
        <v>1.1876484560570071E-2</v>
      </c>
      <c r="AX127" s="78">
        <v>33</v>
      </c>
      <c r="AY127" s="77">
        <f t="shared" si="919"/>
        <v>7.8384798099762468E-2</v>
      </c>
      <c r="AZ127" s="78">
        <v>4</v>
      </c>
      <c r="BA127" s="77">
        <f t="shared" si="920"/>
        <v>9.5011876484560574E-3</v>
      </c>
      <c r="BB127" s="128">
        <f t="shared" si="921"/>
        <v>21692</v>
      </c>
      <c r="BC127" s="79">
        <f t="shared" si="921"/>
        <v>585</v>
      </c>
      <c r="BD127" s="77">
        <f t="shared" si="922"/>
        <v>2.6968467637838833E-2</v>
      </c>
      <c r="BE127" s="79">
        <f t="shared" si="923"/>
        <v>3483</v>
      </c>
      <c r="BF127" s="77">
        <f t="shared" si="924"/>
        <v>0.16056610732067123</v>
      </c>
      <c r="BG127" s="79">
        <f t="shared" si="925"/>
        <v>1063</v>
      </c>
      <c r="BH127" s="77">
        <f t="shared" si="926"/>
        <v>4.9004241194910564E-2</v>
      </c>
      <c r="BJ127" s="268" t="s">
        <v>13</v>
      </c>
      <c r="BK127" s="5" t="s">
        <v>175</v>
      </c>
      <c r="BL127" s="33">
        <f>(BB167-SUM(BC167,BE167,BG167))/BB167</f>
        <v>0.78525673614641589</v>
      </c>
      <c r="BM127" s="86"/>
      <c r="BN127" s="149"/>
      <c r="BO127" s="86"/>
      <c r="BP127" s="86"/>
      <c r="BQ127" s="86"/>
      <c r="BR127" s="86"/>
      <c r="BS127" s="86"/>
      <c r="BT127" s="86"/>
      <c r="BU127" s="86"/>
      <c r="BV127" s="86"/>
      <c r="BW127" s="86"/>
      <c r="BX127" s="86"/>
      <c r="BY127" s="86"/>
      <c r="BZ127" s="86"/>
      <c r="CB127" s="149"/>
      <c r="CC127" s="86"/>
      <c r="CD127" s="86"/>
      <c r="CE127" s="86"/>
      <c r="CF127" s="86"/>
      <c r="CG127" s="86"/>
      <c r="CH127" s="86"/>
      <c r="CI127" s="86"/>
      <c r="CJ127" s="86"/>
      <c r="CK127" s="86"/>
      <c r="CL127" s="86"/>
      <c r="CM127" s="86"/>
      <c r="CN127" s="86"/>
      <c r="CO127" s="86"/>
    </row>
    <row r="128" spans="2:93" s="12" customFormat="1" ht="14.25" customHeight="1">
      <c r="B128" s="252"/>
      <c r="C128" s="298"/>
      <c r="D128" s="187" t="s">
        <v>212</v>
      </c>
      <c r="E128" s="179">
        <v>1</v>
      </c>
      <c r="F128" s="180">
        <v>0</v>
      </c>
      <c r="G128" s="67">
        <f t="shared" si="900"/>
        <v>0</v>
      </c>
      <c r="H128" s="68">
        <v>0</v>
      </c>
      <c r="I128" s="67">
        <f t="shared" si="901"/>
        <v>0</v>
      </c>
      <c r="J128" s="68">
        <v>0</v>
      </c>
      <c r="K128" s="67">
        <f t="shared" si="902"/>
        <v>0</v>
      </c>
      <c r="L128" s="179">
        <v>4</v>
      </c>
      <c r="M128" s="180">
        <v>0</v>
      </c>
      <c r="N128" s="67">
        <f t="shared" si="903"/>
        <v>0</v>
      </c>
      <c r="O128" s="68">
        <v>0</v>
      </c>
      <c r="P128" s="67">
        <f t="shared" si="904"/>
        <v>0</v>
      </c>
      <c r="Q128" s="68">
        <v>0</v>
      </c>
      <c r="R128" s="67">
        <f t="shared" si="905"/>
        <v>0</v>
      </c>
      <c r="S128" s="179">
        <v>957</v>
      </c>
      <c r="T128" s="180">
        <v>32</v>
      </c>
      <c r="U128" s="67">
        <f t="shared" si="906"/>
        <v>3.343782654127482E-2</v>
      </c>
      <c r="V128" s="68">
        <v>180</v>
      </c>
      <c r="W128" s="67">
        <f t="shared" si="907"/>
        <v>0.18808777429467086</v>
      </c>
      <c r="X128" s="68">
        <v>58</v>
      </c>
      <c r="Y128" s="67">
        <f t="shared" si="908"/>
        <v>6.0606060606060608E-2</v>
      </c>
      <c r="Z128" s="179">
        <v>543</v>
      </c>
      <c r="AA128" s="180">
        <v>18</v>
      </c>
      <c r="AB128" s="67">
        <f t="shared" si="909"/>
        <v>3.3149171270718231E-2</v>
      </c>
      <c r="AC128" s="68">
        <v>100</v>
      </c>
      <c r="AD128" s="67">
        <f t="shared" si="910"/>
        <v>0.18416206261510129</v>
      </c>
      <c r="AE128" s="68">
        <v>35</v>
      </c>
      <c r="AF128" s="67">
        <f t="shared" si="911"/>
        <v>6.4456721915285453E-2</v>
      </c>
      <c r="AG128" s="179">
        <v>276</v>
      </c>
      <c r="AH128" s="180">
        <v>10</v>
      </c>
      <c r="AI128" s="67">
        <f t="shared" si="912"/>
        <v>3.6231884057971016E-2</v>
      </c>
      <c r="AJ128" s="68">
        <v>32</v>
      </c>
      <c r="AK128" s="67">
        <f t="shared" si="913"/>
        <v>0.11594202898550725</v>
      </c>
      <c r="AL128" s="68">
        <v>24</v>
      </c>
      <c r="AM128" s="67">
        <f t="shared" si="914"/>
        <v>8.6956521739130432E-2</v>
      </c>
      <c r="AN128" s="179">
        <v>88</v>
      </c>
      <c r="AO128" s="180">
        <v>0</v>
      </c>
      <c r="AP128" s="67">
        <f t="shared" si="915"/>
        <v>0</v>
      </c>
      <c r="AQ128" s="68">
        <v>7</v>
      </c>
      <c r="AR128" s="67">
        <f t="shared" si="916"/>
        <v>7.9545454545454544E-2</v>
      </c>
      <c r="AS128" s="68">
        <v>3</v>
      </c>
      <c r="AT128" s="67">
        <f t="shared" si="917"/>
        <v>3.4090909090909088E-2</v>
      </c>
      <c r="AU128" s="179">
        <v>13</v>
      </c>
      <c r="AV128" s="180">
        <v>0</v>
      </c>
      <c r="AW128" s="67">
        <f t="shared" si="918"/>
        <v>0</v>
      </c>
      <c r="AX128" s="68">
        <v>0</v>
      </c>
      <c r="AY128" s="67">
        <f t="shared" si="919"/>
        <v>0</v>
      </c>
      <c r="AZ128" s="68">
        <v>0</v>
      </c>
      <c r="BA128" s="67">
        <f t="shared" si="920"/>
        <v>0</v>
      </c>
      <c r="BB128" s="179">
        <f t="shared" si="921"/>
        <v>1882</v>
      </c>
      <c r="BC128" s="69">
        <f t="shared" si="921"/>
        <v>60</v>
      </c>
      <c r="BD128" s="67">
        <f t="shared" si="922"/>
        <v>3.1880977683315624E-2</v>
      </c>
      <c r="BE128" s="69">
        <f t="shared" si="923"/>
        <v>319</v>
      </c>
      <c r="BF128" s="67">
        <f t="shared" si="924"/>
        <v>0.16950053134962806</v>
      </c>
      <c r="BG128" s="69">
        <f t="shared" si="925"/>
        <v>120</v>
      </c>
      <c r="BH128" s="67">
        <f t="shared" si="926"/>
        <v>6.3761955366631248E-2</v>
      </c>
      <c r="BJ128" s="269"/>
      <c r="BK128" s="5" t="s">
        <v>212</v>
      </c>
      <c r="BL128" s="33">
        <f>(BB168-SUM(BC168,BE168,BG168))/BB168</f>
        <v>0.78524046434494199</v>
      </c>
      <c r="BM128" s="86"/>
      <c r="BN128" s="149"/>
      <c r="BO128" s="86"/>
      <c r="BP128" s="86"/>
      <c r="BQ128" s="86"/>
      <c r="BR128" s="86"/>
      <c r="BS128" s="86"/>
      <c r="BT128" s="86"/>
      <c r="BU128" s="86"/>
      <c r="BV128" s="86"/>
      <c r="BW128" s="86"/>
      <c r="BX128" s="86"/>
      <c r="BY128" s="86"/>
      <c r="BZ128" s="86"/>
      <c r="CB128" s="149"/>
      <c r="CC128" s="86"/>
      <c r="CD128" s="86"/>
      <c r="CE128" s="86"/>
      <c r="CF128" s="86"/>
      <c r="CG128" s="86"/>
      <c r="CH128" s="86"/>
      <c r="CI128" s="86"/>
      <c r="CJ128" s="86"/>
      <c r="CK128" s="86"/>
      <c r="CL128" s="86"/>
      <c r="CM128" s="86"/>
      <c r="CN128" s="86"/>
      <c r="CO128" s="86"/>
    </row>
    <row r="129" spans="2:93" s="12" customFormat="1" ht="14.25" customHeight="1">
      <c r="B129" s="252"/>
      <c r="C129" s="298"/>
      <c r="D129" s="145" t="s">
        <v>274</v>
      </c>
      <c r="E129" s="171">
        <v>1</v>
      </c>
      <c r="F129" s="193">
        <v>0</v>
      </c>
      <c r="G129" s="173">
        <f t="shared" ref="G129" si="955">IFERROR(F129/E129,"-")</f>
        <v>0</v>
      </c>
      <c r="H129" s="194">
        <v>0</v>
      </c>
      <c r="I129" s="173">
        <f t="shared" ref="I129" si="956">IFERROR(H129/E129,"-")</f>
        <v>0</v>
      </c>
      <c r="J129" s="194">
        <v>0</v>
      </c>
      <c r="K129" s="173">
        <f t="shared" ref="K129" si="957">IFERROR(J129/E129,"-")</f>
        <v>0</v>
      </c>
      <c r="L129" s="171">
        <v>4</v>
      </c>
      <c r="M129" s="193">
        <v>0</v>
      </c>
      <c r="N129" s="173">
        <f t="shared" ref="N129" si="958">IFERROR(M129/L129,"-")</f>
        <v>0</v>
      </c>
      <c r="O129" s="194">
        <v>0</v>
      </c>
      <c r="P129" s="173">
        <f t="shared" ref="P129" si="959">IFERROR(O129/L129,"-")</f>
        <v>0</v>
      </c>
      <c r="Q129" s="194">
        <v>0</v>
      </c>
      <c r="R129" s="173">
        <f t="shared" ref="R129" si="960">IFERROR(Q129/L129,"-")</f>
        <v>0</v>
      </c>
      <c r="S129" s="171">
        <v>35</v>
      </c>
      <c r="T129" s="193">
        <v>0</v>
      </c>
      <c r="U129" s="173">
        <f t="shared" ref="U129" si="961">IFERROR(T129/S129,"-")</f>
        <v>0</v>
      </c>
      <c r="V129" s="194">
        <v>0</v>
      </c>
      <c r="W129" s="173">
        <f t="shared" ref="W129" si="962">IFERROR(V129/S129,"-")</f>
        <v>0</v>
      </c>
      <c r="X129" s="194">
        <v>0</v>
      </c>
      <c r="Y129" s="173">
        <f t="shared" ref="Y129" si="963">IFERROR(X129/S129,"-")</f>
        <v>0</v>
      </c>
      <c r="Z129" s="171">
        <v>67</v>
      </c>
      <c r="AA129" s="193">
        <v>0</v>
      </c>
      <c r="AB129" s="173">
        <f t="shared" ref="AB129" si="964">IFERROR(AA129/Z129,"-")</f>
        <v>0</v>
      </c>
      <c r="AC129" s="194">
        <v>0</v>
      </c>
      <c r="AD129" s="173">
        <f t="shared" ref="AD129" si="965">IFERROR(AC129/Z129,"-")</f>
        <v>0</v>
      </c>
      <c r="AE129" s="194">
        <v>1</v>
      </c>
      <c r="AF129" s="173">
        <f t="shared" ref="AF129" si="966">IFERROR(AE129/Z129,"-")</f>
        <v>1.4925373134328358E-2</v>
      </c>
      <c r="AG129" s="171">
        <v>61</v>
      </c>
      <c r="AH129" s="193">
        <v>0</v>
      </c>
      <c r="AI129" s="173">
        <f t="shared" ref="AI129" si="967">IFERROR(AH129/AG129,"-")</f>
        <v>0</v>
      </c>
      <c r="AJ129" s="194">
        <v>0</v>
      </c>
      <c r="AK129" s="173">
        <f t="shared" ref="AK129" si="968">IFERROR(AJ129/AG129,"-")</f>
        <v>0</v>
      </c>
      <c r="AL129" s="194">
        <v>0</v>
      </c>
      <c r="AM129" s="173">
        <f t="shared" ref="AM129" si="969">IFERROR(AL129/AG129,"-")</f>
        <v>0</v>
      </c>
      <c r="AN129" s="171">
        <v>59</v>
      </c>
      <c r="AO129" s="193">
        <v>0</v>
      </c>
      <c r="AP129" s="173">
        <f t="shared" ref="AP129" si="970">IFERROR(AO129/AN129,"-")</f>
        <v>0</v>
      </c>
      <c r="AQ129" s="194">
        <v>0</v>
      </c>
      <c r="AR129" s="173">
        <f t="shared" ref="AR129" si="971">IFERROR(AQ129/AN129,"-")</f>
        <v>0</v>
      </c>
      <c r="AS129" s="194">
        <v>0</v>
      </c>
      <c r="AT129" s="173">
        <f t="shared" ref="AT129" si="972">IFERROR(AS129/AN129,"-")</f>
        <v>0</v>
      </c>
      <c r="AU129" s="171">
        <v>41</v>
      </c>
      <c r="AV129" s="193">
        <v>0</v>
      </c>
      <c r="AW129" s="173">
        <f t="shared" ref="AW129" si="973">IFERROR(AV129/AU129,"-")</f>
        <v>0</v>
      </c>
      <c r="AX129" s="194">
        <v>0</v>
      </c>
      <c r="AY129" s="173">
        <f t="shared" ref="AY129" si="974">IFERROR(AX129/AU129,"-")</f>
        <v>0</v>
      </c>
      <c r="AZ129" s="194">
        <v>0</v>
      </c>
      <c r="BA129" s="173">
        <f t="shared" ref="BA129" si="975">IFERROR(AZ129/AU129,"-")</f>
        <v>0</v>
      </c>
      <c r="BB129" s="171">
        <f t="shared" ref="BB129" si="976">SUM(E129,L129,S129,Z129,AG129,AN129,AU129,)</f>
        <v>268</v>
      </c>
      <c r="BC129" s="172">
        <f t="shared" ref="BC129" si="977">SUM(F129,M129,T129,AA129,AH129,AO129,AV129,)</f>
        <v>0</v>
      </c>
      <c r="BD129" s="173">
        <f t="shared" ref="BD129" si="978">IFERROR(BC129/BB129,"-")</f>
        <v>0</v>
      </c>
      <c r="BE129" s="172">
        <f t="shared" ref="BE129" si="979">SUM(H129,O129,V129,AC129,AJ129,AQ129,AX129,)</f>
        <v>0</v>
      </c>
      <c r="BF129" s="173">
        <f t="shared" ref="BF129" si="980">IFERROR(BE129/BB129,"-")</f>
        <v>0</v>
      </c>
      <c r="BG129" s="172">
        <f t="shared" ref="BG129" si="981">SUM(J129,Q129,X129,AE129,AL129,AS129,AZ129,)</f>
        <v>1</v>
      </c>
      <c r="BH129" s="173">
        <f t="shared" ref="BH129" si="982">IFERROR(BG129/BB129,"-")</f>
        <v>3.7313432835820895E-3</v>
      </c>
      <c r="BJ129" s="270"/>
      <c r="BK129" s="125" t="s">
        <v>74</v>
      </c>
      <c r="BL129" s="33">
        <f>(BB170-SUM(BC170,BE170,BG170))/BB170</f>
        <v>0.78830807007602588</v>
      </c>
      <c r="BM129" s="86"/>
      <c r="BN129" s="149"/>
      <c r="BO129" s="86"/>
      <c r="BP129" s="86"/>
      <c r="BQ129" s="86"/>
      <c r="BR129" s="86"/>
      <c r="BS129" s="86"/>
      <c r="BT129" s="86"/>
      <c r="BU129" s="86"/>
      <c r="BV129" s="86"/>
      <c r="BW129" s="86"/>
      <c r="BX129" s="86"/>
      <c r="BY129" s="86"/>
      <c r="BZ129" s="86"/>
      <c r="CB129" s="149"/>
      <c r="CC129" s="86"/>
      <c r="CD129" s="86"/>
      <c r="CE129" s="86"/>
      <c r="CF129" s="86"/>
      <c r="CG129" s="86"/>
      <c r="CH129" s="86"/>
      <c r="CI129" s="86"/>
      <c r="CJ129" s="86"/>
      <c r="CK129" s="86"/>
      <c r="CL129" s="86"/>
      <c r="CM129" s="86"/>
      <c r="CN129" s="86"/>
      <c r="CO129" s="86"/>
    </row>
    <row r="130" spans="2:93" s="12" customFormat="1" ht="14.25" customHeight="1">
      <c r="B130" s="252"/>
      <c r="C130" s="298"/>
      <c r="D130" s="169" t="s">
        <v>74</v>
      </c>
      <c r="E130" s="39">
        <v>113</v>
      </c>
      <c r="F130" s="195">
        <v>2</v>
      </c>
      <c r="G130" s="13">
        <f t="shared" si="900"/>
        <v>1.7699115044247787E-2</v>
      </c>
      <c r="H130" s="34">
        <v>10</v>
      </c>
      <c r="I130" s="13">
        <f t="shared" si="901"/>
        <v>8.8495575221238937E-2</v>
      </c>
      <c r="J130" s="34">
        <v>7</v>
      </c>
      <c r="K130" s="13">
        <f t="shared" si="902"/>
        <v>6.1946902654867256E-2</v>
      </c>
      <c r="L130" s="39">
        <v>278</v>
      </c>
      <c r="M130" s="195">
        <v>1</v>
      </c>
      <c r="N130" s="13">
        <f t="shared" si="903"/>
        <v>3.5971223021582736E-3</v>
      </c>
      <c r="O130" s="34">
        <v>24</v>
      </c>
      <c r="P130" s="13">
        <f t="shared" si="904"/>
        <v>8.6330935251798566E-2</v>
      </c>
      <c r="Q130" s="34">
        <v>10</v>
      </c>
      <c r="R130" s="13">
        <f t="shared" si="905"/>
        <v>3.5971223021582732E-2</v>
      </c>
      <c r="S130" s="39">
        <v>10217</v>
      </c>
      <c r="T130" s="195">
        <v>350</v>
      </c>
      <c r="U130" s="13">
        <f t="shared" si="906"/>
        <v>3.4256631105021043E-2</v>
      </c>
      <c r="V130" s="34">
        <v>1874</v>
      </c>
      <c r="W130" s="13">
        <f t="shared" si="907"/>
        <v>0.18341979054516983</v>
      </c>
      <c r="X130" s="34">
        <v>588</v>
      </c>
      <c r="Y130" s="13">
        <f t="shared" si="908"/>
        <v>5.7551140256435353E-2</v>
      </c>
      <c r="Z130" s="39">
        <v>7239</v>
      </c>
      <c r="AA130" s="195">
        <v>192</v>
      </c>
      <c r="AB130" s="13">
        <f t="shared" si="909"/>
        <v>2.652300041442188E-2</v>
      </c>
      <c r="AC130" s="34">
        <v>1239</v>
      </c>
      <c r="AD130" s="13">
        <f t="shared" si="910"/>
        <v>0.17115623704931621</v>
      </c>
      <c r="AE130" s="34">
        <v>383</v>
      </c>
      <c r="AF130" s="13">
        <f t="shared" si="911"/>
        <v>5.2907860201685315E-2</v>
      </c>
      <c r="AG130" s="39">
        <v>3935</v>
      </c>
      <c r="AH130" s="195">
        <v>78</v>
      </c>
      <c r="AI130" s="13">
        <f t="shared" si="912"/>
        <v>1.9822109275730623E-2</v>
      </c>
      <c r="AJ130" s="34">
        <v>484</v>
      </c>
      <c r="AK130" s="13">
        <f t="shared" si="913"/>
        <v>0.12299872935196951</v>
      </c>
      <c r="AL130" s="34">
        <v>162</v>
      </c>
      <c r="AM130" s="13">
        <f t="shared" si="914"/>
        <v>4.116899618805591E-2</v>
      </c>
      <c r="AN130" s="39">
        <v>1585</v>
      </c>
      <c r="AO130" s="195">
        <v>17</v>
      </c>
      <c r="AP130" s="13">
        <f t="shared" si="915"/>
        <v>1.0725552050473186E-2</v>
      </c>
      <c r="AQ130" s="34">
        <v>138</v>
      </c>
      <c r="AR130" s="13">
        <f t="shared" si="916"/>
        <v>8.7066246056782329E-2</v>
      </c>
      <c r="AS130" s="34">
        <v>30</v>
      </c>
      <c r="AT130" s="13">
        <f t="shared" si="917"/>
        <v>1.8927444794952682E-2</v>
      </c>
      <c r="AU130" s="39">
        <v>475</v>
      </c>
      <c r="AV130" s="195">
        <v>5</v>
      </c>
      <c r="AW130" s="13">
        <f t="shared" si="918"/>
        <v>1.0526315789473684E-2</v>
      </c>
      <c r="AX130" s="34">
        <v>33</v>
      </c>
      <c r="AY130" s="13">
        <f t="shared" si="919"/>
        <v>6.9473684210526312E-2</v>
      </c>
      <c r="AZ130" s="34">
        <v>4</v>
      </c>
      <c r="BA130" s="13">
        <f t="shared" si="920"/>
        <v>8.4210526315789472E-3</v>
      </c>
      <c r="BB130" s="39">
        <f t="shared" si="921"/>
        <v>23842</v>
      </c>
      <c r="BC130" s="75">
        <f t="shared" si="921"/>
        <v>645</v>
      </c>
      <c r="BD130" s="13">
        <f t="shared" si="922"/>
        <v>2.7053099572183541E-2</v>
      </c>
      <c r="BE130" s="75">
        <f t="shared" si="923"/>
        <v>3802</v>
      </c>
      <c r="BF130" s="13">
        <f t="shared" si="924"/>
        <v>0.15946648771076252</v>
      </c>
      <c r="BG130" s="75">
        <f t="shared" si="925"/>
        <v>1184</v>
      </c>
      <c r="BH130" s="13">
        <f t="shared" si="926"/>
        <v>4.9660263400721417E-2</v>
      </c>
      <c r="BJ130" s="268" t="s">
        <v>14</v>
      </c>
      <c r="BK130" s="5" t="s">
        <v>175</v>
      </c>
      <c r="BL130" s="33">
        <f>(BB171-SUM(BC171,BE171,BG171))/BB171</f>
        <v>0.77856498017819997</v>
      </c>
      <c r="BM130" s="86"/>
      <c r="BN130" s="149"/>
      <c r="BO130" s="86"/>
      <c r="BP130" s="86"/>
      <c r="BQ130" s="86"/>
      <c r="BR130" s="86"/>
      <c r="BS130" s="86"/>
      <c r="BT130" s="86"/>
      <c r="BU130" s="86"/>
      <c r="BV130" s="86"/>
      <c r="BW130" s="86"/>
      <c r="BX130" s="86"/>
      <c r="BY130" s="86"/>
      <c r="BZ130" s="86"/>
      <c r="CB130" s="149"/>
      <c r="CC130" s="86"/>
      <c r="CD130" s="86"/>
      <c r="CE130" s="86"/>
      <c r="CF130" s="86"/>
      <c r="CG130" s="86"/>
      <c r="CH130" s="86"/>
      <c r="CI130" s="86"/>
      <c r="CJ130" s="86"/>
      <c r="CK130" s="86"/>
      <c r="CL130" s="86"/>
      <c r="CM130" s="86"/>
      <c r="CN130" s="86"/>
      <c r="CO130" s="86"/>
    </row>
    <row r="131" spans="2:93" s="12" customFormat="1" ht="14.25" customHeight="1">
      <c r="B131" s="242">
        <v>32</v>
      </c>
      <c r="C131" s="264" t="s">
        <v>41</v>
      </c>
      <c r="D131" s="144" t="s">
        <v>175</v>
      </c>
      <c r="E131" s="128">
        <v>59</v>
      </c>
      <c r="F131" s="89">
        <v>0</v>
      </c>
      <c r="G131" s="77">
        <f t="shared" si="900"/>
        <v>0</v>
      </c>
      <c r="H131" s="78">
        <v>5</v>
      </c>
      <c r="I131" s="77">
        <f t="shared" si="901"/>
        <v>8.4745762711864403E-2</v>
      </c>
      <c r="J131" s="78">
        <v>2</v>
      </c>
      <c r="K131" s="77">
        <f t="shared" si="902"/>
        <v>3.3898305084745763E-2</v>
      </c>
      <c r="L131" s="128">
        <v>166</v>
      </c>
      <c r="M131" s="89">
        <v>4</v>
      </c>
      <c r="N131" s="77">
        <f t="shared" si="903"/>
        <v>2.4096385542168676E-2</v>
      </c>
      <c r="O131" s="78">
        <v>19</v>
      </c>
      <c r="P131" s="77">
        <f t="shared" si="904"/>
        <v>0.1144578313253012</v>
      </c>
      <c r="Q131" s="78">
        <v>7</v>
      </c>
      <c r="R131" s="77">
        <f t="shared" si="905"/>
        <v>4.2168674698795178E-2</v>
      </c>
      <c r="S131" s="128">
        <v>7239</v>
      </c>
      <c r="T131" s="89">
        <v>293</v>
      </c>
      <c r="U131" s="77">
        <f t="shared" si="906"/>
        <v>4.0475203757425061E-2</v>
      </c>
      <c r="V131" s="78">
        <v>1222</v>
      </c>
      <c r="W131" s="77">
        <f t="shared" si="907"/>
        <v>0.16880784638762261</v>
      </c>
      <c r="X131" s="78">
        <v>493</v>
      </c>
      <c r="Y131" s="77">
        <f t="shared" si="908"/>
        <v>6.810332918911452E-2</v>
      </c>
      <c r="Z131" s="128">
        <v>5965</v>
      </c>
      <c r="AA131" s="89">
        <v>198</v>
      </c>
      <c r="AB131" s="77">
        <f t="shared" si="909"/>
        <v>3.3193629505448449E-2</v>
      </c>
      <c r="AC131" s="78">
        <v>899</v>
      </c>
      <c r="AD131" s="77">
        <f t="shared" si="910"/>
        <v>0.15071248952221292</v>
      </c>
      <c r="AE131" s="78">
        <v>429</v>
      </c>
      <c r="AF131" s="77">
        <f t="shared" si="911"/>
        <v>7.1919530595138309E-2</v>
      </c>
      <c r="AG131" s="128">
        <v>3486</v>
      </c>
      <c r="AH131" s="89">
        <v>65</v>
      </c>
      <c r="AI131" s="77">
        <f t="shared" si="912"/>
        <v>1.8646012621916237E-2</v>
      </c>
      <c r="AJ131" s="78">
        <v>370</v>
      </c>
      <c r="AK131" s="77">
        <f t="shared" si="913"/>
        <v>0.10613884107860011</v>
      </c>
      <c r="AL131" s="78">
        <v>238</v>
      </c>
      <c r="AM131" s="77">
        <f t="shared" si="914"/>
        <v>6.8273092369477914E-2</v>
      </c>
      <c r="AN131" s="128">
        <v>1409</v>
      </c>
      <c r="AO131" s="89">
        <v>20</v>
      </c>
      <c r="AP131" s="77">
        <f t="shared" si="915"/>
        <v>1.4194464158977998E-2</v>
      </c>
      <c r="AQ131" s="78">
        <v>119</v>
      </c>
      <c r="AR131" s="77">
        <f t="shared" si="916"/>
        <v>8.445706174591909E-2</v>
      </c>
      <c r="AS131" s="78">
        <v>50</v>
      </c>
      <c r="AT131" s="77">
        <f t="shared" si="917"/>
        <v>3.5486160397444996E-2</v>
      </c>
      <c r="AU131" s="128">
        <v>397</v>
      </c>
      <c r="AV131" s="89">
        <v>3</v>
      </c>
      <c r="AW131" s="77">
        <f t="shared" si="918"/>
        <v>7.556675062972292E-3</v>
      </c>
      <c r="AX131" s="78">
        <v>14</v>
      </c>
      <c r="AY131" s="77">
        <f t="shared" si="919"/>
        <v>3.5264483627204031E-2</v>
      </c>
      <c r="AZ131" s="78">
        <v>10</v>
      </c>
      <c r="BA131" s="77">
        <f t="shared" si="920"/>
        <v>2.5188916876574308E-2</v>
      </c>
      <c r="BB131" s="128">
        <f t="shared" si="921"/>
        <v>18721</v>
      </c>
      <c r="BC131" s="79">
        <f t="shared" si="921"/>
        <v>583</v>
      </c>
      <c r="BD131" s="77">
        <f t="shared" si="922"/>
        <v>3.1141498851557075E-2</v>
      </c>
      <c r="BE131" s="79">
        <f t="shared" si="923"/>
        <v>2648</v>
      </c>
      <c r="BF131" s="77">
        <f t="shared" si="924"/>
        <v>0.14144543560707226</v>
      </c>
      <c r="BG131" s="79">
        <f t="shared" si="925"/>
        <v>1229</v>
      </c>
      <c r="BH131" s="77">
        <f t="shared" si="926"/>
        <v>6.5648202553282409E-2</v>
      </c>
      <c r="BJ131" s="269"/>
      <c r="BK131" s="5" t="s">
        <v>212</v>
      </c>
      <c r="BL131" s="33">
        <f>(BB172-SUM(BC172,BE172,BG172))/BB172</f>
        <v>0.74766770324300313</v>
      </c>
      <c r="BM131" s="86"/>
      <c r="BN131" s="149"/>
      <c r="BO131" s="86"/>
      <c r="BP131" s="86"/>
      <c r="BQ131" s="86"/>
      <c r="BR131" s="86"/>
      <c r="BS131" s="86"/>
      <c r="BT131" s="86"/>
      <c r="BU131" s="86"/>
      <c r="BV131" s="86"/>
      <c r="BW131" s="86"/>
      <c r="BX131" s="86"/>
      <c r="BY131" s="86"/>
      <c r="BZ131" s="86"/>
      <c r="CB131" s="149"/>
      <c r="CC131" s="86"/>
      <c r="CD131" s="86"/>
      <c r="CE131" s="86"/>
      <c r="CF131" s="86"/>
      <c r="CG131" s="86"/>
      <c r="CH131" s="86"/>
      <c r="CI131" s="86"/>
      <c r="CJ131" s="86"/>
      <c r="CK131" s="86"/>
      <c r="CL131" s="86"/>
      <c r="CM131" s="86"/>
      <c r="CN131" s="86"/>
      <c r="CO131" s="86"/>
    </row>
    <row r="132" spans="2:93" s="12" customFormat="1" ht="14.25" customHeight="1">
      <c r="B132" s="243"/>
      <c r="C132" s="265"/>
      <c r="D132" s="187" t="s">
        <v>212</v>
      </c>
      <c r="E132" s="179">
        <v>1</v>
      </c>
      <c r="F132" s="180">
        <v>0</v>
      </c>
      <c r="G132" s="67">
        <f t="shared" si="900"/>
        <v>0</v>
      </c>
      <c r="H132" s="68">
        <v>0</v>
      </c>
      <c r="I132" s="67">
        <f t="shared" si="901"/>
        <v>0</v>
      </c>
      <c r="J132" s="68">
        <v>0</v>
      </c>
      <c r="K132" s="67">
        <f t="shared" si="902"/>
        <v>0</v>
      </c>
      <c r="L132" s="179">
        <v>3</v>
      </c>
      <c r="M132" s="180">
        <v>0</v>
      </c>
      <c r="N132" s="67">
        <f t="shared" si="903"/>
        <v>0</v>
      </c>
      <c r="O132" s="68">
        <v>0</v>
      </c>
      <c r="P132" s="67">
        <f t="shared" si="904"/>
        <v>0</v>
      </c>
      <c r="Q132" s="68">
        <v>0</v>
      </c>
      <c r="R132" s="67">
        <f t="shared" si="905"/>
        <v>0</v>
      </c>
      <c r="S132" s="179">
        <v>575</v>
      </c>
      <c r="T132" s="180">
        <v>25</v>
      </c>
      <c r="U132" s="67">
        <f t="shared" si="906"/>
        <v>4.3478260869565216E-2</v>
      </c>
      <c r="V132" s="68">
        <v>82</v>
      </c>
      <c r="W132" s="67">
        <f t="shared" si="907"/>
        <v>0.14260869565217391</v>
      </c>
      <c r="X132" s="68">
        <v>47</v>
      </c>
      <c r="Y132" s="67">
        <f t="shared" si="908"/>
        <v>8.1739130434782606E-2</v>
      </c>
      <c r="Z132" s="179">
        <v>376</v>
      </c>
      <c r="AA132" s="180">
        <v>9</v>
      </c>
      <c r="AB132" s="67">
        <f t="shared" si="909"/>
        <v>2.3936170212765957E-2</v>
      </c>
      <c r="AC132" s="68">
        <v>59</v>
      </c>
      <c r="AD132" s="67">
        <f t="shared" si="910"/>
        <v>0.15691489361702127</v>
      </c>
      <c r="AE132" s="68">
        <v>34</v>
      </c>
      <c r="AF132" s="67">
        <f t="shared" si="911"/>
        <v>9.0425531914893623E-2</v>
      </c>
      <c r="AG132" s="179">
        <v>193</v>
      </c>
      <c r="AH132" s="180">
        <v>5</v>
      </c>
      <c r="AI132" s="67">
        <f t="shared" si="912"/>
        <v>2.5906735751295335E-2</v>
      </c>
      <c r="AJ132" s="68">
        <v>22</v>
      </c>
      <c r="AK132" s="67">
        <f t="shared" si="913"/>
        <v>0.11398963730569948</v>
      </c>
      <c r="AL132" s="68">
        <v>14</v>
      </c>
      <c r="AM132" s="67">
        <f t="shared" si="914"/>
        <v>7.2538860103626937E-2</v>
      </c>
      <c r="AN132" s="179">
        <v>100</v>
      </c>
      <c r="AO132" s="180">
        <v>0</v>
      </c>
      <c r="AP132" s="67">
        <f t="shared" si="915"/>
        <v>0</v>
      </c>
      <c r="AQ132" s="68">
        <v>7</v>
      </c>
      <c r="AR132" s="67">
        <f t="shared" si="916"/>
        <v>7.0000000000000007E-2</v>
      </c>
      <c r="AS132" s="68">
        <v>5</v>
      </c>
      <c r="AT132" s="67">
        <f t="shared" si="917"/>
        <v>0.05</v>
      </c>
      <c r="AU132" s="179">
        <v>31</v>
      </c>
      <c r="AV132" s="180">
        <v>0</v>
      </c>
      <c r="AW132" s="67">
        <f t="shared" si="918"/>
        <v>0</v>
      </c>
      <c r="AX132" s="68">
        <v>1</v>
      </c>
      <c r="AY132" s="67">
        <f t="shared" si="919"/>
        <v>3.2258064516129031E-2</v>
      </c>
      <c r="AZ132" s="68">
        <v>0</v>
      </c>
      <c r="BA132" s="67">
        <f t="shared" si="920"/>
        <v>0</v>
      </c>
      <c r="BB132" s="179">
        <f t="shared" si="921"/>
        <v>1279</v>
      </c>
      <c r="BC132" s="69">
        <f t="shared" si="921"/>
        <v>39</v>
      </c>
      <c r="BD132" s="67">
        <f t="shared" si="922"/>
        <v>3.0492572322126661E-2</v>
      </c>
      <c r="BE132" s="69">
        <f t="shared" si="923"/>
        <v>171</v>
      </c>
      <c r="BF132" s="67">
        <f t="shared" si="924"/>
        <v>0.13369820172009383</v>
      </c>
      <c r="BG132" s="69">
        <f t="shared" si="925"/>
        <v>100</v>
      </c>
      <c r="BH132" s="67">
        <f t="shared" si="926"/>
        <v>7.8186082877247848E-2</v>
      </c>
      <c r="BJ132" s="270"/>
      <c r="BK132" s="125" t="s">
        <v>74</v>
      </c>
      <c r="BL132" s="33">
        <f>(BB174-SUM(BC174,BE174,BG174))/BB174</f>
        <v>0.77765249140893467</v>
      </c>
      <c r="BM132" s="86"/>
      <c r="BN132" s="149"/>
      <c r="BO132" s="86"/>
      <c r="BP132" s="86"/>
      <c r="BQ132" s="86"/>
      <c r="BR132" s="86"/>
      <c r="BS132" s="86"/>
      <c r="BT132" s="86"/>
      <c r="BU132" s="86"/>
      <c r="BV132" s="86"/>
      <c r="BW132" s="86"/>
      <c r="BX132" s="86"/>
      <c r="BY132" s="86"/>
      <c r="BZ132" s="86"/>
      <c r="CB132" s="149"/>
      <c r="CC132" s="86"/>
      <c r="CD132" s="86"/>
      <c r="CE132" s="86"/>
      <c r="CF132" s="86"/>
      <c r="CG132" s="86"/>
      <c r="CH132" s="86"/>
      <c r="CI132" s="86"/>
      <c r="CJ132" s="86"/>
      <c r="CK132" s="86"/>
      <c r="CL132" s="86"/>
      <c r="CM132" s="86"/>
      <c r="CN132" s="86"/>
      <c r="CO132" s="86"/>
    </row>
    <row r="133" spans="2:93" s="12" customFormat="1" ht="14.25" customHeight="1">
      <c r="B133" s="243"/>
      <c r="C133" s="265"/>
      <c r="D133" s="145" t="s">
        <v>274</v>
      </c>
      <c r="E133" s="171">
        <v>2</v>
      </c>
      <c r="F133" s="193">
        <v>0</v>
      </c>
      <c r="G133" s="173">
        <f t="shared" ref="G133" si="983">IFERROR(F133/E133,"-")</f>
        <v>0</v>
      </c>
      <c r="H133" s="194">
        <v>0</v>
      </c>
      <c r="I133" s="173">
        <f t="shared" ref="I133" si="984">IFERROR(H133/E133,"-")</f>
        <v>0</v>
      </c>
      <c r="J133" s="194">
        <v>0</v>
      </c>
      <c r="K133" s="173">
        <f t="shared" ref="K133" si="985">IFERROR(J133/E133,"-")</f>
        <v>0</v>
      </c>
      <c r="L133" s="171">
        <v>4</v>
      </c>
      <c r="M133" s="193">
        <v>0</v>
      </c>
      <c r="N133" s="173">
        <f t="shared" ref="N133" si="986">IFERROR(M133/L133,"-")</f>
        <v>0</v>
      </c>
      <c r="O133" s="194">
        <v>0</v>
      </c>
      <c r="P133" s="173">
        <f t="shared" ref="P133" si="987">IFERROR(O133/L133,"-")</f>
        <v>0</v>
      </c>
      <c r="Q133" s="194">
        <v>0</v>
      </c>
      <c r="R133" s="173">
        <f t="shared" ref="R133" si="988">IFERROR(Q133/L133,"-")</f>
        <v>0</v>
      </c>
      <c r="S133" s="171">
        <v>41</v>
      </c>
      <c r="T133" s="193">
        <v>0</v>
      </c>
      <c r="U133" s="173">
        <f t="shared" ref="U133" si="989">IFERROR(T133/S133,"-")</f>
        <v>0</v>
      </c>
      <c r="V133" s="194">
        <v>0</v>
      </c>
      <c r="W133" s="173">
        <f t="shared" ref="W133" si="990">IFERROR(V133/S133,"-")</f>
        <v>0</v>
      </c>
      <c r="X133" s="194">
        <v>0</v>
      </c>
      <c r="Y133" s="173">
        <f t="shared" ref="Y133" si="991">IFERROR(X133/S133,"-")</f>
        <v>0</v>
      </c>
      <c r="Z133" s="171">
        <v>63</v>
      </c>
      <c r="AA133" s="193">
        <v>0</v>
      </c>
      <c r="AB133" s="173">
        <f t="shared" ref="AB133" si="992">IFERROR(AA133/Z133,"-")</f>
        <v>0</v>
      </c>
      <c r="AC133" s="194">
        <v>0</v>
      </c>
      <c r="AD133" s="173">
        <f t="shared" ref="AD133" si="993">IFERROR(AC133/Z133,"-")</f>
        <v>0</v>
      </c>
      <c r="AE133" s="194">
        <v>0</v>
      </c>
      <c r="AF133" s="173">
        <f t="shared" ref="AF133" si="994">IFERROR(AE133/Z133,"-")</f>
        <v>0</v>
      </c>
      <c r="AG133" s="171">
        <v>76</v>
      </c>
      <c r="AH133" s="193">
        <v>0</v>
      </c>
      <c r="AI133" s="173">
        <f t="shared" ref="AI133" si="995">IFERROR(AH133/AG133,"-")</f>
        <v>0</v>
      </c>
      <c r="AJ133" s="194">
        <v>0</v>
      </c>
      <c r="AK133" s="173">
        <f t="shared" ref="AK133" si="996">IFERROR(AJ133/AG133,"-")</f>
        <v>0</v>
      </c>
      <c r="AL133" s="194">
        <v>0</v>
      </c>
      <c r="AM133" s="173">
        <f t="shared" ref="AM133" si="997">IFERROR(AL133/AG133,"-")</f>
        <v>0</v>
      </c>
      <c r="AN133" s="171">
        <v>57</v>
      </c>
      <c r="AO133" s="193">
        <v>0</v>
      </c>
      <c r="AP133" s="173">
        <f t="shared" ref="AP133" si="998">IFERROR(AO133/AN133,"-")</f>
        <v>0</v>
      </c>
      <c r="AQ133" s="194">
        <v>0</v>
      </c>
      <c r="AR133" s="173">
        <f t="shared" ref="AR133" si="999">IFERROR(AQ133/AN133,"-")</f>
        <v>0</v>
      </c>
      <c r="AS133" s="194">
        <v>1</v>
      </c>
      <c r="AT133" s="173">
        <f t="shared" ref="AT133" si="1000">IFERROR(AS133/AN133,"-")</f>
        <v>1.7543859649122806E-2</v>
      </c>
      <c r="AU133" s="171">
        <v>47</v>
      </c>
      <c r="AV133" s="193">
        <v>0</v>
      </c>
      <c r="AW133" s="173">
        <f t="shared" ref="AW133" si="1001">IFERROR(AV133/AU133,"-")</f>
        <v>0</v>
      </c>
      <c r="AX133" s="194">
        <v>0</v>
      </c>
      <c r="AY133" s="173">
        <f t="shared" ref="AY133" si="1002">IFERROR(AX133/AU133,"-")</f>
        <v>0</v>
      </c>
      <c r="AZ133" s="194">
        <v>0</v>
      </c>
      <c r="BA133" s="173">
        <f t="shared" ref="BA133" si="1003">IFERROR(AZ133/AU133,"-")</f>
        <v>0</v>
      </c>
      <c r="BB133" s="171">
        <f t="shared" ref="BB133" si="1004">SUM(E133,L133,S133,Z133,AG133,AN133,AU133,)</f>
        <v>290</v>
      </c>
      <c r="BC133" s="172">
        <f t="shared" ref="BC133" si="1005">SUM(F133,M133,T133,AA133,AH133,AO133,AV133,)</f>
        <v>0</v>
      </c>
      <c r="BD133" s="173">
        <f t="shared" ref="BD133" si="1006">IFERROR(BC133/BB133,"-")</f>
        <v>0</v>
      </c>
      <c r="BE133" s="172">
        <f t="shared" ref="BE133" si="1007">SUM(H133,O133,V133,AC133,AJ133,AQ133,AX133,)</f>
        <v>0</v>
      </c>
      <c r="BF133" s="173">
        <f t="shared" ref="BF133" si="1008">IFERROR(BE133/BB133,"-")</f>
        <v>0</v>
      </c>
      <c r="BG133" s="172">
        <f t="shared" ref="BG133" si="1009">SUM(J133,Q133,X133,AE133,AL133,AS133,AZ133,)</f>
        <v>1</v>
      </c>
      <c r="BH133" s="173">
        <f t="shared" ref="BH133" si="1010">IFERROR(BG133/BB133,"-")</f>
        <v>3.4482758620689655E-3</v>
      </c>
      <c r="BJ133" s="268" t="s">
        <v>9</v>
      </c>
      <c r="BK133" s="5" t="s">
        <v>175</v>
      </c>
      <c r="BL133" s="33">
        <f>(BB175-SUM(BC175,BE175,BG175))/BB175</f>
        <v>0.64255094638264199</v>
      </c>
      <c r="BM133" s="86"/>
      <c r="BN133" s="149"/>
      <c r="BO133" s="86"/>
      <c r="BP133" s="86"/>
      <c r="BQ133" s="86"/>
      <c r="BR133" s="86"/>
      <c r="BS133" s="86"/>
      <c r="BT133" s="86"/>
      <c r="BU133" s="86"/>
      <c r="BV133" s="86"/>
      <c r="BW133" s="86"/>
      <c r="BX133" s="86"/>
      <c r="BY133" s="86"/>
      <c r="BZ133" s="86"/>
      <c r="CB133" s="149"/>
      <c r="CC133" s="86"/>
      <c r="CD133" s="86"/>
      <c r="CE133" s="86"/>
      <c r="CF133" s="86"/>
      <c r="CG133" s="86"/>
      <c r="CH133" s="86"/>
      <c r="CI133" s="86"/>
      <c r="CJ133" s="86"/>
      <c r="CK133" s="86"/>
      <c r="CL133" s="86"/>
      <c r="CM133" s="86"/>
      <c r="CN133" s="86"/>
      <c r="CO133" s="86"/>
    </row>
    <row r="134" spans="2:93" s="12" customFormat="1" ht="14.25" customHeight="1">
      <c r="B134" s="244"/>
      <c r="C134" s="266"/>
      <c r="D134" s="169" t="s">
        <v>74</v>
      </c>
      <c r="E134" s="39">
        <v>62</v>
      </c>
      <c r="F134" s="195">
        <v>0</v>
      </c>
      <c r="G134" s="13">
        <f t="shared" si="900"/>
        <v>0</v>
      </c>
      <c r="H134" s="34">
        <v>5</v>
      </c>
      <c r="I134" s="13">
        <f t="shared" si="901"/>
        <v>8.0645161290322578E-2</v>
      </c>
      <c r="J134" s="34">
        <v>2</v>
      </c>
      <c r="K134" s="13">
        <f t="shared" si="902"/>
        <v>3.2258064516129031E-2</v>
      </c>
      <c r="L134" s="39">
        <v>173</v>
      </c>
      <c r="M134" s="195">
        <v>4</v>
      </c>
      <c r="N134" s="13">
        <f t="shared" si="903"/>
        <v>2.3121387283236993E-2</v>
      </c>
      <c r="O134" s="34">
        <v>19</v>
      </c>
      <c r="P134" s="13">
        <f t="shared" si="904"/>
        <v>0.10982658959537572</v>
      </c>
      <c r="Q134" s="34">
        <v>7</v>
      </c>
      <c r="R134" s="13">
        <f t="shared" si="905"/>
        <v>4.046242774566474E-2</v>
      </c>
      <c r="S134" s="39">
        <v>7855</v>
      </c>
      <c r="T134" s="195">
        <v>318</v>
      </c>
      <c r="U134" s="13">
        <f t="shared" si="906"/>
        <v>4.0483768300445575E-2</v>
      </c>
      <c r="V134" s="34">
        <v>1304</v>
      </c>
      <c r="W134" s="13">
        <f t="shared" si="907"/>
        <v>0.16600891152132399</v>
      </c>
      <c r="X134" s="34">
        <v>540</v>
      </c>
      <c r="Y134" s="13">
        <f t="shared" si="908"/>
        <v>6.8746021642266078E-2</v>
      </c>
      <c r="Z134" s="39">
        <v>6404</v>
      </c>
      <c r="AA134" s="195">
        <v>207</v>
      </c>
      <c r="AB134" s="13">
        <f t="shared" si="909"/>
        <v>3.2323547782635853E-2</v>
      </c>
      <c r="AC134" s="34">
        <v>958</v>
      </c>
      <c r="AD134" s="13">
        <f t="shared" si="910"/>
        <v>0.14959400374765772</v>
      </c>
      <c r="AE134" s="34">
        <v>463</v>
      </c>
      <c r="AF134" s="13">
        <f t="shared" si="911"/>
        <v>7.2298563397876325E-2</v>
      </c>
      <c r="AG134" s="39">
        <v>3755</v>
      </c>
      <c r="AH134" s="195">
        <v>70</v>
      </c>
      <c r="AI134" s="13">
        <f t="shared" si="912"/>
        <v>1.8641810918774968E-2</v>
      </c>
      <c r="AJ134" s="34">
        <v>392</v>
      </c>
      <c r="AK134" s="13">
        <f t="shared" si="913"/>
        <v>0.10439414114513981</v>
      </c>
      <c r="AL134" s="34">
        <v>252</v>
      </c>
      <c r="AM134" s="13">
        <f t="shared" si="914"/>
        <v>6.7110519307589878E-2</v>
      </c>
      <c r="AN134" s="39">
        <v>1566</v>
      </c>
      <c r="AO134" s="195">
        <v>20</v>
      </c>
      <c r="AP134" s="13">
        <f t="shared" si="915"/>
        <v>1.277139208173691E-2</v>
      </c>
      <c r="AQ134" s="34">
        <v>126</v>
      </c>
      <c r="AR134" s="13">
        <f t="shared" si="916"/>
        <v>8.0459770114942528E-2</v>
      </c>
      <c r="AS134" s="34">
        <v>56</v>
      </c>
      <c r="AT134" s="13">
        <f t="shared" si="917"/>
        <v>3.5759897828863345E-2</v>
      </c>
      <c r="AU134" s="39">
        <v>475</v>
      </c>
      <c r="AV134" s="195">
        <v>3</v>
      </c>
      <c r="AW134" s="13">
        <f t="shared" si="918"/>
        <v>6.3157894736842104E-3</v>
      </c>
      <c r="AX134" s="34">
        <v>15</v>
      </c>
      <c r="AY134" s="13">
        <f t="shared" si="919"/>
        <v>3.1578947368421054E-2</v>
      </c>
      <c r="AZ134" s="34">
        <v>10</v>
      </c>
      <c r="BA134" s="13">
        <f t="shared" si="920"/>
        <v>2.1052631578947368E-2</v>
      </c>
      <c r="BB134" s="39">
        <f t="shared" si="921"/>
        <v>20290</v>
      </c>
      <c r="BC134" s="75">
        <f t="shared" si="921"/>
        <v>622</v>
      </c>
      <c r="BD134" s="13">
        <f t="shared" si="922"/>
        <v>3.0655495317890587E-2</v>
      </c>
      <c r="BE134" s="75">
        <f t="shared" si="923"/>
        <v>2819</v>
      </c>
      <c r="BF134" s="13">
        <f t="shared" si="924"/>
        <v>0.1389354361754559</v>
      </c>
      <c r="BG134" s="75">
        <f t="shared" si="925"/>
        <v>1330</v>
      </c>
      <c r="BH134" s="13">
        <f t="shared" si="926"/>
        <v>6.5549531789058646E-2</v>
      </c>
      <c r="BJ134" s="269"/>
      <c r="BK134" s="5" t="s">
        <v>212</v>
      </c>
      <c r="BL134" s="33">
        <f>(BB176-SUM(BC176,BE176,BG176))/BB176</f>
        <v>0.6242538485705309</v>
      </c>
      <c r="BM134" s="86"/>
      <c r="BN134" s="149"/>
      <c r="BO134" s="86"/>
      <c r="BP134" s="86"/>
      <c r="BQ134" s="86"/>
      <c r="BR134" s="86"/>
      <c r="BS134" s="86"/>
      <c r="BT134" s="86"/>
      <c r="BU134" s="86"/>
      <c r="BV134" s="86"/>
      <c r="BW134" s="86"/>
      <c r="BX134" s="86"/>
      <c r="BY134" s="86"/>
      <c r="BZ134" s="86"/>
      <c r="CB134" s="149"/>
      <c r="CC134" s="86"/>
      <c r="CD134" s="86"/>
      <c r="CE134" s="86"/>
      <c r="CF134" s="86"/>
      <c r="CG134" s="86"/>
      <c r="CH134" s="86"/>
      <c r="CI134" s="86"/>
      <c r="CJ134" s="86"/>
      <c r="CK134" s="86"/>
      <c r="CL134" s="86"/>
      <c r="CM134" s="86"/>
      <c r="CN134" s="86"/>
      <c r="CO134" s="86"/>
    </row>
    <row r="135" spans="2:93" s="12" customFormat="1" ht="14.25" customHeight="1">
      <c r="B135" s="242">
        <v>33</v>
      </c>
      <c r="C135" s="264" t="s">
        <v>42</v>
      </c>
      <c r="D135" s="144" t="s">
        <v>175</v>
      </c>
      <c r="E135" s="128">
        <v>14</v>
      </c>
      <c r="F135" s="89">
        <v>1</v>
      </c>
      <c r="G135" s="77">
        <f t="shared" si="900"/>
        <v>7.1428571428571425E-2</v>
      </c>
      <c r="H135" s="78">
        <v>1</v>
      </c>
      <c r="I135" s="77">
        <f t="shared" si="901"/>
        <v>7.1428571428571425E-2</v>
      </c>
      <c r="J135" s="78">
        <v>0</v>
      </c>
      <c r="K135" s="77">
        <f t="shared" si="902"/>
        <v>0</v>
      </c>
      <c r="L135" s="128">
        <v>53</v>
      </c>
      <c r="M135" s="89">
        <v>1</v>
      </c>
      <c r="N135" s="77">
        <f t="shared" si="903"/>
        <v>1.8867924528301886E-2</v>
      </c>
      <c r="O135" s="78">
        <v>3</v>
      </c>
      <c r="P135" s="77">
        <f t="shared" si="904"/>
        <v>5.6603773584905662E-2</v>
      </c>
      <c r="Q135" s="78">
        <v>1</v>
      </c>
      <c r="R135" s="77">
        <f t="shared" si="905"/>
        <v>1.8867924528301886E-2</v>
      </c>
      <c r="S135" s="128">
        <v>2206</v>
      </c>
      <c r="T135" s="89">
        <v>94</v>
      </c>
      <c r="U135" s="77">
        <f t="shared" si="906"/>
        <v>4.2611060743427021E-2</v>
      </c>
      <c r="V135" s="78">
        <v>461</v>
      </c>
      <c r="W135" s="77">
        <f t="shared" si="907"/>
        <v>0.20897552130553038</v>
      </c>
      <c r="X135" s="78">
        <v>109</v>
      </c>
      <c r="Y135" s="77">
        <f t="shared" si="908"/>
        <v>4.9410698096101539E-2</v>
      </c>
      <c r="Z135" s="128">
        <v>1542</v>
      </c>
      <c r="AA135" s="89">
        <v>65</v>
      </c>
      <c r="AB135" s="77">
        <f t="shared" si="909"/>
        <v>4.2153047989623868E-2</v>
      </c>
      <c r="AC135" s="78">
        <v>296</v>
      </c>
      <c r="AD135" s="77">
        <f t="shared" si="910"/>
        <v>0.191958495460441</v>
      </c>
      <c r="AE135" s="78">
        <v>71</v>
      </c>
      <c r="AF135" s="77">
        <f t="shared" si="911"/>
        <v>4.6044098573281456E-2</v>
      </c>
      <c r="AG135" s="128">
        <v>928</v>
      </c>
      <c r="AH135" s="89">
        <v>26</v>
      </c>
      <c r="AI135" s="77">
        <f t="shared" si="912"/>
        <v>2.8017241379310345E-2</v>
      </c>
      <c r="AJ135" s="78">
        <v>152</v>
      </c>
      <c r="AK135" s="77">
        <f t="shared" si="913"/>
        <v>0.16379310344827586</v>
      </c>
      <c r="AL135" s="78">
        <v>23</v>
      </c>
      <c r="AM135" s="77">
        <f t="shared" si="914"/>
        <v>2.4784482758620691E-2</v>
      </c>
      <c r="AN135" s="128">
        <v>394</v>
      </c>
      <c r="AO135" s="89">
        <v>5</v>
      </c>
      <c r="AP135" s="77">
        <f t="shared" si="915"/>
        <v>1.2690355329949238E-2</v>
      </c>
      <c r="AQ135" s="78">
        <v>52</v>
      </c>
      <c r="AR135" s="77">
        <f t="shared" si="916"/>
        <v>0.13197969543147209</v>
      </c>
      <c r="AS135" s="78">
        <v>5</v>
      </c>
      <c r="AT135" s="77">
        <f t="shared" si="917"/>
        <v>1.2690355329949238E-2</v>
      </c>
      <c r="AU135" s="128">
        <v>117</v>
      </c>
      <c r="AV135" s="89">
        <v>0</v>
      </c>
      <c r="AW135" s="77">
        <f t="shared" si="918"/>
        <v>0</v>
      </c>
      <c r="AX135" s="78">
        <v>7</v>
      </c>
      <c r="AY135" s="77">
        <f t="shared" si="919"/>
        <v>5.9829059829059832E-2</v>
      </c>
      <c r="AZ135" s="78">
        <v>1</v>
      </c>
      <c r="BA135" s="77">
        <f t="shared" si="920"/>
        <v>8.5470085470085479E-3</v>
      </c>
      <c r="BB135" s="128">
        <f t="shared" si="921"/>
        <v>5254</v>
      </c>
      <c r="BC135" s="79">
        <f t="shared" si="921"/>
        <v>192</v>
      </c>
      <c r="BD135" s="77">
        <f t="shared" si="922"/>
        <v>3.6543585839360487E-2</v>
      </c>
      <c r="BE135" s="79">
        <f t="shared" si="923"/>
        <v>972</v>
      </c>
      <c r="BF135" s="77">
        <f t="shared" si="924"/>
        <v>0.18500190331176247</v>
      </c>
      <c r="BG135" s="79">
        <f t="shared" si="925"/>
        <v>210</v>
      </c>
      <c r="BH135" s="77">
        <f t="shared" si="926"/>
        <v>3.9969547011800534E-2</v>
      </c>
      <c r="BJ135" s="270"/>
      <c r="BK135" s="125" t="s">
        <v>74</v>
      </c>
      <c r="BL135" s="33">
        <f>(BB178-SUM(BC178,BE178,BG178))/BB178</f>
        <v>0.64345354414638478</v>
      </c>
      <c r="BM135" s="86"/>
      <c r="BN135" s="149"/>
      <c r="BO135" s="86"/>
      <c r="BP135" s="86"/>
      <c r="BQ135" s="86"/>
      <c r="BR135" s="86"/>
      <c r="BS135" s="86"/>
      <c r="BT135" s="86"/>
      <c r="BU135" s="86"/>
      <c r="BV135" s="86"/>
      <c r="BW135" s="86"/>
      <c r="BX135" s="86"/>
      <c r="BY135" s="86"/>
      <c r="BZ135" s="86"/>
      <c r="CB135" s="149"/>
      <c r="CC135" s="86"/>
      <c r="CD135" s="86"/>
      <c r="CE135" s="86"/>
      <c r="CF135" s="86"/>
      <c r="CG135" s="86"/>
      <c r="CH135" s="86"/>
      <c r="CI135" s="86"/>
      <c r="CJ135" s="86"/>
      <c r="CK135" s="86"/>
      <c r="CL135" s="86"/>
      <c r="CM135" s="86"/>
      <c r="CN135" s="86"/>
      <c r="CO135" s="86"/>
    </row>
    <row r="136" spans="2:93" s="12" customFormat="1" ht="14.25" customHeight="1">
      <c r="B136" s="243"/>
      <c r="C136" s="265"/>
      <c r="D136" s="187" t="s">
        <v>212</v>
      </c>
      <c r="E136" s="179">
        <v>1</v>
      </c>
      <c r="F136" s="180">
        <v>1</v>
      </c>
      <c r="G136" s="67">
        <f t="shared" si="900"/>
        <v>1</v>
      </c>
      <c r="H136" s="68">
        <v>0</v>
      </c>
      <c r="I136" s="67">
        <f t="shared" si="901"/>
        <v>0</v>
      </c>
      <c r="J136" s="68">
        <v>0</v>
      </c>
      <c r="K136" s="67">
        <f t="shared" si="902"/>
        <v>0</v>
      </c>
      <c r="L136" s="179">
        <v>4</v>
      </c>
      <c r="M136" s="180">
        <v>0</v>
      </c>
      <c r="N136" s="67">
        <f t="shared" si="903"/>
        <v>0</v>
      </c>
      <c r="O136" s="68">
        <v>0</v>
      </c>
      <c r="P136" s="67">
        <f t="shared" si="904"/>
        <v>0</v>
      </c>
      <c r="Q136" s="68">
        <v>1</v>
      </c>
      <c r="R136" s="67">
        <f t="shared" si="905"/>
        <v>0.25</v>
      </c>
      <c r="S136" s="179">
        <v>212</v>
      </c>
      <c r="T136" s="180">
        <v>12</v>
      </c>
      <c r="U136" s="67">
        <f t="shared" si="906"/>
        <v>5.6603773584905662E-2</v>
      </c>
      <c r="V136" s="68">
        <v>44</v>
      </c>
      <c r="W136" s="67">
        <f t="shared" si="907"/>
        <v>0.20754716981132076</v>
      </c>
      <c r="X136" s="68">
        <v>7</v>
      </c>
      <c r="Y136" s="67">
        <f t="shared" si="908"/>
        <v>3.3018867924528301E-2</v>
      </c>
      <c r="Z136" s="179">
        <v>128</v>
      </c>
      <c r="AA136" s="180">
        <v>5</v>
      </c>
      <c r="AB136" s="67">
        <f t="shared" si="909"/>
        <v>3.90625E-2</v>
      </c>
      <c r="AC136" s="68">
        <v>25</v>
      </c>
      <c r="AD136" s="67">
        <f t="shared" si="910"/>
        <v>0.1953125</v>
      </c>
      <c r="AE136" s="68">
        <v>7</v>
      </c>
      <c r="AF136" s="67">
        <f t="shared" si="911"/>
        <v>5.46875E-2</v>
      </c>
      <c r="AG136" s="179">
        <v>41</v>
      </c>
      <c r="AH136" s="180">
        <v>1</v>
      </c>
      <c r="AI136" s="67">
        <f t="shared" si="912"/>
        <v>2.4390243902439025E-2</v>
      </c>
      <c r="AJ136" s="68">
        <v>9</v>
      </c>
      <c r="AK136" s="67">
        <f t="shared" si="913"/>
        <v>0.21951219512195122</v>
      </c>
      <c r="AL136" s="68">
        <v>2</v>
      </c>
      <c r="AM136" s="67">
        <f t="shared" si="914"/>
        <v>4.878048780487805E-2</v>
      </c>
      <c r="AN136" s="179">
        <v>21</v>
      </c>
      <c r="AO136" s="180">
        <v>0</v>
      </c>
      <c r="AP136" s="67">
        <f t="shared" si="915"/>
        <v>0</v>
      </c>
      <c r="AQ136" s="68">
        <v>0</v>
      </c>
      <c r="AR136" s="67">
        <f t="shared" si="916"/>
        <v>0</v>
      </c>
      <c r="AS136" s="68">
        <v>2</v>
      </c>
      <c r="AT136" s="67">
        <f t="shared" si="917"/>
        <v>9.5238095238095233E-2</v>
      </c>
      <c r="AU136" s="179">
        <v>6</v>
      </c>
      <c r="AV136" s="180">
        <v>0</v>
      </c>
      <c r="AW136" s="67">
        <f t="shared" si="918"/>
        <v>0</v>
      </c>
      <c r="AX136" s="68">
        <v>1</v>
      </c>
      <c r="AY136" s="67">
        <f t="shared" si="919"/>
        <v>0.16666666666666666</v>
      </c>
      <c r="AZ136" s="68">
        <v>0</v>
      </c>
      <c r="BA136" s="67">
        <f t="shared" si="920"/>
        <v>0</v>
      </c>
      <c r="BB136" s="179">
        <f t="shared" si="921"/>
        <v>413</v>
      </c>
      <c r="BC136" s="69">
        <f t="shared" si="921"/>
        <v>19</v>
      </c>
      <c r="BD136" s="67">
        <f t="shared" si="922"/>
        <v>4.6004842615012108E-2</v>
      </c>
      <c r="BE136" s="69">
        <f t="shared" si="923"/>
        <v>79</v>
      </c>
      <c r="BF136" s="67">
        <f t="shared" si="924"/>
        <v>0.19128329297820823</v>
      </c>
      <c r="BG136" s="69">
        <f t="shared" si="925"/>
        <v>19</v>
      </c>
      <c r="BH136" s="67">
        <f t="shared" si="926"/>
        <v>4.6004842615012108E-2</v>
      </c>
      <c r="BJ136" s="268" t="s">
        <v>21</v>
      </c>
      <c r="BK136" s="5" t="s">
        <v>175</v>
      </c>
      <c r="BL136" s="33">
        <f t="shared" ref="BL136:BL137" si="1011">(BB179-SUM(BC179,BE179,BG179))/BB179</f>
        <v>0.66873341792594299</v>
      </c>
      <c r="BM136" s="86"/>
      <c r="BN136" s="149"/>
      <c r="BO136" s="86"/>
      <c r="BP136" s="86"/>
      <c r="BQ136" s="86"/>
      <c r="BR136" s="86"/>
      <c r="BS136" s="86"/>
      <c r="BT136" s="86"/>
      <c r="BU136" s="86"/>
      <c r="BV136" s="86"/>
      <c r="BW136" s="86"/>
      <c r="BX136" s="86"/>
      <c r="BY136" s="86"/>
      <c r="BZ136" s="86"/>
      <c r="CB136" s="149"/>
      <c r="CC136" s="86"/>
      <c r="CD136" s="86"/>
      <c r="CE136" s="86"/>
      <c r="CF136" s="86"/>
      <c r="CG136" s="86"/>
      <c r="CH136" s="86"/>
      <c r="CI136" s="86"/>
      <c r="CJ136" s="86"/>
      <c r="CK136" s="86"/>
      <c r="CL136" s="86"/>
      <c r="CM136" s="86"/>
      <c r="CN136" s="86"/>
      <c r="CO136" s="86"/>
    </row>
    <row r="137" spans="2:93" s="12" customFormat="1" ht="14.25" customHeight="1">
      <c r="B137" s="243"/>
      <c r="C137" s="265"/>
      <c r="D137" s="145" t="s">
        <v>274</v>
      </c>
      <c r="E137" s="171">
        <v>1</v>
      </c>
      <c r="F137" s="193">
        <v>0</v>
      </c>
      <c r="G137" s="173">
        <f t="shared" ref="G137" si="1012">IFERROR(F137/E137,"-")</f>
        <v>0</v>
      </c>
      <c r="H137" s="194">
        <v>0</v>
      </c>
      <c r="I137" s="173">
        <f t="shared" ref="I137" si="1013">IFERROR(H137/E137,"-")</f>
        <v>0</v>
      </c>
      <c r="J137" s="194">
        <v>0</v>
      </c>
      <c r="K137" s="173">
        <f t="shared" ref="K137" si="1014">IFERROR(J137/E137,"-")</f>
        <v>0</v>
      </c>
      <c r="L137" s="171">
        <v>2</v>
      </c>
      <c r="M137" s="193">
        <v>0</v>
      </c>
      <c r="N137" s="173">
        <f t="shared" ref="N137" si="1015">IFERROR(M137/L137,"-")</f>
        <v>0</v>
      </c>
      <c r="O137" s="194">
        <v>0</v>
      </c>
      <c r="P137" s="173">
        <f t="shared" ref="P137" si="1016">IFERROR(O137/L137,"-")</f>
        <v>0</v>
      </c>
      <c r="Q137" s="194">
        <v>0</v>
      </c>
      <c r="R137" s="173">
        <f t="shared" ref="R137" si="1017">IFERROR(Q137/L137,"-")</f>
        <v>0</v>
      </c>
      <c r="S137" s="171">
        <v>8</v>
      </c>
      <c r="T137" s="193">
        <v>0</v>
      </c>
      <c r="U137" s="173">
        <f t="shared" ref="U137" si="1018">IFERROR(T137/S137,"-")</f>
        <v>0</v>
      </c>
      <c r="V137" s="194">
        <v>0</v>
      </c>
      <c r="W137" s="173">
        <f t="shared" ref="W137" si="1019">IFERROR(V137/S137,"-")</f>
        <v>0</v>
      </c>
      <c r="X137" s="194">
        <v>0</v>
      </c>
      <c r="Y137" s="173">
        <f t="shared" ref="Y137" si="1020">IFERROR(X137/S137,"-")</f>
        <v>0</v>
      </c>
      <c r="Z137" s="171">
        <v>15</v>
      </c>
      <c r="AA137" s="193">
        <v>0</v>
      </c>
      <c r="AB137" s="173">
        <f t="shared" ref="AB137" si="1021">IFERROR(AA137/Z137,"-")</f>
        <v>0</v>
      </c>
      <c r="AC137" s="194">
        <v>0</v>
      </c>
      <c r="AD137" s="173">
        <f t="shared" ref="AD137" si="1022">IFERROR(AC137/Z137,"-")</f>
        <v>0</v>
      </c>
      <c r="AE137" s="194">
        <v>0</v>
      </c>
      <c r="AF137" s="173">
        <f t="shared" ref="AF137" si="1023">IFERROR(AE137/Z137,"-")</f>
        <v>0</v>
      </c>
      <c r="AG137" s="171">
        <v>18</v>
      </c>
      <c r="AH137" s="193">
        <v>0</v>
      </c>
      <c r="AI137" s="173">
        <f t="shared" ref="AI137" si="1024">IFERROR(AH137/AG137,"-")</f>
        <v>0</v>
      </c>
      <c r="AJ137" s="194">
        <v>0</v>
      </c>
      <c r="AK137" s="173">
        <f t="shared" ref="AK137" si="1025">IFERROR(AJ137/AG137,"-")</f>
        <v>0</v>
      </c>
      <c r="AL137" s="194">
        <v>0</v>
      </c>
      <c r="AM137" s="173">
        <f t="shared" ref="AM137" si="1026">IFERROR(AL137/AG137,"-")</f>
        <v>0</v>
      </c>
      <c r="AN137" s="171">
        <v>24</v>
      </c>
      <c r="AO137" s="193">
        <v>0</v>
      </c>
      <c r="AP137" s="173">
        <f t="shared" ref="AP137" si="1027">IFERROR(AO137/AN137,"-")</f>
        <v>0</v>
      </c>
      <c r="AQ137" s="194">
        <v>0</v>
      </c>
      <c r="AR137" s="173">
        <f t="shared" ref="AR137" si="1028">IFERROR(AQ137/AN137,"-")</f>
        <v>0</v>
      </c>
      <c r="AS137" s="194">
        <v>0</v>
      </c>
      <c r="AT137" s="173">
        <f t="shared" ref="AT137" si="1029">IFERROR(AS137/AN137,"-")</f>
        <v>0</v>
      </c>
      <c r="AU137" s="171">
        <v>12</v>
      </c>
      <c r="AV137" s="193">
        <v>0</v>
      </c>
      <c r="AW137" s="173">
        <f t="shared" ref="AW137" si="1030">IFERROR(AV137/AU137,"-")</f>
        <v>0</v>
      </c>
      <c r="AX137" s="194">
        <v>0</v>
      </c>
      <c r="AY137" s="173">
        <f t="shared" ref="AY137" si="1031">IFERROR(AX137/AU137,"-")</f>
        <v>0</v>
      </c>
      <c r="AZ137" s="194">
        <v>0</v>
      </c>
      <c r="BA137" s="173">
        <f t="shared" ref="BA137" si="1032">IFERROR(AZ137/AU137,"-")</f>
        <v>0</v>
      </c>
      <c r="BB137" s="171">
        <f t="shared" ref="BB137" si="1033">SUM(E137,L137,S137,Z137,AG137,AN137,AU137,)</f>
        <v>80</v>
      </c>
      <c r="BC137" s="172">
        <f t="shared" ref="BC137" si="1034">SUM(F137,M137,T137,AA137,AH137,AO137,AV137,)</f>
        <v>0</v>
      </c>
      <c r="BD137" s="173">
        <f t="shared" ref="BD137" si="1035">IFERROR(BC137/BB137,"-")</f>
        <v>0</v>
      </c>
      <c r="BE137" s="172">
        <f t="shared" ref="BE137" si="1036">SUM(H137,O137,V137,AC137,AJ137,AQ137,AX137,)</f>
        <v>0</v>
      </c>
      <c r="BF137" s="173">
        <f t="shared" ref="BF137" si="1037">IFERROR(BE137/BB137,"-")</f>
        <v>0</v>
      </c>
      <c r="BG137" s="172">
        <f t="shared" ref="BG137" si="1038">SUM(J137,Q137,X137,AE137,AL137,AS137,AZ137,)</f>
        <v>0</v>
      </c>
      <c r="BH137" s="173">
        <f t="shared" ref="BH137" si="1039">IFERROR(BG137/BB137,"-")</f>
        <v>0</v>
      </c>
      <c r="BJ137" s="269"/>
      <c r="BK137" s="5" t="s">
        <v>212</v>
      </c>
      <c r="BL137" s="36">
        <f t="shared" si="1011"/>
        <v>0.67376877401327284</v>
      </c>
      <c r="BM137" s="86"/>
      <c r="BN137" s="149"/>
      <c r="BO137" s="86"/>
      <c r="BP137" s="86"/>
      <c r="BQ137" s="86"/>
      <c r="BR137" s="86"/>
      <c r="BS137" s="86"/>
      <c r="BT137" s="86"/>
      <c r="BU137" s="86"/>
      <c r="BV137" s="86"/>
      <c r="BW137" s="86"/>
      <c r="BX137" s="86"/>
      <c r="BY137" s="86"/>
      <c r="BZ137" s="86"/>
      <c r="CB137" s="149"/>
      <c r="CC137" s="86"/>
      <c r="CD137" s="86"/>
      <c r="CE137" s="86"/>
      <c r="CF137" s="86"/>
      <c r="CG137" s="86"/>
      <c r="CH137" s="86"/>
      <c r="CI137" s="86"/>
      <c r="CJ137" s="86"/>
      <c r="CK137" s="86"/>
      <c r="CL137" s="86"/>
      <c r="CM137" s="86"/>
      <c r="CN137" s="86"/>
      <c r="CO137" s="86"/>
    </row>
    <row r="138" spans="2:93" s="12" customFormat="1" ht="14.25" customHeight="1">
      <c r="B138" s="244"/>
      <c r="C138" s="266"/>
      <c r="D138" s="169" t="s">
        <v>74</v>
      </c>
      <c r="E138" s="39">
        <v>16</v>
      </c>
      <c r="F138" s="195">
        <v>2</v>
      </c>
      <c r="G138" s="13">
        <f t="shared" si="900"/>
        <v>0.125</v>
      </c>
      <c r="H138" s="34">
        <v>1</v>
      </c>
      <c r="I138" s="13">
        <f t="shared" si="901"/>
        <v>6.25E-2</v>
      </c>
      <c r="J138" s="34">
        <v>0</v>
      </c>
      <c r="K138" s="13">
        <f t="shared" si="902"/>
        <v>0</v>
      </c>
      <c r="L138" s="39">
        <v>59</v>
      </c>
      <c r="M138" s="195">
        <v>1</v>
      </c>
      <c r="N138" s="13">
        <f t="shared" si="903"/>
        <v>1.6949152542372881E-2</v>
      </c>
      <c r="O138" s="34">
        <v>3</v>
      </c>
      <c r="P138" s="13">
        <f t="shared" si="904"/>
        <v>5.0847457627118647E-2</v>
      </c>
      <c r="Q138" s="34">
        <v>2</v>
      </c>
      <c r="R138" s="13">
        <f t="shared" si="905"/>
        <v>3.3898305084745763E-2</v>
      </c>
      <c r="S138" s="39">
        <v>2426</v>
      </c>
      <c r="T138" s="195">
        <v>106</v>
      </c>
      <c r="U138" s="13">
        <f t="shared" si="906"/>
        <v>4.3693322341302555E-2</v>
      </c>
      <c r="V138" s="34">
        <v>505</v>
      </c>
      <c r="W138" s="13">
        <f t="shared" si="907"/>
        <v>0.208161582852432</v>
      </c>
      <c r="X138" s="34">
        <v>116</v>
      </c>
      <c r="Y138" s="13">
        <f t="shared" si="908"/>
        <v>4.7815333882934873E-2</v>
      </c>
      <c r="Z138" s="39">
        <v>1685</v>
      </c>
      <c r="AA138" s="195">
        <v>70</v>
      </c>
      <c r="AB138" s="13">
        <f t="shared" si="909"/>
        <v>4.1543026706231452E-2</v>
      </c>
      <c r="AC138" s="34">
        <v>321</v>
      </c>
      <c r="AD138" s="13">
        <f t="shared" si="910"/>
        <v>0.19050445103857566</v>
      </c>
      <c r="AE138" s="34">
        <v>78</v>
      </c>
      <c r="AF138" s="13">
        <f t="shared" si="911"/>
        <v>4.629080118694362E-2</v>
      </c>
      <c r="AG138" s="39">
        <v>987</v>
      </c>
      <c r="AH138" s="195">
        <v>27</v>
      </c>
      <c r="AI138" s="13">
        <f t="shared" si="912"/>
        <v>2.7355623100303952E-2</v>
      </c>
      <c r="AJ138" s="34">
        <v>161</v>
      </c>
      <c r="AK138" s="13">
        <f t="shared" si="913"/>
        <v>0.16312056737588654</v>
      </c>
      <c r="AL138" s="34">
        <v>25</v>
      </c>
      <c r="AM138" s="13">
        <f t="shared" si="914"/>
        <v>2.5329280648429583E-2</v>
      </c>
      <c r="AN138" s="39">
        <v>439</v>
      </c>
      <c r="AO138" s="195">
        <v>5</v>
      </c>
      <c r="AP138" s="13">
        <f t="shared" si="915"/>
        <v>1.1389521640091117E-2</v>
      </c>
      <c r="AQ138" s="34">
        <v>52</v>
      </c>
      <c r="AR138" s="13">
        <f t="shared" si="916"/>
        <v>0.11845102505694761</v>
      </c>
      <c r="AS138" s="34">
        <v>7</v>
      </c>
      <c r="AT138" s="13">
        <f t="shared" si="917"/>
        <v>1.5945330296127564E-2</v>
      </c>
      <c r="AU138" s="39">
        <v>135</v>
      </c>
      <c r="AV138" s="195">
        <v>0</v>
      </c>
      <c r="AW138" s="13">
        <f t="shared" si="918"/>
        <v>0</v>
      </c>
      <c r="AX138" s="34">
        <v>8</v>
      </c>
      <c r="AY138" s="13">
        <f t="shared" si="919"/>
        <v>5.9259259259259262E-2</v>
      </c>
      <c r="AZ138" s="34">
        <v>1</v>
      </c>
      <c r="BA138" s="13">
        <f t="shared" si="920"/>
        <v>7.4074074074074077E-3</v>
      </c>
      <c r="BB138" s="39">
        <f t="shared" si="921"/>
        <v>5747</v>
      </c>
      <c r="BC138" s="75">
        <f t="shared" si="921"/>
        <v>211</v>
      </c>
      <c r="BD138" s="13">
        <f t="shared" si="922"/>
        <v>3.6714807725769967E-2</v>
      </c>
      <c r="BE138" s="75">
        <f t="shared" si="923"/>
        <v>1051</v>
      </c>
      <c r="BF138" s="13">
        <f t="shared" si="924"/>
        <v>0.18287802331651296</v>
      </c>
      <c r="BG138" s="75">
        <f t="shared" si="925"/>
        <v>229</v>
      </c>
      <c r="BH138" s="13">
        <f t="shared" si="926"/>
        <v>3.9846876631285888E-2</v>
      </c>
      <c r="BJ138" s="270"/>
      <c r="BK138" s="125" t="s">
        <v>74</v>
      </c>
      <c r="BL138" s="36">
        <f>(BB182-SUM(BC182,BE182,BG182))/BB182</f>
        <v>0.67180110438849105</v>
      </c>
      <c r="BM138" s="86"/>
      <c r="BN138" s="149"/>
      <c r="BO138" s="86"/>
      <c r="BP138" s="86"/>
      <c r="BQ138" s="86"/>
      <c r="BR138" s="86"/>
      <c r="BS138" s="86"/>
      <c r="BT138" s="86"/>
      <c r="BU138" s="86"/>
      <c r="BV138" s="86"/>
      <c r="BW138" s="86"/>
      <c r="BX138" s="86"/>
      <c r="BY138" s="86"/>
      <c r="BZ138" s="86"/>
      <c r="CB138" s="149"/>
      <c r="CC138" s="86"/>
      <c r="CD138" s="86"/>
      <c r="CE138" s="86"/>
      <c r="CF138" s="86"/>
      <c r="CG138" s="86"/>
      <c r="CH138" s="86"/>
      <c r="CI138" s="86"/>
      <c r="CJ138" s="86"/>
      <c r="CK138" s="86"/>
      <c r="CL138" s="86"/>
      <c r="CM138" s="86"/>
      <c r="CN138" s="86"/>
      <c r="CO138" s="86"/>
    </row>
    <row r="139" spans="2:93" s="12" customFormat="1" ht="14.25" customHeight="1">
      <c r="B139" s="242">
        <v>34</v>
      </c>
      <c r="C139" s="264" t="s">
        <v>44</v>
      </c>
      <c r="D139" s="144" t="s">
        <v>175</v>
      </c>
      <c r="E139" s="128">
        <v>116</v>
      </c>
      <c r="F139" s="89">
        <v>0</v>
      </c>
      <c r="G139" s="77">
        <f t="shared" si="900"/>
        <v>0</v>
      </c>
      <c r="H139" s="78">
        <v>8</v>
      </c>
      <c r="I139" s="77">
        <f t="shared" si="901"/>
        <v>6.8965517241379309E-2</v>
      </c>
      <c r="J139" s="78">
        <v>5</v>
      </c>
      <c r="K139" s="77">
        <f t="shared" si="902"/>
        <v>4.3103448275862072E-2</v>
      </c>
      <c r="L139" s="128">
        <v>240</v>
      </c>
      <c r="M139" s="89">
        <v>3</v>
      </c>
      <c r="N139" s="77">
        <f t="shared" si="903"/>
        <v>1.2500000000000001E-2</v>
      </c>
      <c r="O139" s="78">
        <v>30</v>
      </c>
      <c r="P139" s="77">
        <f t="shared" si="904"/>
        <v>0.125</v>
      </c>
      <c r="Q139" s="78">
        <v>6</v>
      </c>
      <c r="R139" s="77">
        <f t="shared" si="905"/>
        <v>2.5000000000000001E-2</v>
      </c>
      <c r="S139" s="128">
        <v>9375</v>
      </c>
      <c r="T139" s="89">
        <v>351</v>
      </c>
      <c r="U139" s="77">
        <f t="shared" si="906"/>
        <v>3.7440000000000001E-2</v>
      </c>
      <c r="V139" s="78">
        <v>1587</v>
      </c>
      <c r="W139" s="77">
        <f t="shared" si="907"/>
        <v>0.16928000000000001</v>
      </c>
      <c r="X139" s="78">
        <v>535</v>
      </c>
      <c r="Y139" s="77">
        <f t="shared" si="908"/>
        <v>5.7066666666666668E-2</v>
      </c>
      <c r="Z139" s="128">
        <v>7334</v>
      </c>
      <c r="AA139" s="89">
        <v>248</v>
      </c>
      <c r="AB139" s="77">
        <f t="shared" si="909"/>
        <v>3.3815107717480232E-2</v>
      </c>
      <c r="AC139" s="78">
        <v>1085</v>
      </c>
      <c r="AD139" s="77">
        <f t="shared" si="910"/>
        <v>0.147941096263976</v>
      </c>
      <c r="AE139" s="78">
        <v>423</v>
      </c>
      <c r="AF139" s="77">
        <f t="shared" si="911"/>
        <v>5.7676574856831198E-2</v>
      </c>
      <c r="AG139" s="128">
        <v>4601</v>
      </c>
      <c r="AH139" s="89">
        <v>71</v>
      </c>
      <c r="AI139" s="77">
        <f t="shared" si="912"/>
        <v>1.5431427950445555E-2</v>
      </c>
      <c r="AJ139" s="78">
        <v>472</v>
      </c>
      <c r="AK139" s="77">
        <f t="shared" si="913"/>
        <v>0.10258639426211694</v>
      </c>
      <c r="AL139" s="78">
        <v>230</v>
      </c>
      <c r="AM139" s="77">
        <f t="shared" si="914"/>
        <v>4.9989132797217999E-2</v>
      </c>
      <c r="AN139" s="128">
        <v>1931</v>
      </c>
      <c r="AO139" s="89">
        <v>9</v>
      </c>
      <c r="AP139" s="77">
        <f t="shared" si="915"/>
        <v>4.6607975142413261E-3</v>
      </c>
      <c r="AQ139" s="78">
        <v>110</v>
      </c>
      <c r="AR139" s="77">
        <f t="shared" si="916"/>
        <v>5.6965302951838423E-2</v>
      </c>
      <c r="AS139" s="78">
        <v>39</v>
      </c>
      <c r="AT139" s="77">
        <f t="shared" si="917"/>
        <v>2.0196789228379079E-2</v>
      </c>
      <c r="AU139" s="128">
        <v>596</v>
      </c>
      <c r="AV139" s="89">
        <v>0</v>
      </c>
      <c r="AW139" s="77">
        <f t="shared" si="918"/>
        <v>0</v>
      </c>
      <c r="AX139" s="78">
        <v>21</v>
      </c>
      <c r="AY139" s="77">
        <f t="shared" si="919"/>
        <v>3.5234899328859058E-2</v>
      </c>
      <c r="AZ139" s="78">
        <v>11</v>
      </c>
      <c r="BA139" s="77">
        <f t="shared" si="920"/>
        <v>1.8456375838926176E-2</v>
      </c>
      <c r="BB139" s="128">
        <f t="shared" si="921"/>
        <v>24193</v>
      </c>
      <c r="BC139" s="79">
        <f t="shared" si="921"/>
        <v>682</v>
      </c>
      <c r="BD139" s="77">
        <f t="shared" si="922"/>
        <v>2.8189972306038938E-2</v>
      </c>
      <c r="BE139" s="79">
        <f t="shared" si="923"/>
        <v>3313</v>
      </c>
      <c r="BF139" s="77">
        <f t="shared" si="924"/>
        <v>0.13694043731657918</v>
      </c>
      <c r="BG139" s="79">
        <f t="shared" si="925"/>
        <v>1249</v>
      </c>
      <c r="BH139" s="77">
        <f t="shared" si="926"/>
        <v>5.1626503534080104E-2</v>
      </c>
      <c r="BJ139" s="268" t="s">
        <v>47</v>
      </c>
      <c r="BK139" s="5" t="s">
        <v>175</v>
      </c>
      <c r="BL139" s="33">
        <f>(BB183-SUM(BC183,BE183,BG183))/BB183</f>
        <v>0.74803793328973189</v>
      </c>
      <c r="BM139" s="86"/>
      <c r="BN139" s="149"/>
      <c r="BO139" s="86"/>
      <c r="BP139" s="86"/>
      <c r="BQ139" s="86"/>
      <c r="BR139" s="86"/>
      <c r="BS139" s="86"/>
      <c r="BT139" s="86"/>
      <c r="BU139" s="86"/>
      <c r="BV139" s="86"/>
      <c r="BW139" s="86"/>
      <c r="BX139" s="86"/>
      <c r="BY139" s="86"/>
      <c r="BZ139" s="86"/>
      <c r="CB139" s="149"/>
      <c r="CC139" s="86"/>
      <c r="CD139" s="86"/>
      <c r="CE139" s="86"/>
      <c r="CF139" s="86"/>
      <c r="CG139" s="86"/>
      <c r="CH139" s="86"/>
      <c r="CI139" s="86"/>
      <c r="CJ139" s="86"/>
      <c r="CK139" s="86"/>
      <c r="CL139" s="86"/>
      <c r="CM139" s="86"/>
      <c r="CN139" s="86"/>
      <c r="CO139" s="86"/>
    </row>
    <row r="140" spans="2:93" s="12" customFormat="1" ht="14.25" customHeight="1">
      <c r="B140" s="243"/>
      <c r="C140" s="265"/>
      <c r="D140" s="187" t="s">
        <v>212</v>
      </c>
      <c r="E140" s="179">
        <v>2</v>
      </c>
      <c r="F140" s="180">
        <v>0</v>
      </c>
      <c r="G140" s="67">
        <f t="shared" si="900"/>
        <v>0</v>
      </c>
      <c r="H140" s="68">
        <v>0</v>
      </c>
      <c r="I140" s="67">
        <f t="shared" si="901"/>
        <v>0</v>
      </c>
      <c r="J140" s="68">
        <v>0</v>
      </c>
      <c r="K140" s="67">
        <f t="shared" si="902"/>
        <v>0</v>
      </c>
      <c r="L140" s="179">
        <v>5</v>
      </c>
      <c r="M140" s="180">
        <v>0</v>
      </c>
      <c r="N140" s="67">
        <f t="shared" si="903"/>
        <v>0</v>
      </c>
      <c r="O140" s="68">
        <v>0</v>
      </c>
      <c r="P140" s="67">
        <f t="shared" si="904"/>
        <v>0</v>
      </c>
      <c r="Q140" s="68">
        <v>0</v>
      </c>
      <c r="R140" s="67">
        <f t="shared" si="905"/>
        <v>0</v>
      </c>
      <c r="S140" s="179">
        <v>719</v>
      </c>
      <c r="T140" s="180">
        <v>19</v>
      </c>
      <c r="U140" s="67">
        <f t="shared" si="906"/>
        <v>2.6425591098748261E-2</v>
      </c>
      <c r="V140" s="68">
        <v>134</v>
      </c>
      <c r="W140" s="67">
        <f t="shared" si="907"/>
        <v>0.18636995827538247</v>
      </c>
      <c r="X140" s="68">
        <v>46</v>
      </c>
      <c r="Y140" s="67">
        <f t="shared" si="908"/>
        <v>6.397774687065369E-2</v>
      </c>
      <c r="Z140" s="179">
        <v>450</v>
      </c>
      <c r="AA140" s="180">
        <v>16</v>
      </c>
      <c r="AB140" s="67">
        <f t="shared" si="909"/>
        <v>3.5555555555555556E-2</v>
      </c>
      <c r="AC140" s="68">
        <v>83</v>
      </c>
      <c r="AD140" s="67">
        <f t="shared" si="910"/>
        <v>0.18444444444444444</v>
      </c>
      <c r="AE140" s="68">
        <v>28</v>
      </c>
      <c r="AF140" s="67">
        <f t="shared" si="911"/>
        <v>6.222222222222222E-2</v>
      </c>
      <c r="AG140" s="179">
        <v>207</v>
      </c>
      <c r="AH140" s="180">
        <v>5</v>
      </c>
      <c r="AI140" s="67">
        <f t="shared" si="912"/>
        <v>2.4154589371980676E-2</v>
      </c>
      <c r="AJ140" s="68">
        <v>22</v>
      </c>
      <c r="AK140" s="67">
        <f t="shared" si="913"/>
        <v>0.10628019323671498</v>
      </c>
      <c r="AL140" s="68">
        <v>11</v>
      </c>
      <c r="AM140" s="67">
        <f t="shared" si="914"/>
        <v>5.3140096618357488E-2</v>
      </c>
      <c r="AN140" s="179">
        <v>85</v>
      </c>
      <c r="AO140" s="180">
        <v>0</v>
      </c>
      <c r="AP140" s="67">
        <f t="shared" si="915"/>
        <v>0</v>
      </c>
      <c r="AQ140" s="68">
        <v>9</v>
      </c>
      <c r="AR140" s="67">
        <f t="shared" si="916"/>
        <v>0.10588235294117647</v>
      </c>
      <c r="AS140" s="68">
        <v>2</v>
      </c>
      <c r="AT140" s="67">
        <f t="shared" si="917"/>
        <v>2.3529411764705882E-2</v>
      </c>
      <c r="AU140" s="179">
        <v>29</v>
      </c>
      <c r="AV140" s="180">
        <v>0</v>
      </c>
      <c r="AW140" s="67">
        <f t="shared" si="918"/>
        <v>0</v>
      </c>
      <c r="AX140" s="68">
        <v>0</v>
      </c>
      <c r="AY140" s="67">
        <f t="shared" si="919"/>
        <v>0</v>
      </c>
      <c r="AZ140" s="68">
        <v>1</v>
      </c>
      <c r="BA140" s="67">
        <f t="shared" si="920"/>
        <v>3.4482758620689655E-2</v>
      </c>
      <c r="BB140" s="179">
        <f t="shared" si="921"/>
        <v>1497</v>
      </c>
      <c r="BC140" s="69">
        <f t="shared" si="921"/>
        <v>40</v>
      </c>
      <c r="BD140" s="67">
        <f t="shared" si="922"/>
        <v>2.6720106880427523E-2</v>
      </c>
      <c r="BE140" s="69">
        <f t="shared" si="923"/>
        <v>248</v>
      </c>
      <c r="BF140" s="67">
        <f t="shared" si="924"/>
        <v>0.16566466265865062</v>
      </c>
      <c r="BG140" s="69">
        <f t="shared" si="925"/>
        <v>88</v>
      </c>
      <c r="BH140" s="67">
        <f t="shared" si="926"/>
        <v>5.8784235136940546E-2</v>
      </c>
      <c r="BJ140" s="269"/>
      <c r="BK140" s="5" t="s">
        <v>212</v>
      </c>
      <c r="BL140" s="33">
        <f>(BB184-SUM(BC184,BE184,BG184))/BB184</f>
        <v>0.68624420401854713</v>
      </c>
      <c r="BM140" s="86"/>
      <c r="BN140" s="149"/>
      <c r="BO140" s="86"/>
      <c r="BP140" s="86"/>
      <c r="BQ140" s="86"/>
      <c r="BR140" s="86"/>
      <c r="BS140" s="86"/>
      <c r="BT140" s="86"/>
      <c r="BU140" s="86"/>
      <c r="BV140" s="86"/>
      <c r="BW140" s="86"/>
      <c r="BX140" s="86"/>
      <c r="BY140" s="86"/>
      <c r="BZ140" s="86"/>
      <c r="CB140" s="149"/>
      <c r="CC140" s="86"/>
      <c r="CD140" s="86"/>
      <c r="CE140" s="86"/>
      <c r="CF140" s="86"/>
      <c r="CG140" s="86"/>
      <c r="CH140" s="86"/>
      <c r="CI140" s="86"/>
      <c r="CJ140" s="86"/>
      <c r="CK140" s="86"/>
      <c r="CL140" s="86"/>
      <c r="CM140" s="86"/>
      <c r="CN140" s="86"/>
      <c r="CO140" s="86"/>
    </row>
    <row r="141" spans="2:93" s="12" customFormat="1" ht="14.25" customHeight="1">
      <c r="B141" s="243"/>
      <c r="C141" s="265"/>
      <c r="D141" s="145" t="s">
        <v>274</v>
      </c>
      <c r="E141" s="171">
        <v>0</v>
      </c>
      <c r="F141" s="193">
        <v>0</v>
      </c>
      <c r="G141" s="173" t="str">
        <f t="shared" ref="G141" si="1040">IFERROR(F141/E141,"-")</f>
        <v>-</v>
      </c>
      <c r="H141" s="194">
        <v>0</v>
      </c>
      <c r="I141" s="173" t="str">
        <f t="shared" ref="I141" si="1041">IFERROR(H141/E141,"-")</f>
        <v>-</v>
      </c>
      <c r="J141" s="194">
        <v>0</v>
      </c>
      <c r="K141" s="173" t="str">
        <f t="shared" ref="K141" si="1042">IFERROR(J141/E141,"-")</f>
        <v>-</v>
      </c>
      <c r="L141" s="171">
        <v>2</v>
      </c>
      <c r="M141" s="193">
        <v>0</v>
      </c>
      <c r="N141" s="173">
        <f t="shared" ref="N141" si="1043">IFERROR(M141/L141,"-")</f>
        <v>0</v>
      </c>
      <c r="O141" s="194">
        <v>0</v>
      </c>
      <c r="P141" s="173">
        <f t="shared" ref="P141" si="1044">IFERROR(O141/L141,"-")</f>
        <v>0</v>
      </c>
      <c r="Q141" s="194">
        <v>0</v>
      </c>
      <c r="R141" s="173">
        <f t="shared" ref="R141" si="1045">IFERROR(Q141/L141,"-")</f>
        <v>0</v>
      </c>
      <c r="S141" s="171">
        <v>27</v>
      </c>
      <c r="T141" s="193">
        <v>0</v>
      </c>
      <c r="U141" s="173">
        <f t="shared" ref="U141" si="1046">IFERROR(T141/S141,"-")</f>
        <v>0</v>
      </c>
      <c r="V141" s="194">
        <v>0</v>
      </c>
      <c r="W141" s="173">
        <f t="shared" ref="W141" si="1047">IFERROR(V141/S141,"-")</f>
        <v>0</v>
      </c>
      <c r="X141" s="194">
        <v>0</v>
      </c>
      <c r="Y141" s="173">
        <f t="shared" ref="Y141" si="1048">IFERROR(X141/S141,"-")</f>
        <v>0</v>
      </c>
      <c r="Z141" s="171">
        <v>48</v>
      </c>
      <c r="AA141" s="193">
        <v>0</v>
      </c>
      <c r="AB141" s="173">
        <f t="shared" ref="AB141" si="1049">IFERROR(AA141/Z141,"-")</f>
        <v>0</v>
      </c>
      <c r="AC141" s="194">
        <v>0</v>
      </c>
      <c r="AD141" s="173">
        <f t="shared" ref="AD141" si="1050">IFERROR(AC141/Z141,"-")</f>
        <v>0</v>
      </c>
      <c r="AE141" s="194">
        <v>0</v>
      </c>
      <c r="AF141" s="173">
        <f t="shared" ref="AF141" si="1051">IFERROR(AE141/Z141,"-")</f>
        <v>0</v>
      </c>
      <c r="AG141" s="171">
        <v>45</v>
      </c>
      <c r="AH141" s="193">
        <v>0</v>
      </c>
      <c r="AI141" s="173">
        <f t="shared" ref="AI141" si="1052">IFERROR(AH141/AG141,"-")</f>
        <v>0</v>
      </c>
      <c r="AJ141" s="194">
        <v>0</v>
      </c>
      <c r="AK141" s="173">
        <f t="shared" ref="AK141" si="1053">IFERROR(AJ141/AG141,"-")</f>
        <v>0</v>
      </c>
      <c r="AL141" s="194">
        <v>0</v>
      </c>
      <c r="AM141" s="173">
        <f t="shared" ref="AM141" si="1054">IFERROR(AL141/AG141,"-")</f>
        <v>0</v>
      </c>
      <c r="AN141" s="171">
        <v>40</v>
      </c>
      <c r="AO141" s="193">
        <v>0</v>
      </c>
      <c r="AP141" s="173">
        <f t="shared" ref="AP141" si="1055">IFERROR(AO141/AN141,"-")</f>
        <v>0</v>
      </c>
      <c r="AQ141" s="194">
        <v>0</v>
      </c>
      <c r="AR141" s="173">
        <f t="shared" ref="AR141" si="1056">IFERROR(AQ141/AN141,"-")</f>
        <v>0</v>
      </c>
      <c r="AS141" s="194">
        <v>0</v>
      </c>
      <c r="AT141" s="173">
        <f t="shared" ref="AT141" si="1057">IFERROR(AS141/AN141,"-")</f>
        <v>0</v>
      </c>
      <c r="AU141" s="171">
        <v>17</v>
      </c>
      <c r="AV141" s="193">
        <v>0</v>
      </c>
      <c r="AW141" s="173">
        <f t="shared" ref="AW141" si="1058">IFERROR(AV141/AU141,"-")</f>
        <v>0</v>
      </c>
      <c r="AX141" s="194">
        <v>0</v>
      </c>
      <c r="AY141" s="173">
        <f t="shared" ref="AY141" si="1059">IFERROR(AX141/AU141,"-")</f>
        <v>0</v>
      </c>
      <c r="AZ141" s="194">
        <v>0</v>
      </c>
      <c r="BA141" s="173">
        <f t="shared" ref="BA141" si="1060">IFERROR(AZ141/AU141,"-")</f>
        <v>0</v>
      </c>
      <c r="BB141" s="171">
        <f t="shared" ref="BB141" si="1061">SUM(E141,L141,S141,Z141,AG141,AN141,AU141,)</f>
        <v>179</v>
      </c>
      <c r="BC141" s="172">
        <f t="shared" ref="BC141" si="1062">SUM(F141,M141,T141,AA141,AH141,AO141,AV141,)</f>
        <v>0</v>
      </c>
      <c r="BD141" s="173">
        <f t="shared" ref="BD141" si="1063">IFERROR(BC141/BB141,"-")</f>
        <v>0</v>
      </c>
      <c r="BE141" s="172">
        <f t="shared" ref="BE141" si="1064">SUM(H141,O141,V141,AC141,AJ141,AQ141,AX141,)</f>
        <v>0</v>
      </c>
      <c r="BF141" s="173">
        <f t="shared" ref="BF141" si="1065">IFERROR(BE141/BB141,"-")</f>
        <v>0</v>
      </c>
      <c r="BG141" s="172">
        <f t="shared" ref="BG141" si="1066">SUM(J141,Q141,X141,AE141,AL141,AS141,AZ141,)</f>
        <v>0</v>
      </c>
      <c r="BH141" s="173">
        <f t="shared" ref="BH141" si="1067">IFERROR(BG141/BB141,"-")</f>
        <v>0</v>
      </c>
      <c r="BJ141" s="270"/>
      <c r="BK141" s="125" t="s">
        <v>74</v>
      </c>
      <c r="BL141" s="33">
        <f>(BB186-SUM(BC186,BE186,BG186))/BB186</f>
        <v>0.74713351288957286</v>
      </c>
      <c r="BM141" s="86"/>
      <c r="BN141" s="149"/>
      <c r="BO141" s="86"/>
      <c r="BP141" s="86"/>
      <c r="BQ141" s="86"/>
      <c r="BR141" s="86"/>
      <c r="BS141" s="86"/>
      <c r="BT141" s="86"/>
      <c r="BU141" s="86"/>
      <c r="BV141" s="86"/>
      <c r="BW141" s="86"/>
      <c r="BX141" s="86"/>
      <c r="BY141" s="86"/>
      <c r="BZ141" s="86"/>
      <c r="CB141" s="149"/>
      <c r="CC141" s="86"/>
      <c r="CD141" s="86"/>
      <c r="CE141" s="86"/>
      <c r="CF141" s="86"/>
      <c r="CG141" s="86"/>
      <c r="CH141" s="86"/>
      <c r="CI141" s="86"/>
      <c r="CJ141" s="86"/>
      <c r="CK141" s="86"/>
      <c r="CL141" s="86"/>
      <c r="CM141" s="86"/>
      <c r="CN141" s="86"/>
      <c r="CO141" s="86"/>
    </row>
    <row r="142" spans="2:93" s="12" customFormat="1" ht="14.25" customHeight="1">
      <c r="B142" s="244"/>
      <c r="C142" s="266"/>
      <c r="D142" s="169" t="s">
        <v>74</v>
      </c>
      <c r="E142" s="39">
        <v>118</v>
      </c>
      <c r="F142" s="195">
        <v>0</v>
      </c>
      <c r="G142" s="13">
        <f t="shared" si="900"/>
        <v>0</v>
      </c>
      <c r="H142" s="34">
        <v>8</v>
      </c>
      <c r="I142" s="13">
        <f t="shared" si="901"/>
        <v>6.7796610169491525E-2</v>
      </c>
      <c r="J142" s="34">
        <v>5</v>
      </c>
      <c r="K142" s="13">
        <f t="shared" si="902"/>
        <v>4.2372881355932202E-2</v>
      </c>
      <c r="L142" s="39">
        <v>247</v>
      </c>
      <c r="M142" s="195">
        <v>3</v>
      </c>
      <c r="N142" s="13">
        <f t="shared" si="903"/>
        <v>1.2145748987854251E-2</v>
      </c>
      <c r="O142" s="34">
        <v>30</v>
      </c>
      <c r="P142" s="13">
        <f t="shared" si="904"/>
        <v>0.1214574898785425</v>
      </c>
      <c r="Q142" s="34">
        <v>6</v>
      </c>
      <c r="R142" s="13">
        <f t="shared" si="905"/>
        <v>2.4291497975708502E-2</v>
      </c>
      <c r="S142" s="39">
        <v>10121</v>
      </c>
      <c r="T142" s="195">
        <v>370</v>
      </c>
      <c r="U142" s="13">
        <f t="shared" si="906"/>
        <v>3.6557652405888749E-2</v>
      </c>
      <c r="V142" s="34">
        <v>1721</v>
      </c>
      <c r="W142" s="13">
        <f t="shared" si="907"/>
        <v>0.17004248592036361</v>
      </c>
      <c r="X142" s="34">
        <v>581</v>
      </c>
      <c r="Y142" s="13">
        <f t="shared" si="908"/>
        <v>5.740539472384152E-2</v>
      </c>
      <c r="Z142" s="39">
        <v>7832</v>
      </c>
      <c r="AA142" s="195">
        <v>264</v>
      </c>
      <c r="AB142" s="13">
        <f t="shared" si="909"/>
        <v>3.3707865168539325E-2</v>
      </c>
      <c r="AC142" s="34">
        <v>1168</v>
      </c>
      <c r="AD142" s="13">
        <f t="shared" si="910"/>
        <v>0.14913176710929521</v>
      </c>
      <c r="AE142" s="34">
        <v>451</v>
      </c>
      <c r="AF142" s="13">
        <f t="shared" si="911"/>
        <v>5.758426966292135E-2</v>
      </c>
      <c r="AG142" s="39">
        <v>4853</v>
      </c>
      <c r="AH142" s="195">
        <v>76</v>
      </c>
      <c r="AI142" s="13">
        <f t="shared" si="912"/>
        <v>1.5660416237378939E-2</v>
      </c>
      <c r="AJ142" s="34">
        <v>494</v>
      </c>
      <c r="AK142" s="13">
        <f t="shared" si="913"/>
        <v>0.10179270554296312</v>
      </c>
      <c r="AL142" s="34">
        <v>241</v>
      </c>
      <c r="AM142" s="13">
        <f t="shared" si="914"/>
        <v>4.9660004121162164E-2</v>
      </c>
      <c r="AN142" s="39">
        <v>2056</v>
      </c>
      <c r="AO142" s="195">
        <v>9</v>
      </c>
      <c r="AP142" s="13">
        <f t="shared" si="915"/>
        <v>4.3774319066147861E-3</v>
      </c>
      <c r="AQ142" s="34">
        <v>119</v>
      </c>
      <c r="AR142" s="13">
        <f t="shared" si="916"/>
        <v>5.7879377431906617E-2</v>
      </c>
      <c r="AS142" s="34">
        <v>41</v>
      </c>
      <c r="AT142" s="13">
        <f t="shared" si="917"/>
        <v>1.9941634241245135E-2</v>
      </c>
      <c r="AU142" s="39">
        <v>642</v>
      </c>
      <c r="AV142" s="195">
        <v>0</v>
      </c>
      <c r="AW142" s="13">
        <f t="shared" si="918"/>
        <v>0</v>
      </c>
      <c r="AX142" s="34">
        <v>21</v>
      </c>
      <c r="AY142" s="13">
        <f t="shared" si="919"/>
        <v>3.2710280373831772E-2</v>
      </c>
      <c r="AZ142" s="34">
        <v>12</v>
      </c>
      <c r="BA142" s="13">
        <f t="shared" si="920"/>
        <v>1.8691588785046728E-2</v>
      </c>
      <c r="BB142" s="39">
        <f t="shared" si="921"/>
        <v>25869</v>
      </c>
      <c r="BC142" s="75">
        <f t="shared" si="921"/>
        <v>722</v>
      </c>
      <c r="BD142" s="13">
        <f t="shared" si="922"/>
        <v>2.7909853492597319E-2</v>
      </c>
      <c r="BE142" s="75">
        <f t="shared" si="923"/>
        <v>3561</v>
      </c>
      <c r="BF142" s="13">
        <f t="shared" si="924"/>
        <v>0.1376551084309405</v>
      </c>
      <c r="BG142" s="75">
        <f t="shared" si="925"/>
        <v>1337</v>
      </c>
      <c r="BH142" s="13">
        <f t="shared" si="926"/>
        <v>5.1683482160114425E-2</v>
      </c>
      <c r="BJ142" s="268" t="s">
        <v>25</v>
      </c>
      <c r="BK142" s="5" t="s">
        <v>175</v>
      </c>
      <c r="BL142" s="33">
        <f>(BB187-SUM(BC187,BE187,BG187))/BB187</f>
        <v>0.65702832358546359</v>
      </c>
      <c r="BM142" s="86"/>
      <c r="BN142" s="149"/>
      <c r="BO142" s="86"/>
      <c r="BP142" s="86"/>
      <c r="BQ142" s="86"/>
      <c r="BR142" s="86"/>
      <c r="BS142" s="86"/>
      <c r="BT142" s="86"/>
      <c r="BU142" s="86"/>
      <c r="BV142" s="86"/>
      <c r="BW142" s="86"/>
      <c r="BX142" s="86"/>
      <c r="BY142" s="86"/>
      <c r="BZ142" s="86"/>
      <c r="CB142" s="149"/>
      <c r="CC142" s="86"/>
      <c r="CD142" s="86"/>
      <c r="CE142" s="86"/>
      <c r="CF142" s="86"/>
      <c r="CG142" s="86"/>
      <c r="CH142" s="86"/>
      <c r="CI142" s="86"/>
      <c r="CJ142" s="86"/>
      <c r="CK142" s="86"/>
      <c r="CL142" s="86"/>
      <c r="CM142" s="86"/>
      <c r="CN142" s="86"/>
      <c r="CO142" s="86"/>
    </row>
    <row r="143" spans="2:93" s="12" customFormat="1" ht="14.25" customHeight="1">
      <c r="B143" s="242">
        <v>35</v>
      </c>
      <c r="C143" s="264" t="s">
        <v>1</v>
      </c>
      <c r="D143" s="144" t="s">
        <v>175</v>
      </c>
      <c r="E143" s="128">
        <v>24</v>
      </c>
      <c r="F143" s="89">
        <v>1</v>
      </c>
      <c r="G143" s="77">
        <f t="shared" si="900"/>
        <v>4.1666666666666664E-2</v>
      </c>
      <c r="H143" s="78">
        <v>2</v>
      </c>
      <c r="I143" s="77">
        <f t="shared" si="901"/>
        <v>8.3333333333333329E-2</v>
      </c>
      <c r="J143" s="78">
        <v>0</v>
      </c>
      <c r="K143" s="77">
        <f t="shared" si="902"/>
        <v>0</v>
      </c>
      <c r="L143" s="128">
        <v>42</v>
      </c>
      <c r="M143" s="89">
        <v>1</v>
      </c>
      <c r="N143" s="77">
        <f t="shared" si="903"/>
        <v>2.3809523809523808E-2</v>
      </c>
      <c r="O143" s="78">
        <v>7</v>
      </c>
      <c r="P143" s="77">
        <f t="shared" si="904"/>
        <v>0.16666666666666666</v>
      </c>
      <c r="Q143" s="78">
        <v>2</v>
      </c>
      <c r="R143" s="77">
        <f t="shared" si="905"/>
        <v>4.7619047619047616E-2</v>
      </c>
      <c r="S143" s="128">
        <v>17663</v>
      </c>
      <c r="T143" s="89">
        <v>734</v>
      </c>
      <c r="U143" s="77">
        <f t="shared" si="906"/>
        <v>4.1555794598879016E-2</v>
      </c>
      <c r="V143" s="78">
        <v>3123</v>
      </c>
      <c r="W143" s="77">
        <f t="shared" si="907"/>
        <v>0.17681028137915417</v>
      </c>
      <c r="X143" s="78">
        <v>1213</v>
      </c>
      <c r="Y143" s="77">
        <f t="shared" si="908"/>
        <v>6.8674630583706056E-2</v>
      </c>
      <c r="Z143" s="128">
        <v>14649</v>
      </c>
      <c r="AA143" s="89">
        <v>546</v>
      </c>
      <c r="AB143" s="77">
        <f t="shared" si="909"/>
        <v>3.7272168748720053E-2</v>
      </c>
      <c r="AC143" s="78">
        <v>2426</v>
      </c>
      <c r="AD143" s="77">
        <f t="shared" si="910"/>
        <v>0.16560857396409312</v>
      </c>
      <c r="AE143" s="78">
        <v>1001</v>
      </c>
      <c r="AF143" s="77">
        <f t="shared" si="911"/>
        <v>6.833230937265343E-2</v>
      </c>
      <c r="AG143" s="128">
        <v>9616</v>
      </c>
      <c r="AH143" s="89">
        <v>228</v>
      </c>
      <c r="AI143" s="77">
        <f t="shared" si="912"/>
        <v>2.3710482529118136E-2</v>
      </c>
      <c r="AJ143" s="78">
        <v>1106</v>
      </c>
      <c r="AK143" s="77">
        <f t="shared" si="913"/>
        <v>0.11501663893510815</v>
      </c>
      <c r="AL143" s="78">
        <v>536</v>
      </c>
      <c r="AM143" s="77">
        <f t="shared" si="914"/>
        <v>5.5740432612312811E-2</v>
      </c>
      <c r="AN143" s="128">
        <v>3940</v>
      </c>
      <c r="AO143" s="89">
        <v>40</v>
      </c>
      <c r="AP143" s="77">
        <f t="shared" si="915"/>
        <v>1.015228426395939E-2</v>
      </c>
      <c r="AQ143" s="78">
        <v>297</v>
      </c>
      <c r="AR143" s="77">
        <f t="shared" si="916"/>
        <v>7.5380710659898473E-2</v>
      </c>
      <c r="AS143" s="78">
        <v>140</v>
      </c>
      <c r="AT143" s="77">
        <f t="shared" si="917"/>
        <v>3.553299492385787E-2</v>
      </c>
      <c r="AU143" s="128">
        <v>1207</v>
      </c>
      <c r="AV143" s="89">
        <v>4</v>
      </c>
      <c r="AW143" s="77">
        <f t="shared" si="918"/>
        <v>3.3140016570008283E-3</v>
      </c>
      <c r="AX143" s="78">
        <v>68</v>
      </c>
      <c r="AY143" s="77">
        <f t="shared" si="919"/>
        <v>5.6338028169014086E-2</v>
      </c>
      <c r="AZ143" s="78">
        <v>20</v>
      </c>
      <c r="BA143" s="77">
        <f t="shared" si="920"/>
        <v>1.6570008285004142E-2</v>
      </c>
      <c r="BB143" s="128">
        <f t="shared" si="921"/>
        <v>47141</v>
      </c>
      <c r="BC143" s="79">
        <f t="shared" si="921"/>
        <v>1554</v>
      </c>
      <c r="BD143" s="77">
        <f t="shared" si="922"/>
        <v>3.2964934982287183E-2</v>
      </c>
      <c r="BE143" s="79">
        <f t="shared" si="923"/>
        <v>7029</v>
      </c>
      <c r="BF143" s="77">
        <f t="shared" si="924"/>
        <v>0.14910587386775842</v>
      </c>
      <c r="BG143" s="79">
        <f t="shared" si="925"/>
        <v>2912</v>
      </c>
      <c r="BH143" s="77">
        <f t="shared" si="926"/>
        <v>6.1772130417258861E-2</v>
      </c>
      <c r="BJ143" s="269"/>
      <c r="BK143" s="5" t="s">
        <v>212</v>
      </c>
      <c r="BL143" s="33">
        <f>(BB188-SUM(BC188,BE188,BG188))/BB188</f>
        <v>0.63486238532110095</v>
      </c>
      <c r="BM143" s="86"/>
      <c r="BN143" s="149"/>
      <c r="BO143" s="86"/>
      <c r="BP143" s="86"/>
      <c r="BQ143" s="86"/>
      <c r="BR143" s="86"/>
      <c r="BS143" s="86"/>
      <c r="BT143" s="86"/>
      <c r="BU143" s="86"/>
      <c r="BV143" s="86"/>
      <c r="BW143" s="86"/>
      <c r="BX143" s="86"/>
      <c r="BY143" s="86"/>
      <c r="BZ143" s="86"/>
      <c r="CB143" s="149"/>
      <c r="CC143" s="86"/>
      <c r="CD143" s="86"/>
      <c r="CE143" s="86"/>
      <c r="CF143" s="86"/>
      <c r="CG143" s="86"/>
      <c r="CH143" s="86"/>
      <c r="CI143" s="86"/>
      <c r="CJ143" s="86"/>
      <c r="CK143" s="86"/>
      <c r="CL143" s="86"/>
      <c r="CM143" s="86"/>
      <c r="CN143" s="86"/>
      <c r="CO143" s="86"/>
    </row>
    <row r="144" spans="2:93" s="12" customFormat="1" ht="14.25" customHeight="1">
      <c r="B144" s="243"/>
      <c r="C144" s="265"/>
      <c r="D144" s="187" t="s">
        <v>212</v>
      </c>
      <c r="E144" s="179">
        <v>0</v>
      </c>
      <c r="F144" s="180">
        <v>0</v>
      </c>
      <c r="G144" s="67" t="str">
        <f t="shared" si="900"/>
        <v>-</v>
      </c>
      <c r="H144" s="68">
        <v>0</v>
      </c>
      <c r="I144" s="67" t="str">
        <f t="shared" si="901"/>
        <v>-</v>
      </c>
      <c r="J144" s="68">
        <v>0</v>
      </c>
      <c r="K144" s="67" t="str">
        <f t="shared" si="902"/>
        <v>-</v>
      </c>
      <c r="L144" s="179">
        <v>0</v>
      </c>
      <c r="M144" s="180">
        <v>0</v>
      </c>
      <c r="N144" s="67" t="str">
        <f t="shared" si="903"/>
        <v>-</v>
      </c>
      <c r="O144" s="68">
        <v>0</v>
      </c>
      <c r="P144" s="67" t="str">
        <f t="shared" si="904"/>
        <v>-</v>
      </c>
      <c r="Q144" s="68">
        <v>0</v>
      </c>
      <c r="R144" s="67" t="str">
        <f t="shared" si="905"/>
        <v>-</v>
      </c>
      <c r="S144" s="179">
        <v>2368</v>
      </c>
      <c r="T144" s="180">
        <v>89</v>
      </c>
      <c r="U144" s="67">
        <f t="shared" si="906"/>
        <v>3.7584459459459457E-2</v>
      </c>
      <c r="V144" s="68">
        <v>383</v>
      </c>
      <c r="W144" s="67">
        <f t="shared" si="907"/>
        <v>0.16173986486486486</v>
      </c>
      <c r="X144" s="68">
        <v>165</v>
      </c>
      <c r="Y144" s="67">
        <f t="shared" si="908"/>
        <v>6.9679054054054057E-2</v>
      </c>
      <c r="Z144" s="179">
        <v>1557</v>
      </c>
      <c r="AA144" s="180">
        <v>74</v>
      </c>
      <c r="AB144" s="67">
        <f t="shared" si="909"/>
        <v>4.7527296082209375E-2</v>
      </c>
      <c r="AC144" s="68">
        <v>227</v>
      </c>
      <c r="AD144" s="67">
        <f t="shared" si="910"/>
        <v>0.14579319203596661</v>
      </c>
      <c r="AE144" s="68">
        <v>127</v>
      </c>
      <c r="AF144" s="67">
        <f t="shared" si="911"/>
        <v>8.1567116249197172E-2</v>
      </c>
      <c r="AG144" s="179">
        <v>877</v>
      </c>
      <c r="AH144" s="180">
        <v>25</v>
      </c>
      <c r="AI144" s="67">
        <f t="shared" si="912"/>
        <v>2.8506271379703536E-2</v>
      </c>
      <c r="AJ144" s="68">
        <v>118</v>
      </c>
      <c r="AK144" s="67">
        <f t="shared" si="913"/>
        <v>0.1345496009122007</v>
      </c>
      <c r="AL144" s="68">
        <v>66</v>
      </c>
      <c r="AM144" s="67">
        <f t="shared" si="914"/>
        <v>7.5256556442417327E-2</v>
      </c>
      <c r="AN144" s="179">
        <v>347</v>
      </c>
      <c r="AO144" s="180">
        <v>1</v>
      </c>
      <c r="AP144" s="67">
        <f t="shared" si="915"/>
        <v>2.881844380403458E-3</v>
      </c>
      <c r="AQ144" s="68">
        <v>24</v>
      </c>
      <c r="AR144" s="67">
        <f t="shared" si="916"/>
        <v>6.9164265129683003E-2</v>
      </c>
      <c r="AS144" s="68">
        <v>18</v>
      </c>
      <c r="AT144" s="67">
        <f t="shared" si="917"/>
        <v>5.1873198847262249E-2</v>
      </c>
      <c r="AU144" s="179">
        <v>97</v>
      </c>
      <c r="AV144" s="180">
        <v>0</v>
      </c>
      <c r="AW144" s="67">
        <f t="shared" si="918"/>
        <v>0</v>
      </c>
      <c r="AX144" s="68">
        <v>8</v>
      </c>
      <c r="AY144" s="67">
        <f t="shared" si="919"/>
        <v>8.247422680412371E-2</v>
      </c>
      <c r="AZ144" s="68">
        <v>0</v>
      </c>
      <c r="BA144" s="67">
        <f t="shared" si="920"/>
        <v>0</v>
      </c>
      <c r="BB144" s="179">
        <f t="shared" si="921"/>
        <v>5246</v>
      </c>
      <c r="BC144" s="69">
        <f t="shared" si="921"/>
        <v>189</v>
      </c>
      <c r="BD144" s="67">
        <f t="shared" si="922"/>
        <v>3.6027449485322154E-2</v>
      </c>
      <c r="BE144" s="69">
        <f t="shared" si="923"/>
        <v>760</v>
      </c>
      <c r="BF144" s="67">
        <f t="shared" si="924"/>
        <v>0.14487228364468166</v>
      </c>
      <c r="BG144" s="69">
        <f t="shared" si="925"/>
        <v>376</v>
      </c>
      <c r="BH144" s="67">
        <f t="shared" si="926"/>
        <v>7.1673656118947771E-2</v>
      </c>
      <c r="BJ144" s="270"/>
      <c r="BK144" s="125" t="s">
        <v>74</v>
      </c>
      <c r="BL144" s="33">
        <f>(BB190-SUM(BC190,BE190,BG190))/BB190</f>
        <v>0.65893637688198159</v>
      </c>
      <c r="BM144" s="86"/>
      <c r="BN144" s="149"/>
      <c r="BO144" s="86"/>
      <c r="BP144" s="86"/>
      <c r="BQ144" s="86"/>
      <c r="BR144" s="86"/>
      <c r="BS144" s="86"/>
      <c r="BT144" s="86"/>
      <c r="BU144" s="86"/>
      <c r="BV144" s="86"/>
      <c r="BW144" s="86"/>
      <c r="BX144" s="86"/>
      <c r="BY144" s="86"/>
      <c r="BZ144" s="86"/>
      <c r="CB144" s="149"/>
      <c r="CC144" s="86"/>
      <c r="CD144" s="86"/>
      <c r="CE144" s="86"/>
      <c r="CF144" s="86"/>
      <c r="CG144" s="86"/>
      <c r="CH144" s="86"/>
      <c r="CI144" s="86"/>
      <c r="CJ144" s="86"/>
      <c r="CK144" s="86"/>
      <c r="CL144" s="86"/>
      <c r="CM144" s="86"/>
      <c r="CN144" s="86"/>
      <c r="CO144" s="86"/>
    </row>
    <row r="145" spans="2:93" s="12" customFormat="1" ht="14.25" customHeight="1">
      <c r="B145" s="243"/>
      <c r="C145" s="265"/>
      <c r="D145" s="145" t="s">
        <v>274</v>
      </c>
      <c r="E145" s="171">
        <v>1</v>
      </c>
      <c r="F145" s="193">
        <v>0</v>
      </c>
      <c r="G145" s="173">
        <f t="shared" ref="G145" si="1068">IFERROR(F145/E145,"-")</f>
        <v>0</v>
      </c>
      <c r="H145" s="194">
        <v>0</v>
      </c>
      <c r="I145" s="173">
        <f t="shared" ref="I145" si="1069">IFERROR(H145/E145,"-")</f>
        <v>0</v>
      </c>
      <c r="J145" s="194">
        <v>0</v>
      </c>
      <c r="K145" s="173">
        <f t="shared" ref="K145" si="1070">IFERROR(J145/E145,"-")</f>
        <v>0</v>
      </c>
      <c r="L145" s="171">
        <v>3</v>
      </c>
      <c r="M145" s="193">
        <v>0</v>
      </c>
      <c r="N145" s="173">
        <f t="shared" ref="N145" si="1071">IFERROR(M145/L145,"-")</f>
        <v>0</v>
      </c>
      <c r="O145" s="194">
        <v>0</v>
      </c>
      <c r="P145" s="173">
        <f t="shared" ref="P145" si="1072">IFERROR(O145/L145,"-")</f>
        <v>0</v>
      </c>
      <c r="Q145" s="194">
        <v>0</v>
      </c>
      <c r="R145" s="173">
        <f t="shared" ref="R145" si="1073">IFERROR(Q145/L145,"-")</f>
        <v>0</v>
      </c>
      <c r="S145" s="171">
        <v>54</v>
      </c>
      <c r="T145" s="193">
        <v>0</v>
      </c>
      <c r="U145" s="173">
        <f t="shared" ref="U145" si="1074">IFERROR(T145/S145,"-")</f>
        <v>0</v>
      </c>
      <c r="V145" s="194">
        <v>1</v>
      </c>
      <c r="W145" s="173">
        <f t="shared" ref="W145" si="1075">IFERROR(V145/S145,"-")</f>
        <v>1.8518518518518517E-2</v>
      </c>
      <c r="X145" s="194">
        <v>1</v>
      </c>
      <c r="Y145" s="173">
        <f t="shared" ref="Y145" si="1076">IFERROR(X145/S145,"-")</f>
        <v>1.8518518518518517E-2</v>
      </c>
      <c r="Z145" s="171">
        <v>114</v>
      </c>
      <c r="AA145" s="193">
        <v>0</v>
      </c>
      <c r="AB145" s="173">
        <f t="shared" ref="AB145" si="1077">IFERROR(AA145/Z145,"-")</f>
        <v>0</v>
      </c>
      <c r="AC145" s="194">
        <v>0</v>
      </c>
      <c r="AD145" s="173">
        <f t="shared" ref="AD145" si="1078">IFERROR(AC145/Z145,"-")</f>
        <v>0</v>
      </c>
      <c r="AE145" s="194">
        <v>1</v>
      </c>
      <c r="AF145" s="173">
        <f t="shared" ref="AF145" si="1079">IFERROR(AE145/Z145,"-")</f>
        <v>8.771929824561403E-3</v>
      </c>
      <c r="AG145" s="171">
        <v>125</v>
      </c>
      <c r="AH145" s="193">
        <v>0</v>
      </c>
      <c r="AI145" s="173">
        <f t="shared" ref="AI145" si="1080">IFERROR(AH145/AG145,"-")</f>
        <v>0</v>
      </c>
      <c r="AJ145" s="194">
        <v>1</v>
      </c>
      <c r="AK145" s="173">
        <f t="shared" ref="AK145" si="1081">IFERROR(AJ145/AG145,"-")</f>
        <v>8.0000000000000002E-3</v>
      </c>
      <c r="AL145" s="194">
        <v>0</v>
      </c>
      <c r="AM145" s="173">
        <f t="shared" ref="AM145" si="1082">IFERROR(AL145/AG145,"-")</f>
        <v>0</v>
      </c>
      <c r="AN145" s="171">
        <v>115</v>
      </c>
      <c r="AO145" s="193">
        <v>0</v>
      </c>
      <c r="AP145" s="173">
        <f t="shared" ref="AP145" si="1083">IFERROR(AO145/AN145,"-")</f>
        <v>0</v>
      </c>
      <c r="AQ145" s="194">
        <v>1</v>
      </c>
      <c r="AR145" s="173">
        <f t="shared" ref="AR145" si="1084">IFERROR(AQ145/AN145,"-")</f>
        <v>8.6956521739130436E-3</v>
      </c>
      <c r="AS145" s="194">
        <v>0</v>
      </c>
      <c r="AT145" s="173">
        <f t="shared" ref="AT145" si="1085">IFERROR(AS145/AN145,"-")</f>
        <v>0</v>
      </c>
      <c r="AU145" s="171">
        <v>72</v>
      </c>
      <c r="AV145" s="193">
        <v>0</v>
      </c>
      <c r="AW145" s="173">
        <f t="shared" ref="AW145" si="1086">IFERROR(AV145/AU145,"-")</f>
        <v>0</v>
      </c>
      <c r="AX145" s="194">
        <v>1</v>
      </c>
      <c r="AY145" s="173">
        <f t="shared" ref="AY145" si="1087">IFERROR(AX145/AU145,"-")</f>
        <v>1.3888888888888888E-2</v>
      </c>
      <c r="AZ145" s="194">
        <v>0</v>
      </c>
      <c r="BA145" s="173">
        <f t="shared" ref="BA145" si="1088">IFERROR(AZ145/AU145,"-")</f>
        <v>0</v>
      </c>
      <c r="BB145" s="171">
        <f t="shared" ref="BB145" si="1089">SUM(E145,L145,S145,Z145,AG145,AN145,AU145,)</f>
        <v>484</v>
      </c>
      <c r="BC145" s="172">
        <f t="shared" ref="BC145" si="1090">SUM(F145,M145,T145,AA145,AH145,AO145,AV145,)</f>
        <v>0</v>
      </c>
      <c r="BD145" s="173">
        <f t="shared" ref="BD145" si="1091">IFERROR(BC145/BB145,"-")</f>
        <v>0</v>
      </c>
      <c r="BE145" s="172">
        <f t="shared" ref="BE145" si="1092">SUM(H145,O145,V145,AC145,AJ145,AQ145,AX145,)</f>
        <v>4</v>
      </c>
      <c r="BF145" s="173">
        <f t="shared" ref="BF145" si="1093">IFERROR(BE145/BB145,"-")</f>
        <v>8.2644628099173556E-3</v>
      </c>
      <c r="BG145" s="172">
        <f t="shared" ref="BG145" si="1094">SUM(J145,Q145,X145,AE145,AL145,AS145,AZ145,)</f>
        <v>2</v>
      </c>
      <c r="BH145" s="173">
        <f t="shared" ref="BH145" si="1095">IFERROR(BG145/BB145,"-")</f>
        <v>4.1322314049586778E-3</v>
      </c>
      <c r="BJ145" s="268" t="s">
        <v>15</v>
      </c>
      <c r="BK145" s="5" t="s">
        <v>175</v>
      </c>
      <c r="BL145" s="33">
        <f>(BB191-SUM(BC191,BE191,BG191))/BB191</f>
        <v>0.67261791101775825</v>
      </c>
      <c r="BM145" s="86"/>
      <c r="BN145" s="149"/>
      <c r="BO145" s="86"/>
      <c r="BP145" s="86"/>
      <c r="BQ145" s="86"/>
      <c r="BR145" s="86"/>
      <c r="BS145" s="86"/>
      <c r="BT145" s="86"/>
      <c r="BU145" s="86"/>
      <c r="BV145" s="86"/>
      <c r="BW145" s="86"/>
      <c r="BX145" s="86"/>
      <c r="BY145" s="86"/>
      <c r="BZ145" s="86"/>
      <c r="CB145" s="149"/>
      <c r="CC145" s="86"/>
      <c r="CD145" s="86"/>
      <c r="CE145" s="86"/>
      <c r="CF145" s="86"/>
      <c r="CG145" s="86"/>
      <c r="CH145" s="86"/>
      <c r="CI145" s="86"/>
      <c r="CJ145" s="86"/>
      <c r="CK145" s="86"/>
      <c r="CL145" s="86"/>
      <c r="CM145" s="86"/>
      <c r="CN145" s="86"/>
      <c r="CO145" s="86"/>
    </row>
    <row r="146" spans="2:93" s="12" customFormat="1" ht="14.25" customHeight="1">
      <c r="B146" s="244"/>
      <c r="C146" s="266"/>
      <c r="D146" s="169" t="s">
        <v>74</v>
      </c>
      <c r="E146" s="39">
        <v>25</v>
      </c>
      <c r="F146" s="195">
        <v>1</v>
      </c>
      <c r="G146" s="13">
        <f t="shared" si="900"/>
        <v>0.04</v>
      </c>
      <c r="H146" s="34">
        <v>2</v>
      </c>
      <c r="I146" s="13">
        <f t="shared" si="901"/>
        <v>0.08</v>
      </c>
      <c r="J146" s="34">
        <v>0</v>
      </c>
      <c r="K146" s="13">
        <f t="shared" si="902"/>
        <v>0</v>
      </c>
      <c r="L146" s="39">
        <v>45</v>
      </c>
      <c r="M146" s="195">
        <v>1</v>
      </c>
      <c r="N146" s="13">
        <f t="shared" si="903"/>
        <v>2.2222222222222223E-2</v>
      </c>
      <c r="O146" s="34">
        <v>7</v>
      </c>
      <c r="P146" s="13">
        <f t="shared" si="904"/>
        <v>0.15555555555555556</v>
      </c>
      <c r="Q146" s="34">
        <v>2</v>
      </c>
      <c r="R146" s="13">
        <f t="shared" si="905"/>
        <v>4.4444444444444446E-2</v>
      </c>
      <c r="S146" s="39">
        <v>20085</v>
      </c>
      <c r="T146" s="195">
        <v>823</v>
      </c>
      <c r="U146" s="13">
        <f t="shared" si="906"/>
        <v>4.0975852626338065E-2</v>
      </c>
      <c r="V146" s="34">
        <v>3507</v>
      </c>
      <c r="W146" s="13">
        <f t="shared" si="907"/>
        <v>0.17460791635548917</v>
      </c>
      <c r="X146" s="34">
        <v>1379</v>
      </c>
      <c r="Y146" s="13">
        <f t="shared" si="908"/>
        <v>6.8658202638785165E-2</v>
      </c>
      <c r="Z146" s="39">
        <v>16320</v>
      </c>
      <c r="AA146" s="195">
        <v>620</v>
      </c>
      <c r="AB146" s="13">
        <f t="shared" si="909"/>
        <v>3.7990196078431369E-2</v>
      </c>
      <c r="AC146" s="34">
        <v>2653</v>
      </c>
      <c r="AD146" s="13">
        <f t="shared" si="910"/>
        <v>0.16256127450980393</v>
      </c>
      <c r="AE146" s="34">
        <v>1129</v>
      </c>
      <c r="AF146" s="13">
        <f t="shared" si="911"/>
        <v>6.9178921568627455E-2</v>
      </c>
      <c r="AG146" s="39">
        <v>10618</v>
      </c>
      <c r="AH146" s="195">
        <v>253</v>
      </c>
      <c r="AI146" s="13">
        <f t="shared" si="912"/>
        <v>2.3827462799020531E-2</v>
      </c>
      <c r="AJ146" s="34">
        <v>1225</v>
      </c>
      <c r="AK146" s="13">
        <f t="shared" si="913"/>
        <v>0.11537012620079111</v>
      </c>
      <c r="AL146" s="34">
        <v>602</v>
      </c>
      <c r="AM146" s="13">
        <f t="shared" si="914"/>
        <v>5.6696176304388772E-2</v>
      </c>
      <c r="AN146" s="39">
        <v>4402</v>
      </c>
      <c r="AO146" s="195">
        <v>41</v>
      </c>
      <c r="AP146" s="13">
        <f t="shared" si="915"/>
        <v>9.3139482053611992E-3</v>
      </c>
      <c r="AQ146" s="34">
        <v>322</v>
      </c>
      <c r="AR146" s="13">
        <f t="shared" si="916"/>
        <v>7.3148568832348937E-2</v>
      </c>
      <c r="AS146" s="34">
        <v>158</v>
      </c>
      <c r="AT146" s="13">
        <f t="shared" si="917"/>
        <v>3.5892776010904133E-2</v>
      </c>
      <c r="AU146" s="39">
        <v>1376</v>
      </c>
      <c r="AV146" s="195">
        <v>4</v>
      </c>
      <c r="AW146" s="13">
        <f t="shared" si="918"/>
        <v>2.9069767441860465E-3</v>
      </c>
      <c r="AX146" s="34">
        <v>77</v>
      </c>
      <c r="AY146" s="13">
        <f t="shared" si="919"/>
        <v>5.5959302325581398E-2</v>
      </c>
      <c r="AZ146" s="34">
        <v>20</v>
      </c>
      <c r="BA146" s="13">
        <f t="shared" si="920"/>
        <v>1.4534883720930232E-2</v>
      </c>
      <c r="BB146" s="39">
        <f t="shared" si="921"/>
        <v>52871</v>
      </c>
      <c r="BC146" s="75">
        <f t="shared" si="921"/>
        <v>1743</v>
      </c>
      <c r="BD146" s="13">
        <f t="shared" si="922"/>
        <v>3.2967032967032968E-2</v>
      </c>
      <c r="BE146" s="75">
        <f t="shared" si="923"/>
        <v>7793</v>
      </c>
      <c r="BF146" s="13">
        <f t="shared" si="924"/>
        <v>0.14739649335174293</v>
      </c>
      <c r="BG146" s="75">
        <f t="shared" si="925"/>
        <v>3290</v>
      </c>
      <c r="BH146" s="13">
        <f t="shared" si="926"/>
        <v>6.2226929696809215E-2</v>
      </c>
      <c r="BJ146" s="269"/>
      <c r="BK146" s="5" t="s">
        <v>212</v>
      </c>
      <c r="BL146" s="33">
        <f>(BB192-SUM(BC192,BE192,BG192))/BB192</f>
        <v>0.68393556813234657</v>
      </c>
      <c r="BM146" s="86"/>
      <c r="BN146" s="149"/>
      <c r="BO146" s="86"/>
      <c r="BP146" s="86"/>
      <c r="BQ146" s="86"/>
      <c r="BR146" s="86"/>
      <c r="BS146" s="86"/>
      <c r="BT146" s="86"/>
      <c r="BU146" s="86"/>
      <c r="BV146" s="86"/>
      <c r="BW146" s="86"/>
      <c r="BX146" s="86"/>
      <c r="BY146" s="86"/>
      <c r="BZ146" s="86"/>
      <c r="CB146" s="149"/>
      <c r="CC146" s="86"/>
      <c r="CD146" s="86"/>
      <c r="CE146" s="86"/>
      <c r="CF146" s="86"/>
      <c r="CG146" s="86"/>
      <c r="CH146" s="86"/>
      <c r="CI146" s="86"/>
      <c r="CJ146" s="86"/>
      <c r="CK146" s="86"/>
      <c r="CL146" s="86"/>
      <c r="CM146" s="86"/>
      <c r="CN146" s="86"/>
      <c r="CO146" s="86"/>
    </row>
    <row r="147" spans="2:93" s="12" customFormat="1" ht="14.25" customHeight="1">
      <c r="B147" s="242">
        <v>36</v>
      </c>
      <c r="C147" s="264" t="s">
        <v>2</v>
      </c>
      <c r="D147" s="144" t="s">
        <v>175</v>
      </c>
      <c r="E147" s="128">
        <v>26</v>
      </c>
      <c r="F147" s="89">
        <v>1</v>
      </c>
      <c r="G147" s="77">
        <f t="shared" si="900"/>
        <v>3.8461538461538464E-2</v>
      </c>
      <c r="H147" s="78">
        <v>4</v>
      </c>
      <c r="I147" s="77">
        <f t="shared" si="901"/>
        <v>0.15384615384615385</v>
      </c>
      <c r="J147" s="78">
        <v>0</v>
      </c>
      <c r="K147" s="77">
        <f t="shared" si="902"/>
        <v>0</v>
      </c>
      <c r="L147" s="128">
        <v>42</v>
      </c>
      <c r="M147" s="89">
        <v>0</v>
      </c>
      <c r="N147" s="77">
        <f t="shared" si="903"/>
        <v>0</v>
      </c>
      <c r="O147" s="78">
        <v>8</v>
      </c>
      <c r="P147" s="77">
        <f t="shared" si="904"/>
        <v>0.19047619047619047</v>
      </c>
      <c r="Q147" s="78">
        <v>1</v>
      </c>
      <c r="R147" s="77">
        <f t="shared" si="905"/>
        <v>2.3809523809523808E-2</v>
      </c>
      <c r="S147" s="128">
        <v>4811</v>
      </c>
      <c r="T147" s="89">
        <v>353</v>
      </c>
      <c r="U147" s="77">
        <f t="shared" si="906"/>
        <v>7.3373519018914993E-2</v>
      </c>
      <c r="V147" s="78">
        <v>1697</v>
      </c>
      <c r="W147" s="77">
        <f t="shared" si="907"/>
        <v>0.35273331947620035</v>
      </c>
      <c r="X147" s="78">
        <v>199</v>
      </c>
      <c r="Y147" s="77">
        <f t="shared" si="908"/>
        <v>4.136354188318437E-2</v>
      </c>
      <c r="Z147" s="128">
        <v>3956</v>
      </c>
      <c r="AA147" s="89">
        <v>257</v>
      </c>
      <c r="AB147" s="77">
        <f t="shared" si="909"/>
        <v>6.4964610717896859E-2</v>
      </c>
      <c r="AC147" s="78">
        <v>1483</v>
      </c>
      <c r="AD147" s="77">
        <f t="shared" si="910"/>
        <v>0.37487360970677452</v>
      </c>
      <c r="AE147" s="78">
        <v>141</v>
      </c>
      <c r="AF147" s="77">
        <f t="shared" si="911"/>
        <v>3.5642062689585439E-2</v>
      </c>
      <c r="AG147" s="128">
        <v>2667</v>
      </c>
      <c r="AH147" s="89">
        <v>125</v>
      </c>
      <c r="AI147" s="77">
        <f t="shared" si="912"/>
        <v>4.6869141357330335E-2</v>
      </c>
      <c r="AJ147" s="78">
        <v>845</v>
      </c>
      <c r="AK147" s="77">
        <f t="shared" si="913"/>
        <v>0.31683539557555307</v>
      </c>
      <c r="AL147" s="78">
        <v>87</v>
      </c>
      <c r="AM147" s="77">
        <f t="shared" si="914"/>
        <v>3.2620922384701913E-2</v>
      </c>
      <c r="AN147" s="128">
        <v>1228</v>
      </c>
      <c r="AO147" s="89">
        <v>37</v>
      </c>
      <c r="AP147" s="77">
        <f t="shared" si="915"/>
        <v>3.013029315960912E-2</v>
      </c>
      <c r="AQ147" s="78">
        <v>279</v>
      </c>
      <c r="AR147" s="77">
        <f t="shared" si="916"/>
        <v>0.2271986970684039</v>
      </c>
      <c r="AS147" s="78">
        <v>17</v>
      </c>
      <c r="AT147" s="77">
        <f t="shared" si="917"/>
        <v>1.3843648208469055E-2</v>
      </c>
      <c r="AU147" s="128">
        <v>426</v>
      </c>
      <c r="AV147" s="89">
        <v>3</v>
      </c>
      <c r="AW147" s="77">
        <f t="shared" si="918"/>
        <v>7.0422535211267607E-3</v>
      </c>
      <c r="AX147" s="78">
        <v>72</v>
      </c>
      <c r="AY147" s="77">
        <f t="shared" si="919"/>
        <v>0.16901408450704225</v>
      </c>
      <c r="AZ147" s="78">
        <v>5</v>
      </c>
      <c r="BA147" s="77">
        <f t="shared" si="920"/>
        <v>1.1737089201877934E-2</v>
      </c>
      <c r="BB147" s="128">
        <f t="shared" si="921"/>
        <v>13156</v>
      </c>
      <c r="BC147" s="79">
        <f t="shared" si="921"/>
        <v>776</v>
      </c>
      <c r="BD147" s="77">
        <f t="shared" si="922"/>
        <v>5.8984493767102464E-2</v>
      </c>
      <c r="BE147" s="79">
        <f t="shared" si="923"/>
        <v>4388</v>
      </c>
      <c r="BF147" s="77">
        <f t="shared" si="924"/>
        <v>0.33353602918820308</v>
      </c>
      <c r="BG147" s="79">
        <f t="shared" si="925"/>
        <v>450</v>
      </c>
      <c r="BH147" s="77">
        <f t="shared" si="926"/>
        <v>3.4204925509273336E-2</v>
      </c>
      <c r="BJ147" s="270"/>
      <c r="BK147" s="125" t="s">
        <v>74</v>
      </c>
      <c r="BL147" s="33">
        <f>(BB194-SUM(BC194,BE194,BG194))/BB194</f>
        <v>0.67718681318681317</v>
      </c>
      <c r="BM147" s="86"/>
      <c r="BN147" s="149"/>
      <c r="BO147" s="86"/>
      <c r="BP147" s="86"/>
      <c r="BQ147" s="86"/>
      <c r="BR147" s="86"/>
      <c r="BS147" s="86"/>
      <c r="BT147" s="86"/>
      <c r="BU147" s="86"/>
      <c r="BV147" s="86"/>
      <c r="BW147" s="86"/>
      <c r="BX147" s="86"/>
      <c r="BY147" s="86"/>
      <c r="BZ147" s="86"/>
      <c r="CB147" s="149"/>
      <c r="CC147" s="86"/>
      <c r="CD147" s="86"/>
      <c r="CE147" s="86"/>
      <c r="CF147" s="86"/>
      <c r="CG147" s="86"/>
      <c r="CH147" s="86"/>
      <c r="CI147" s="86"/>
      <c r="CJ147" s="86"/>
      <c r="CK147" s="86"/>
      <c r="CL147" s="86"/>
      <c r="CM147" s="86"/>
      <c r="CN147" s="86"/>
      <c r="CO147" s="86"/>
    </row>
    <row r="148" spans="2:93" s="12" customFormat="1" ht="14.25" customHeight="1">
      <c r="B148" s="243"/>
      <c r="C148" s="265"/>
      <c r="D148" s="187" t="s">
        <v>212</v>
      </c>
      <c r="E148" s="179">
        <v>0</v>
      </c>
      <c r="F148" s="180">
        <v>0</v>
      </c>
      <c r="G148" s="67" t="str">
        <f t="shared" si="900"/>
        <v>-</v>
      </c>
      <c r="H148" s="68">
        <v>0</v>
      </c>
      <c r="I148" s="67" t="str">
        <f t="shared" si="901"/>
        <v>-</v>
      </c>
      <c r="J148" s="68">
        <v>0</v>
      </c>
      <c r="K148" s="67" t="str">
        <f t="shared" si="902"/>
        <v>-</v>
      </c>
      <c r="L148" s="179">
        <v>2</v>
      </c>
      <c r="M148" s="180">
        <v>0</v>
      </c>
      <c r="N148" s="67">
        <f t="shared" si="903"/>
        <v>0</v>
      </c>
      <c r="O148" s="68">
        <v>0</v>
      </c>
      <c r="P148" s="67">
        <f t="shared" si="904"/>
        <v>0</v>
      </c>
      <c r="Q148" s="68">
        <v>0</v>
      </c>
      <c r="R148" s="67">
        <f t="shared" si="905"/>
        <v>0</v>
      </c>
      <c r="S148" s="179">
        <v>605</v>
      </c>
      <c r="T148" s="180">
        <v>45</v>
      </c>
      <c r="U148" s="67">
        <f t="shared" si="906"/>
        <v>7.43801652892562E-2</v>
      </c>
      <c r="V148" s="68">
        <v>180</v>
      </c>
      <c r="W148" s="67">
        <f t="shared" si="907"/>
        <v>0.2975206611570248</v>
      </c>
      <c r="X148" s="68">
        <v>27</v>
      </c>
      <c r="Y148" s="67">
        <f t="shared" si="908"/>
        <v>4.4628099173553717E-2</v>
      </c>
      <c r="Z148" s="179">
        <v>423</v>
      </c>
      <c r="AA148" s="180">
        <v>28</v>
      </c>
      <c r="AB148" s="67">
        <f t="shared" si="909"/>
        <v>6.6193853427895979E-2</v>
      </c>
      <c r="AC148" s="68">
        <v>156</v>
      </c>
      <c r="AD148" s="67">
        <f t="shared" si="910"/>
        <v>0.36879432624113473</v>
      </c>
      <c r="AE148" s="68">
        <v>18</v>
      </c>
      <c r="AF148" s="67">
        <f t="shared" si="911"/>
        <v>4.2553191489361701E-2</v>
      </c>
      <c r="AG148" s="179">
        <v>232</v>
      </c>
      <c r="AH148" s="180">
        <v>11</v>
      </c>
      <c r="AI148" s="67">
        <f t="shared" si="912"/>
        <v>4.7413793103448273E-2</v>
      </c>
      <c r="AJ148" s="68">
        <v>79</v>
      </c>
      <c r="AK148" s="67">
        <f t="shared" si="913"/>
        <v>0.34051724137931033</v>
      </c>
      <c r="AL148" s="68">
        <v>8</v>
      </c>
      <c r="AM148" s="67">
        <f t="shared" si="914"/>
        <v>3.4482758620689655E-2</v>
      </c>
      <c r="AN148" s="179">
        <v>117</v>
      </c>
      <c r="AO148" s="180">
        <v>6</v>
      </c>
      <c r="AP148" s="67">
        <f t="shared" si="915"/>
        <v>5.128205128205128E-2</v>
      </c>
      <c r="AQ148" s="68">
        <v>25</v>
      </c>
      <c r="AR148" s="67">
        <f t="shared" si="916"/>
        <v>0.21367521367521367</v>
      </c>
      <c r="AS148" s="68">
        <v>2</v>
      </c>
      <c r="AT148" s="67">
        <f t="shared" si="917"/>
        <v>1.7094017094017096E-2</v>
      </c>
      <c r="AU148" s="179">
        <v>39</v>
      </c>
      <c r="AV148" s="180">
        <v>0</v>
      </c>
      <c r="AW148" s="67">
        <f t="shared" si="918"/>
        <v>0</v>
      </c>
      <c r="AX148" s="68">
        <v>4</v>
      </c>
      <c r="AY148" s="67">
        <f t="shared" si="919"/>
        <v>0.10256410256410256</v>
      </c>
      <c r="AZ148" s="68">
        <v>0</v>
      </c>
      <c r="BA148" s="67">
        <f t="shared" si="920"/>
        <v>0</v>
      </c>
      <c r="BB148" s="179">
        <f t="shared" si="921"/>
        <v>1418</v>
      </c>
      <c r="BC148" s="69">
        <f t="shared" si="921"/>
        <v>90</v>
      </c>
      <c r="BD148" s="67">
        <f t="shared" si="922"/>
        <v>6.3469675599435824E-2</v>
      </c>
      <c r="BE148" s="69">
        <f t="shared" si="923"/>
        <v>444</v>
      </c>
      <c r="BF148" s="67">
        <f t="shared" si="924"/>
        <v>0.31311706629055008</v>
      </c>
      <c r="BG148" s="69">
        <f t="shared" si="925"/>
        <v>55</v>
      </c>
      <c r="BH148" s="67">
        <f t="shared" si="926"/>
        <v>3.8787023977433006E-2</v>
      </c>
      <c r="BJ148" s="268" t="s">
        <v>26</v>
      </c>
      <c r="BK148" s="5" t="s">
        <v>175</v>
      </c>
      <c r="BL148" s="33">
        <f>(BB195-SUM(BC195,BE195,BG195))/BB195</f>
        <v>0.64379962982864647</v>
      </c>
      <c r="BM148" s="86"/>
      <c r="BN148" s="149"/>
      <c r="BO148" s="86"/>
      <c r="BP148" s="86"/>
      <c r="BQ148" s="86"/>
      <c r="BR148" s="86"/>
      <c r="BS148" s="86"/>
      <c r="BT148" s="86"/>
      <c r="BU148" s="86"/>
      <c r="BV148" s="86"/>
      <c r="BW148" s="86"/>
      <c r="BX148" s="86"/>
      <c r="BY148" s="86"/>
      <c r="BZ148" s="86"/>
      <c r="CB148" s="149"/>
      <c r="CC148" s="86"/>
      <c r="CD148" s="86"/>
      <c r="CE148" s="86"/>
      <c r="CF148" s="86"/>
      <c r="CG148" s="86"/>
      <c r="CH148" s="86"/>
      <c r="CI148" s="86"/>
      <c r="CJ148" s="86"/>
      <c r="CK148" s="86"/>
      <c r="CL148" s="86"/>
      <c r="CM148" s="86"/>
      <c r="CN148" s="86"/>
      <c r="CO148" s="86"/>
    </row>
    <row r="149" spans="2:93" s="12" customFormat="1" ht="14.25" customHeight="1">
      <c r="B149" s="243"/>
      <c r="C149" s="265"/>
      <c r="D149" s="145" t="s">
        <v>274</v>
      </c>
      <c r="E149" s="171">
        <v>1</v>
      </c>
      <c r="F149" s="193">
        <v>0</v>
      </c>
      <c r="G149" s="173">
        <f t="shared" ref="G149" si="1096">IFERROR(F149/E149,"-")</f>
        <v>0</v>
      </c>
      <c r="H149" s="194">
        <v>0</v>
      </c>
      <c r="I149" s="173">
        <f t="shared" ref="I149" si="1097">IFERROR(H149/E149,"-")</f>
        <v>0</v>
      </c>
      <c r="J149" s="194">
        <v>0</v>
      </c>
      <c r="K149" s="173">
        <f t="shared" ref="K149" si="1098">IFERROR(J149/E149,"-")</f>
        <v>0</v>
      </c>
      <c r="L149" s="171">
        <v>2</v>
      </c>
      <c r="M149" s="193">
        <v>0</v>
      </c>
      <c r="N149" s="173">
        <f t="shared" ref="N149" si="1099">IFERROR(M149/L149,"-")</f>
        <v>0</v>
      </c>
      <c r="O149" s="194">
        <v>0</v>
      </c>
      <c r="P149" s="173">
        <f t="shared" ref="P149" si="1100">IFERROR(O149/L149,"-")</f>
        <v>0</v>
      </c>
      <c r="Q149" s="194">
        <v>0</v>
      </c>
      <c r="R149" s="173">
        <f t="shared" ref="R149" si="1101">IFERROR(Q149/L149,"-")</f>
        <v>0</v>
      </c>
      <c r="S149" s="171">
        <v>19</v>
      </c>
      <c r="T149" s="193">
        <v>0</v>
      </c>
      <c r="U149" s="173">
        <f t="shared" ref="U149" si="1102">IFERROR(T149/S149,"-")</f>
        <v>0</v>
      </c>
      <c r="V149" s="194">
        <v>0</v>
      </c>
      <c r="W149" s="173">
        <f t="shared" ref="W149" si="1103">IFERROR(V149/S149,"-")</f>
        <v>0</v>
      </c>
      <c r="X149" s="194">
        <v>0</v>
      </c>
      <c r="Y149" s="173">
        <f t="shared" ref="Y149" si="1104">IFERROR(X149/S149,"-")</f>
        <v>0</v>
      </c>
      <c r="Z149" s="171">
        <v>36</v>
      </c>
      <c r="AA149" s="193">
        <v>0</v>
      </c>
      <c r="AB149" s="173">
        <f t="shared" ref="AB149" si="1105">IFERROR(AA149/Z149,"-")</f>
        <v>0</v>
      </c>
      <c r="AC149" s="194">
        <v>0</v>
      </c>
      <c r="AD149" s="173">
        <f t="shared" ref="AD149" si="1106">IFERROR(AC149/Z149,"-")</f>
        <v>0</v>
      </c>
      <c r="AE149" s="194">
        <v>0</v>
      </c>
      <c r="AF149" s="173">
        <f t="shared" ref="AF149" si="1107">IFERROR(AE149/Z149,"-")</f>
        <v>0</v>
      </c>
      <c r="AG149" s="171">
        <v>41</v>
      </c>
      <c r="AH149" s="193">
        <v>0</v>
      </c>
      <c r="AI149" s="173">
        <f t="shared" ref="AI149" si="1108">IFERROR(AH149/AG149,"-")</f>
        <v>0</v>
      </c>
      <c r="AJ149" s="194">
        <v>0</v>
      </c>
      <c r="AK149" s="173">
        <f t="shared" ref="AK149" si="1109">IFERROR(AJ149/AG149,"-")</f>
        <v>0</v>
      </c>
      <c r="AL149" s="194">
        <v>0</v>
      </c>
      <c r="AM149" s="173">
        <f t="shared" ref="AM149" si="1110">IFERROR(AL149/AG149,"-")</f>
        <v>0</v>
      </c>
      <c r="AN149" s="171">
        <v>35</v>
      </c>
      <c r="AO149" s="193">
        <v>0</v>
      </c>
      <c r="AP149" s="173">
        <f t="shared" ref="AP149" si="1111">IFERROR(AO149/AN149,"-")</f>
        <v>0</v>
      </c>
      <c r="AQ149" s="194">
        <v>0</v>
      </c>
      <c r="AR149" s="173">
        <f t="shared" ref="AR149" si="1112">IFERROR(AQ149/AN149,"-")</f>
        <v>0</v>
      </c>
      <c r="AS149" s="194">
        <v>0</v>
      </c>
      <c r="AT149" s="173">
        <f t="shared" ref="AT149" si="1113">IFERROR(AS149/AN149,"-")</f>
        <v>0</v>
      </c>
      <c r="AU149" s="171">
        <v>18</v>
      </c>
      <c r="AV149" s="193">
        <v>0</v>
      </c>
      <c r="AW149" s="173">
        <f t="shared" ref="AW149" si="1114">IFERROR(AV149/AU149,"-")</f>
        <v>0</v>
      </c>
      <c r="AX149" s="194">
        <v>0</v>
      </c>
      <c r="AY149" s="173">
        <f t="shared" ref="AY149" si="1115">IFERROR(AX149/AU149,"-")</f>
        <v>0</v>
      </c>
      <c r="AZ149" s="194">
        <v>0</v>
      </c>
      <c r="BA149" s="173">
        <f t="shared" ref="BA149" si="1116">IFERROR(AZ149/AU149,"-")</f>
        <v>0</v>
      </c>
      <c r="BB149" s="171">
        <f t="shared" ref="BB149" si="1117">SUM(E149,L149,S149,Z149,AG149,AN149,AU149,)</f>
        <v>152</v>
      </c>
      <c r="BC149" s="172">
        <f t="shared" ref="BC149" si="1118">SUM(F149,M149,T149,AA149,AH149,AO149,AV149,)</f>
        <v>0</v>
      </c>
      <c r="BD149" s="173">
        <f t="shared" ref="BD149" si="1119">IFERROR(BC149/BB149,"-")</f>
        <v>0</v>
      </c>
      <c r="BE149" s="172">
        <f t="shared" ref="BE149" si="1120">SUM(H149,O149,V149,AC149,AJ149,AQ149,AX149,)</f>
        <v>0</v>
      </c>
      <c r="BF149" s="173">
        <f t="shared" ref="BF149" si="1121">IFERROR(BE149/BB149,"-")</f>
        <v>0</v>
      </c>
      <c r="BG149" s="172">
        <f t="shared" ref="BG149" si="1122">SUM(J149,Q149,X149,AE149,AL149,AS149,AZ149,)</f>
        <v>0</v>
      </c>
      <c r="BH149" s="173">
        <f t="shared" ref="BH149" si="1123">IFERROR(BG149/BB149,"-")</f>
        <v>0</v>
      </c>
      <c r="BJ149" s="269"/>
      <c r="BK149" s="5" t="s">
        <v>212</v>
      </c>
      <c r="BL149" s="33">
        <f>(BB196-SUM(BC196,BE196,BG196))/BB196</f>
        <v>0.60649819494584833</v>
      </c>
      <c r="BM149" s="86"/>
      <c r="BN149" s="149"/>
      <c r="BO149" s="86"/>
      <c r="BP149" s="86"/>
      <c r="BQ149" s="86"/>
      <c r="BR149" s="86"/>
      <c r="BS149" s="86"/>
      <c r="BT149" s="86"/>
      <c r="BU149" s="86"/>
      <c r="BV149" s="86"/>
      <c r="BW149" s="86"/>
      <c r="BX149" s="86"/>
      <c r="BY149" s="86"/>
      <c r="BZ149" s="86"/>
      <c r="CB149" s="149"/>
      <c r="CC149" s="86"/>
      <c r="CD149" s="86"/>
      <c r="CE149" s="86"/>
      <c r="CF149" s="86"/>
      <c r="CG149" s="86"/>
      <c r="CH149" s="86"/>
      <c r="CI149" s="86"/>
      <c r="CJ149" s="86"/>
      <c r="CK149" s="86"/>
      <c r="CL149" s="86"/>
      <c r="CM149" s="86"/>
      <c r="CN149" s="86"/>
      <c r="CO149" s="86"/>
    </row>
    <row r="150" spans="2:93" s="12" customFormat="1" ht="14.25" customHeight="1">
      <c r="B150" s="244"/>
      <c r="C150" s="266"/>
      <c r="D150" s="169" t="s">
        <v>74</v>
      </c>
      <c r="E150" s="39">
        <v>27</v>
      </c>
      <c r="F150" s="195">
        <v>1</v>
      </c>
      <c r="G150" s="13">
        <f t="shared" si="900"/>
        <v>3.7037037037037035E-2</v>
      </c>
      <c r="H150" s="34">
        <v>4</v>
      </c>
      <c r="I150" s="13">
        <f t="shared" si="901"/>
        <v>0.14814814814814814</v>
      </c>
      <c r="J150" s="34">
        <v>0</v>
      </c>
      <c r="K150" s="13">
        <f t="shared" si="902"/>
        <v>0</v>
      </c>
      <c r="L150" s="39">
        <v>46</v>
      </c>
      <c r="M150" s="195">
        <v>0</v>
      </c>
      <c r="N150" s="13">
        <f t="shared" si="903"/>
        <v>0</v>
      </c>
      <c r="O150" s="34">
        <v>8</v>
      </c>
      <c r="P150" s="13">
        <f t="shared" si="904"/>
        <v>0.17391304347826086</v>
      </c>
      <c r="Q150" s="34">
        <v>1</v>
      </c>
      <c r="R150" s="13">
        <f t="shared" si="905"/>
        <v>2.1739130434782608E-2</v>
      </c>
      <c r="S150" s="39">
        <v>5435</v>
      </c>
      <c r="T150" s="195">
        <v>398</v>
      </c>
      <c r="U150" s="13">
        <f t="shared" si="906"/>
        <v>7.322907083716651E-2</v>
      </c>
      <c r="V150" s="34">
        <v>1877</v>
      </c>
      <c r="W150" s="13">
        <f t="shared" si="907"/>
        <v>0.34535418583256672</v>
      </c>
      <c r="X150" s="34">
        <v>226</v>
      </c>
      <c r="Y150" s="13">
        <f t="shared" si="908"/>
        <v>4.158233670653174E-2</v>
      </c>
      <c r="Z150" s="39">
        <v>4415</v>
      </c>
      <c r="AA150" s="195">
        <v>285</v>
      </c>
      <c r="AB150" s="13">
        <f t="shared" si="909"/>
        <v>6.4552661381653456E-2</v>
      </c>
      <c r="AC150" s="34">
        <v>1639</v>
      </c>
      <c r="AD150" s="13">
        <f t="shared" si="910"/>
        <v>0.37123442808607021</v>
      </c>
      <c r="AE150" s="34">
        <v>159</v>
      </c>
      <c r="AF150" s="13">
        <f t="shared" si="911"/>
        <v>3.6013590033975085E-2</v>
      </c>
      <c r="AG150" s="39">
        <v>2940</v>
      </c>
      <c r="AH150" s="195">
        <v>136</v>
      </c>
      <c r="AI150" s="13">
        <f t="shared" si="912"/>
        <v>4.6258503401360541E-2</v>
      </c>
      <c r="AJ150" s="34">
        <v>924</v>
      </c>
      <c r="AK150" s="13">
        <f t="shared" si="913"/>
        <v>0.31428571428571428</v>
      </c>
      <c r="AL150" s="34">
        <v>95</v>
      </c>
      <c r="AM150" s="13">
        <f t="shared" si="914"/>
        <v>3.2312925170068028E-2</v>
      </c>
      <c r="AN150" s="39">
        <v>1380</v>
      </c>
      <c r="AO150" s="195">
        <v>43</v>
      </c>
      <c r="AP150" s="13">
        <f t="shared" si="915"/>
        <v>3.1159420289855074E-2</v>
      </c>
      <c r="AQ150" s="34">
        <v>304</v>
      </c>
      <c r="AR150" s="13">
        <f t="shared" si="916"/>
        <v>0.22028985507246376</v>
      </c>
      <c r="AS150" s="34">
        <v>19</v>
      </c>
      <c r="AT150" s="13">
        <f t="shared" si="917"/>
        <v>1.3768115942028985E-2</v>
      </c>
      <c r="AU150" s="39">
        <v>483</v>
      </c>
      <c r="AV150" s="195">
        <v>3</v>
      </c>
      <c r="AW150" s="13">
        <f t="shared" si="918"/>
        <v>6.2111801242236021E-3</v>
      </c>
      <c r="AX150" s="34">
        <v>76</v>
      </c>
      <c r="AY150" s="13">
        <f t="shared" si="919"/>
        <v>0.15734989648033126</v>
      </c>
      <c r="AZ150" s="34">
        <v>5</v>
      </c>
      <c r="BA150" s="13">
        <f t="shared" si="920"/>
        <v>1.0351966873706004E-2</v>
      </c>
      <c r="BB150" s="39">
        <f t="shared" si="921"/>
        <v>14726</v>
      </c>
      <c r="BC150" s="75">
        <f t="shared" si="921"/>
        <v>866</v>
      </c>
      <c r="BD150" s="13">
        <f t="shared" si="922"/>
        <v>5.8807551269862826E-2</v>
      </c>
      <c r="BE150" s="75">
        <f t="shared" si="923"/>
        <v>4832</v>
      </c>
      <c r="BF150" s="13">
        <f t="shared" si="924"/>
        <v>0.32812712209697137</v>
      </c>
      <c r="BG150" s="75">
        <f t="shared" si="925"/>
        <v>505</v>
      </c>
      <c r="BH150" s="13">
        <f t="shared" si="926"/>
        <v>3.4293087056906153E-2</v>
      </c>
      <c r="BJ150" s="270"/>
      <c r="BK150" s="125" t="s">
        <v>74</v>
      </c>
      <c r="BL150" s="33">
        <f>(BB198-SUM(BC198,BE198,BG198))/BB198</f>
        <v>0.64356489845075815</v>
      </c>
      <c r="BM150" s="86"/>
      <c r="BN150" s="149"/>
      <c r="BO150" s="86"/>
      <c r="BP150" s="86"/>
      <c r="BQ150" s="86"/>
      <c r="BR150" s="86"/>
      <c r="BS150" s="86"/>
      <c r="BT150" s="86"/>
      <c r="BU150" s="86"/>
      <c r="BV150" s="86"/>
      <c r="BW150" s="86"/>
      <c r="BX150" s="86"/>
      <c r="BY150" s="86"/>
      <c r="BZ150" s="86"/>
      <c r="CB150" s="149"/>
      <c r="CC150" s="86"/>
      <c r="CD150" s="86"/>
      <c r="CE150" s="86"/>
      <c r="CF150" s="86"/>
      <c r="CG150" s="86"/>
      <c r="CH150" s="86"/>
      <c r="CI150" s="86"/>
      <c r="CJ150" s="86"/>
      <c r="CK150" s="86"/>
      <c r="CL150" s="86"/>
      <c r="CM150" s="86"/>
      <c r="CN150" s="86"/>
      <c r="CO150" s="86"/>
    </row>
    <row r="151" spans="2:93" s="12" customFormat="1" ht="14.25" customHeight="1">
      <c r="B151" s="242">
        <v>37</v>
      </c>
      <c r="C151" s="264" t="s">
        <v>3</v>
      </c>
      <c r="D151" s="144" t="s">
        <v>175</v>
      </c>
      <c r="E151" s="128">
        <v>22</v>
      </c>
      <c r="F151" s="79">
        <v>1</v>
      </c>
      <c r="G151" s="77">
        <f t="shared" si="900"/>
        <v>4.5454545454545456E-2</v>
      </c>
      <c r="H151" s="79">
        <v>2</v>
      </c>
      <c r="I151" s="77">
        <f t="shared" si="901"/>
        <v>9.0909090909090912E-2</v>
      </c>
      <c r="J151" s="79">
        <v>3</v>
      </c>
      <c r="K151" s="77">
        <f t="shared" si="902"/>
        <v>0.13636363636363635</v>
      </c>
      <c r="L151" s="128">
        <v>107</v>
      </c>
      <c r="M151" s="79">
        <v>6</v>
      </c>
      <c r="N151" s="77">
        <f t="shared" si="903"/>
        <v>5.6074766355140186E-2</v>
      </c>
      <c r="O151" s="79">
        <v>24</v>
      </c>
      <c r="P151" s="77">
        <f t="shared" si="904"/>
        <v>0.22429906542056074</v>
      </c>
      <c r="Q151" s="79">
        <v>4</v>
      </c>
      <c r="R151" s="77">
        <f t="shared" si="905"/>
        <v>3.7383177570093455E-2</v>
      </c>
      <c r="S151" s="128">
        <v>15124</v>
      </c>
      <c r="T151" s="79">
        <v>1704</v>
      </c>
      <c r="U151" s="77">
        <f t="shared" si="906"/>
        <v>0.11266860618883894</v>
      </c>
      <c r="V151" s="79">
        <v>4059</v>
      </c>
      <c r="W151" s="77">
        <f t="shared" si="907"/>
        <v>0.26838138058714628</v>
      </c>
      <c r="X151" s="79">
        <v>1108</v>
      </c>
      <c r="Y151" s="77">
        <f t="shared" si="908"/>
        <v>7.3261042052367095E-2</v>
      </c>
      <c r="Z151" s="128">
        <v>12285</v>
      </c>
      <c r="AA151" s="79">
        <v>1074</v>
      </c>
      <c r="AB151" s="77">
        <f t="shared" si="909"/>
        <v>8.7423687423687418E-2</v>
      </c>
      <c r="AC151" s="79">
        <v>3175</v>
      </c>
      <c r="AD151" s="77">
        <f t="shared" si="910"/>
        <v>0.25844525844525845</v>
      </c>
      <c r="AE151" s="79">
        <v>863</v>
      </c>
      <c r="AF151" s="77">
        <f t="shared" si="911"/>
        <v>7.0248270248270253E-2</v>
      </c>
      <c r="AG151" s="128">
        <v>8258</v>
      </c>
      <c r="AH151" s="79">
        <v>474</v>
      </c>
      <c r="AI151" s="77">
        <f t="shared" si="912"/>
        <v>5.7398885928796321E-2</v>
      </c>
      <c r="AJ151" s="79">
        <v>1677</v>
      </c>
      <c r="AK151" s="77">
        <f t="shared" si="913"/>
        <v>0.20307580527972874</v>
      </c>
      <c r="AL151" s="79">
        <v>463</v>
      </c>
      <c r="AM151" s="77">
        <f t="shared" si="914"/>
        <v>5.6066844272220875E-2</v>
      </c>
      <c r="AN151" s="128">
        <v>3355</v>
      </c>
      <c r="AO151" s="79">
        <v>92</v>
      </c>
      <c r="AP151" s="77">
        <f t="shared" si="915"/>
        <v>2.7421758569299553E-2</v>
      </c>
      <c r="AQ151" s="79">
        <v>497</v>
      </c>
      <c r="AR151" s="77">
        <f t="shared" si="916"/>
        <v>0.1481371087928465</v>
      </c>
      <c r="AS151" s="79">
        <v>129</v>
      </c>
      <c r="AT151" s="77">
        <f t="shared" si="917"/>
        <v>3.8450074515648289E-2</v>
      </c>
      <c r="AU151" s="128">
        <v>1102</v>
      </c>
      <c r="AV151" s="79">
        <v>9</v>
      </c>
      <c r="AW151" s="77">
        <f t="shared" si="918"/>
        <v>8.1669691470054439E-3</v>
      </c>
      <c r="AX151" s="79">
        <v>113</v>
      </c>
      <c r="AY151" s="77">
        <f t="shared" si="919"/>
        <v>0.10254083484573502</v>
      </c>
      <c r="AZ151" s="79">
        <v>19</v>
      </c>
      <c r="BA151" s="77">
        <f t="shared" si="920"/>
        <v>1.7241379310344827E-2</v>
      </c>
      <c r="BB151" s="128">
        <f t="shared" si="921"/>
        <v>40253</v>
      </c>
      <c r="BC151" s="79">
        <f t="shared" si="921"/>
        <v>3360</v>
      </c>
      <c r="BD151" s="77">
        <f t="shared" si="922"/>
        <v>8.3472039351104269E-2</v>
      </c>
      <c r="BE151" s="79">
        <f t="shared" si="923"/>
        <v>9547</v>
      </c>
      <c r="BF151" s="77">
        <f t="shared" si="924"/>
        <v>0.2371748689538668</v>
      </c>
      <c r="BG151" s="79">
        <f t="shared" si="925"/>
        <v>2589</v>
      </c>
      <c r="BH151" s="77">
        <f t="shared" si="926"/>
        <v>6.4318187464288371E-2</v>
      </c>
      <c r="BJ151" s="268" t="s">
        <v>27</v>
      </c>
      <c r="BK151" s="5" t="s">
        <v>175</v>
      </c>
      <c r="BL151" s="33">
        <f>(BB199-SUM(BC199,BE199,BG199))/BB199</f>
        <v>0.80524366246093293</v>
      </c>
      <c r="BM151" s="86"/>
      <c r="BN151" s="149"/>
      <c r="BO151" s="86"/>
      <c r="BP151" s="86"/>
      <c r="BQ151" s="86"/>
      <c r="BR151" s="86"/>
      <c r="BS151" s="86"/>
      <c r="BT151" s="86"/>
      <c r="BU151" s="86"/>
      <c r="BV151" s="86"/>
      <c r="BW151" s="86"/>
      <c r="BX151" s="86"/>
      <c r="BY151" s="86"/>
      <c r="BZ151" s="86"/>
      <c r="CB151" s="149"/>
      <c r="CC151" s="86"/>
      <c r="CD151" s="86"/>
      <c r="CE151" s="86"/>
      <c r="CF151" s="86"/>
      <c r="CG151" s="86"/>
      <c r="CH151" s="86"/>
      <c r="CI151" s="86"/>
      <c r="CJ151" s="86"/>
      <c r="CK151" s="86"/>
      <c r="CL151" s="86"/>
      <c r="CM151" s="86"/>
      <c r="CN151" s="86"/>
      <c r="CO151" s="86"/>
    </row>
    <row r="152" spans="2:93" s="12" customFormat="1" ht="14.25" customHeight="1">
      <c r="B152" s="243"/>
      <c r="C152" s="265"/>
      <c r="D152" s="187" t="s">
        <v>212</v>
      </c>
      <c r="E152" s="179">
        <v>1</v>
      </c>
      <c r="F152" s="69">
        <v>0</v>
      </c>
      <c r="G152" s="67">
        <f t="shared" si="900"/>
        <v>0</v>
      </c>
      <c r="H152" s="69">
        <v>0</v>
      </c>
      <c r="I152" s="67">
        <f t="shared" si="901"/>
        <v>0</v>
      </c>
      <c r="J152" s="69">
        <v>0</v>
      </c>
      <c r="K152" s="67">
        <f t="shared" si="902"/>
        <v>0</v>
      </c>
      <c r="L152" s="179">
        <v>4</v>
      </c>
      <c r="M152" s="69">
        <v>0</v>
      </c>
      <c r="N152" s="67">
        <f t="shared" si="903"/>
        <v>0</v>
      </c>
      <c r="O152" s="69">
        <v>0</v>
      </c>
      <c r="P152" s="67">
        <f t="shared" si="904"/>
        <v>0</v>
      </c>
      <c r="Q152" s="69">
        <v>0</v>
      </c>
      <c r="R152" s="67">
        <f t="shared" si="905"/>
        <v>0</v>
      </c>
      <c r="S152" s="179">
        <v>1859</v>
      </c>
      <c r="T152" s="69">
        <v>184</v>
      </c>
      <c r="U152" s="67">
        <f t="shared" si="906"/>
        <v>9.8977945131791284E-2</v>
      </c>
      <c r="V152" s="69">
        <v>411</v>
      </c>
      <c r="W152" s="67">
        <f t="shared" si="907"/>
        <v>0.22108660570199032</v>
      </c>
      <c r="X152" s="69">
        <v>168</v>
      </c>
      <c r="Y152" s="67">
        <f t="shared" si="908"/>
        <v>9.0371167294244215E-2</v>
      </c>
      <c r="Z152" s="179">
        <v>1226</v>
      </c>
      <c r="AA152" s="69">
        <v>98</v>
      </c>
      <c r="AB152" s="67">
        <f t="shared" si="909"/>
        <v>7.9934747145187598E-2</v>
      </c>
      <c r="AC152" s="69">
        <v>292</v>
      </c>
      <c r="AD152" s="67">
        <f t="shared" si="910"/>
        <v>0.23817292006525284</v>
      </c>
      <c r="AE152" s="69">
        <v>97</v>
      </c>
      <c r="AF152" s="67">
        <f t="shared" si="911"/>
        <v>7.9119086460032628E-2</v>
      </c>
      <c r="AG152" s="179">
        <v>716</v>
      </c>
      <c r="AH152" s="69">
        <v>60</v>
      </c>
      <c r="AI152" s="67">
        <f t="shared" si="912"/>
        <v>8.3798882681564241E-2</v>
      </c>
      <c r="AJ152" s="69">
        <v>162</v>
      </c>
      <c r="AK152" s="67">
        <f t="shared" si="913"/>
        <v>0.22625698324022347</v>
      </c>
      <c r="AL152" s="69">
        <v>46</v>
      </c>
      <c r="AM152" s="67">
        <f t="shared" si="914"/>
        <v>6.4245810055865923E-2</v>
      </c>
      <c r="AN152" s="179">
        <v>285</v>
      </c>
      <c r="AO152" s="69">
        <v>9</v>
      </c>
      <c r="AP152" s="67">
        <f t="shared" si="915"/>
        <v>3.1578947368421054E-2</v>
      </c>
      <c r="AQ152" s="69">
        <v>50</v>
      </c>
      <c r="AR152" s="67">
        <f t="shared" si="916"/>
        <v>0.17543859649122806</v>
      </c>
      <c r="AS152" s="69">
        <v>14</v>
      </c>
      <c r="AT152" s="67">
        <f t="shared" si="917"/>
        <v>4.912280701754386E-2</v>
      </c>
      <c r="AU152" s="179">
        <v>70</v>
      </c>
      <c r="AV152" s="69">
        <v>2</v>
      </c>
      <c r="AW152" s="67">
        <f t="shared" si="918"/>
        <v>2.8571428571428571E-2</v>
      </c>
      <c r="AX152" s="69">
        <v>3</v>
      </c>
      <c r="AY152" s="67">
        <f t="shared" si="919"/>
        <v>4.2857142857142858E-2</v>
      </c>
      <c r="AZ152" s="69">
        <v>1</v>
      </c>
      <c r="BA152" s="67">
        <f t="shared" si="920"/>
        <v>1.4285714285714285E-2</v>
      </c>
      <c r="BB152" s="179">
        <f t="shared" si="921"/>
        <v>4161</v>
      </c>
      <c r="BC152" s="69">
        <f t="shared" si="921"/>
        <v>353</v>
      </c>
      <c r="BD152" s="67">
        <f t="shared" si="922"/>
        <v>8.4835376111511651E-2</v>
      </c>
      <c r="BE152" s="69">
        <f t="shared" si="923"/>
        <v>918</v>
      </c>
      <c r="BF152" s="67">
        <f t="shared" si="924"/>
        <v>0.220620043258832</v>
      </c>
      <c r="BG152" s="69">
        <f t="shared" si="925"/>
        <v>326</v>
      </c>
      <c r="BH152" s="67">
        <f t="shared" si="926"/>
        <v>7.8346551309781298E-2</v>
      </c>
      <c r="BJ152" s="269"/>
      <c r="BK152" s="5" t="s">
        <v>212</v>
      </c>
      <c r="BL152" s="33">
        <f>(BB200-SUM(BC200,BE200,BG200))/BB200</f>
        <v>0.76173604960141716</v>
      </c>
      <c r="BM152" s="86"/>
      <c r="BN152" s="149"/>
      <c r="BO152" s="86"/>
      <c r="BP152" s="86"/>
      <c r="BQ152" s="86"/>
      <c r="BR152" s="86"/>
      <c r="BS152" s="86"/>
      <c r="BT152" s="86"/>
      <c r="BU152" s="86"/>
      <c r="BV152" s="86"/>
      <c r="BW152" s="86"/>
      <c r="BX152" s="86"/>
      <c r="BY152" s="86"/>
      <c r="BZ152" s="86"/>
      <c r="CB152" s="149"/>
      <c r="CC152" s="86"/>
      <c r="CD152" s="86"/>
      <c r="CE152" s="86"/>
      <c r="CF152" s="86"/>
      <c r="CG152" s="86"/>
      <c r="CH152" s="86"/>
      <c r="CI152" s="86"/>
      <c r="CJ152" s="86"/>
      <c r="CK152" s="86"/>
      <c r="CL152" s="86"/>
      <c r="CM152" s="86"/>
      <c r="CN152" s="86"/>
      <c r="CO152" s="86"/>
    </row>
    <row r="153" spans="2:93" s="12" customFormat="1" ht="14.25" customHeight="1">
      <c r="B153" s="243"/>
      <c r="C153" s="265"/>
      <c r="D153" s="145" t="s">
        <v>274</v>
      </c>
      <c r="E153" s="171">
        <v>0</v>
      </c>
      <c r="F153" s="172">
        <v>0</v>
      </c>
      <c r="G153" s="173" t="str">
        <f t="shared" ref="G153" si="1124">IFERROR(F153/E153,"-")</f>
        <v>-</v>
      </c>
      <c r="H153" s="172">
        <v>0</v>
      </c>
      <c r="I153" s="173" t="str">
        <f t="shared" ref="I153" si="1125">IFERROR(H153/E153,"-")</f>
        <v>-</v>
      </c>
      <c r="J153" s="172">
        <v>0</v>
      </c>
      <c r="K153" s="173" t="str">
        <f t="shared" ref="K153" si="1126">IFERROR(J153/E153,"-")</f>
        <v>-</v>
      </c>
      <c r="L153" s="171">
        <v>1</v>
      </c>
      <c r="M153" s="172">
        <v>0</v>
      </c>
      <c r="N153" s="173">
        <f t="shared" ref="N153" si="1127">IFERROR(M153/L153,"-")</f>
        <v>0</v>
      </c>
      <c r="O153" s="172">
        <v>0</v>
      </c>
      <c r="P153" s="173">
        <f t="shared" ref="P153" si="1128">IFERROR(O153/L153,"-")</f>
        <v>0</v>
      </c>
      <c r="Q153" s="172">
        <v>0</v>
      </c>
      <c r="R153" s="173">
        <f t="shared" ref="R153" si="1129">IFERROR(Q153/L153,"-")</f>
        <v>0</v>
      </c>
      <c r="S153" s="171">
        <v>55</v>
      </c>
      <c r="T153" s="172">
        <v>0</v>
      </c>
      <c r="U153" s="173">
        <f t="shared" ref="U153" si="1130">IFERROR(T153/S153,"-")</f>
        <v>0</v>
      </c>
      <c r="V153" s="172">
        <v>0</v>
      </c>
      <c r="W153" s="173">
        <f t="shared" ref="W153" si="1131">IFERROR(V153/S153,"-")</f>
        <v>0</v>
      </c>
      <c r="X153" s="172">
        <v>0</v>
      </c>
      <c r="Y153" s="173">
        <f t="shared" ref="Y153" si="1132">IFERROR(X153/S153,"-")</f>
        <v>0</v>
      </c>
      <c r="Z153" s="171">
        <v>95</v>
      </c>
      <c r="AA153" s="172">
        <v>0</v>
      </c>
      <c r="AB153" s="173">
        <f t="shared" ref="AB153" si="1133">IFERROR(AA153/Z153,"-")</f>
        <v>0</v>
      </c>
      <c r="AC153" s="172">
        <v>0</v>
      </c>
      <c r="AD153" s="173">
        <f t="shared" ref="AD153" si="1134">IFERROR(AC153/Z153,"-")</f>
        <v>0</v>
      </c>
      <c r="AE153" s="172">
        <v>0</v>
      </c>
      <c r="AF153" s="173">
        <f t="shared" ref="AF153" si="1135">IFERROR(AE153/Z153,"-")</f>
        <v>0</v>
      </c>
      <c r="AG153" s="171">
        <v>108</v>
      </c>
      <c r="AH153" s="172">
        <v>0</v>
      </c>
      <c r="AI153" s="173">
        <f t="shared" ref="AI153" si="1136">IFERROR(AH153/AG153,"-")</f>
        <v>0</v>
      </c>
      <c r="AJ153" s="172">
        <v>1</v>
      </c>
      <c r="AK153" s="173">
        <f t="shared" ref="AK153" si="1137">IFERROR(AJ153/AG153,"-")</f>
        <v>9.2592592592592587E-3</v>
      </c>
      <c r="AL153" s="172">
        <v>1</v>
      </c>
      <c r="AM153" s="173">
        <f t="shared" ref="AM153" si="1138">IFERROR(AL153/AG153,"-")</f>
        <v>9.2592592592592587E-3</v>
      </c>
      <c r="AN153" s="171">
        <v>108</v>
      </c>
      <c r="AO153" s="172">
        <v>0</v>
      </c>
      <c r="AP153" s="173">
        <f t="shared" ref="AP153" si="1139">IFERROR(AO153/AN153,"-")</f>
        <v>0</v>
      </c>
      <c r="AQ153" s="172">
        <v>0</v>
      </c>
      <c r="AR153" s="173">
        <f t="shared" ref="AR153" si="1140">IFERROR(AQ153/AN153,"-")</f>
        <v>0</v>
      </c>
      <c r="AS153" s="172">
        <v>1</v>
      </c>
      <c r="AT153" s="173">
        <f t="shared" ref="AT153" si="1141">IFERROR(AS153/AN153,"-")</f>
        <v>9.2592592592592587E-3</v>
      </c>
      <c r="AU153" s="171">
        <v>66</v>
      </c>
      <c r="AV153" s="172">
        <v>0</v>
      </c>
      <c r="AW153" s="173">
        <f t="shared" ref="AW153" si="1142">IFERROR(AV153/AU153,"-")</f>
        <v>0</v>
      </c>
      <c r="AX153" s="172">
        <v>0</v>
      </c>
      <c r="AY153" s="173">
        <f t="shared" ref="AY153" si="1143">IFERROR(AX153/AU153,"-")</f>
        <v>0</v>
      </c>
      <c r="AZ153" s="172">
        <v>0</v>
      </c>
      <c r="BA153" s="173">
        <f t="shared" ref="BA153" si="1144">IFERROR(AZ153/AU153,"-")</f>
        <v>0</v>
      </c>
      <c r="BB153" s="171">
        <f t="shared" ref="BB153" si="1145">SUM(E153,L153,S153,Z153,AG153,AN153,AU153,)</f>
        <v>433</v>
      </c>
      <c r="BC153" s="172">
        <f t="shared" ref="BC153" si="1146">SUM(F153,M153,T153,AA153,AH153,AO153,AV153,)</f>
        <v>0</v>
      </c>
      <c r="BD153" s="173">
        <f t="shared" ref="BD153" si="1147">IFERROR(BC153/BB153,"-")</f>
        <v>0</v>
      </c>
      <c r="BE153" s="172">
        <f t="shared" ref="BE153" si="1148">SUM(H153,O153,V153,AC153,AJ153,AQ153,AX153,)</f>
        <v>1</v>
      </c>
      <c r="BF153" s="173">
        <f t="shared" ref="BF153" si="1149">IFERROR(BE153/BB153,"-")</f>
        <v>2.3094688221709007E-3</v>
      </c>
      <c r="BG153" s="172">
        <f t="shared" ref="BG153" si="1150">SUM(J153,Q153,X153,AE153,AL153,AS153,AZ153,)</f>
        <v>2</v>
      </c>
      <c r="BH153" s="173">
        <f t="shared" ref="BH153" si="1151">IFERROR(BG153/BB153,"-")</f>
        <v>4.6189376443418013E-3</v>
      </c>
      <c r="BJ153" s="270"/>
      <c r="BK153" s="125" t="s">
        <v>74</v>
      </c>
      <c r="BL153" s="33">
        <f>(BB202-SUM(BC202,BE202,BG202))/BB202</f>
        <v>0.80455009949981171</v>
      </c>
      <c r="BM153" s="86"/>
      <c r="BN153" s="149"/>
      <c r="BO153" s="86"/>
      <c r="BP153" s="86"/>
      <c r="BQ153" s="86"/>
      <c r="BR153" s="86"/>
      <c r="BS153" s="86"/>
      <c r="BT153" s="86"/>
      <c r="BU153" s="86"/>
      <c r="BV153" s="86"/>
      <c r="BW153" s="86"/>
      <c r="BX153" s="86"/>
      <c r="BY153" s="86"/>
      <c r="BZ153" s="86"/>
      <c r="CB153" s="149"/>
      <c r="CC153" s="86"/>
      <c r="CD153" s="86"/>
      <c r="CE153" s="86"/>
      <c r="CF153" s="86"/>
      <c r="CG153" s="86"/>
      <c r="CH153" s="86"/>
      <c r="CI153" s="86"/>
      <c r="CJ153" s="86"/>
      <c r="CK153" s="86"/>
      <c r="CL153" s="86"/>
      <c r="CM153" s="86"/>
      <c r="CN153" s="86"/>
      <c r="CO153" s="86"/>
    </row>
    <row r="154" spans="2:93" s="12" customFormat="1" ht="14.25" customHeight="1">
      <c r="B154" s="244"/>
      <c r="C154" s="266"/>
      <c r="D154" s="169" t="s">
        <v>74</v>
      </c>
      <c r="E154" s="40">
        <v>23</v>
      </c>
      <c r="F154" s="62">
        <v>1</v>
      </c>
      <c r="G154" s="60">
        <f t="shared" si="900"/>
        <v>4.3478260869565216E-2</v>
      </c>
      <c r="H154" s="62">
        <v>2</v>
      </c>
      <c r="I154" s="60">
        <f t="shared" si="901"/>
        <v>8.6956521739130432E-2</v>
      </c>
      <c r="J154" s="62">
        <v>3</v>
      </c>
      <c r="K154" s="60">
        <f t="shared" si="902"/>
        <v>0.13043478260869565</v>
      </c>
      <c r="L154" s="40">
        <v>112</v>
      </c>
      <c r="M154" s="62">
        <v>6</v>
      </c>
      <c r="N154" s="60">
        <f t="shared" si="903"/>
        <v>5.3571428571428568E-2</v>
      </c>
      <c r="O154" s="62">
        <v>24</v>
      </c>
      <c r="P154" s="60">
        <f t="shared" si="904"/>
        <v>0.21428571428571427</v>
      </c>
      <c r="Q154" s="62">
        <v>4</v>
      </c>
      <c r="R154" s="60">
        <f t="shared" si="905"/>
        <v>3.5714285714285712E-2</v>
      </c>
      <c r="S154" s="40">
        <v>17038</v>
      </c>
      <c r="T154" s="62">
        <v>1888</v>
      </c>
      <c r="U154" s="60">
        <f t="shared" si="906"/>
        <v>0.11081112806667449</v>
      </c>
      <c r="V154" s="62">
        <v>4470</v>
      </c>
      <c r="W154" s="60">
        <f t="shared" si="907"/>
        <v>0.26235473647141683</v>
      </c>
      <c r="X154" s="62">
        <v>1276</v>
      </c>
      <c r="Y154" s="60">
        <f t="shared" si="908"/>
        <v>7.4891419180655006E-2</v>
      </c>
      <c r="Z154" s="40">
        <v>13606</v>
      </c>
      <c r="AA154" s="62">
        <v>1172</v>
      </c>
      <c r="AB154" s="60">
        <f t="shared" si="909"/>
        <v>8.613846832279877E-2</v>
      </c>
      <c r="AC154" s="62">
        <v>3467</v>
      </c>
      <c r="AD154" s="60">
        <f t="shared" si="910"/>
        <v>0.25481405262384244</v>
      </c>
      <c r="AE154" s="62">
        <v>960</v>
      </c>
      <c r="AF154" s="60">
        <f t="shared" si="911"/>
        <v>7.0557107158606497E-2</v>
      </c>
      <c r="AG154" s="40">
        <v>9082</v>
      </c>
      <c r="AH154" s="62">
        <v>534</v>
      </c>
      <c r="AI154" s="60">
        <f t="shared" si="912"/>
        <v>5.8797621669235849E-2</v>
      </c>
      <c r="AJ154" s="62">
        <v>1840</v>
      </c>
      <c r="AK154" s="60">
        <f t="shared" si="913"/>
        <v>0.20259854657564413</v>
      </c>
      <c r="AL154" s="62">
        <v>510</v>
      </c>
      <c r="AM154" s="60">
        <f t="shared" si="914"/>
        <v>5.6155031931292669E-2</v>
      </c>
      <c r="AN154" s="40">
        <v>3748</v>
      </c>
      <c r="AO154" s="62">
        <v>101</v>
      </c>
      <c r="AP154" s="60">
        <f t="shared" si="915"/>
        <v>2.694770544290288E-2</v>
      </c>
      <c r="AQ154" s="62">
        <v>547</v>
      </c>
      <c r="AR154" s="60">
        <f t="shared" si="916"/>
        <v>0.1459445037353255</v>
      </c>
      <c r="AS154" s="62">
        <v>144</v>
      </c>
      <c r="AT154" s="60">
        <f t="shared" si="917"/>
        <v>3.8420490928495199E-2</v>
      </c>
      <c r="AU154" s="40">
        <v>1238</v>
      </c>
      <c r="AV154" s="62">
        <v>11</v>
      </c>
      <c r="AW154" s="60">
        <f t="shared" si="918"/>
        <v>8.8852988691437811E-3</v>
      </c>
      <c r="AX154" s="62">
        <v>116</v>
      </c>
      <c r="AY154" s="60">
        <f t="shared" si="919"/>
        <v>9.3699515347334408E-2</v>
      </c>
      <c r="AZ154" s="62">
        <v>20</v>
      </c>
      <c r="BA154" s="60">
        <f t="shared" si="920"/>
        <v>1.6155088852988692E-2</v>
      </c>
      <c r="BB154" s="40">
        <f t="shared" si="921"/>
        <v>44847</v>
      </c>
      <c r="BC154" s="62">
        <f t="shared" si="921"/>
        <v>3713</v>
      </c>
      <c r="BD154" s="60">
        <f t="shared" si="922"/>
        <v>8.2792605971413913E-2</v>
      </c>
      <c r="BE154" s="62">
        <f t="shared" si="923"/>
        <v>10466</v>
      </c>
      <c r="BF154" s="60">
        <f t="shared" si="924"/>
        <v>0.23337123999375656</v>
      </c>
      <c r="BG154" s="62">
        <f t="shared" si="925"/>
        <v>2917</v>
      </c>
      <c r="BH154" s="60">
        <f t="shared" si="926"/>
        <v>6.5043369679131269E-2</v>
      </c>
      <c r="BJ154" s="268" t="s">
        <v>16</v>
      </c>
      <c r="BK154" s="5" t="s">
        <v>175</v>
      </c>
      <c r="BL154" s="33">
        <f>(BB203-SUM(BC203,BE203,BG203))/BB203</f>
        <v>0.71721793698522684</v>
      </c>
      <c r="BM154" s="86"/>
      <c r="BN154" s="149"/>
      <c r="BO154" s="86"/>
      <c r="BP154" s="86"/>
      <c r="BQ154" s="86"/>
      <c r="BR154" s="86"/>
      <c r="BS154" s="86"/>
      <c r="BT154" s="86"/>
      <c r="BU154" s="86"/>
      <c r="BV154" s="86"/>
      <c r="BW154" s="86"/>
      <c r="BX154" s="86"/>
      <c r="BY154" s="86"/>
      <c r="BZ154" s="86"/>
      <c r="CB154" s="149"/>
      <c r="CC154" s="86"/>
      <c r="CD154" s="86"/>
      <c r="CE154" s="86"/>
      <c r="CF154" s="86"/>
      <c r="CG154" s="86"/>
      <c r="CH154" s="86"/>
      <c r="CI154" s="86"/>
      <c r="CJ154" s="86"/>
      <c r="CK154" s="86"/>
      <c r="CL154" s="86"/>
      <c r="CM154" s="86"/>
      <c r="CN154" s="86"/>
      <c r="CO154" s="86"/>
    </row>
    <row r="155" spans="2:93" s="12" customFormat="1" ht="14.25" customHeight="1">
      <c r="B155" s="242">
        <v>38</v>
      </c>
      <c r="C155" s="264" t="s">
        <v>45</v>
      </c>
      <c r="D155" s="144" t="s">
        <v>175</v>
      </c>
      <c r="E155" s="128">
        <v>21</v>
      </c>
      <c r="F155" s="89">
        <v>1</v>
      </c>
      <c r="G155" s="77">
        <f t="shared" ref="G155:G182" si="1152">IFERROR(F155/E155,"-")</f>
        <v>4.7619047619047616E-2</v>
      </c>
      <c r="H155" s="78">
        <v>1</v>
      </c>
      <c r="I155" s="77">
        <f t="shared" ref="I155:I182" si="1153">IFERROR(H155/E155,"-")</f>
        <v>4.7619047619047616E-2</v>
      </c>
      <c r="J155" s="78">
        <v>1</v>
      </c>
      <c r="K155" s="77">
        <f t="shared" ref="K155:K182" si="1154">IFERROR(J155/E155,"-")</f>
        <v>4.7619047619047616E-2</v>
      </c>
      <c r="L155" s="128">
        <v>53</v>
      </c>
      <c r="M155" s="89">
        <v>1</v>
      </c>
      <c r="N155" s="77">
        <f t="shared" ref="N155:N182" si="1155">IFERROR(M155/L155,"-")</f>
        <v>1.8867924528301886E-2</v>
      </c>
      <c r="O155" s="78">
        <v>6</v>
      </c>
      <c r="P155" s="77">
        <f t="shared" ref="P155:P182" si="1156">IFERROR(O155/L155,"-")</f>
        <v>0.11320754716981132</v>
      </c>
      <c r="Q155" s="78">
        <v>4</v>
      </c>
      <c r="R155" s="77">
        <f t="shared" ref="R155:R182" si="1157">IFERROR(Q155/L155,"-")</f>
        <v>7.5471698113207544E-2</v>
      </c>
      <c r="S155" s="128">
        <v>3454</v>
      </c>
      <c r="T155" s="89">
        <v>183</v>
      </c>
      <c r="U155" s="77">
        <f t="shared" ref="U155:U182" si="1158">IFERROR(T155/S155,"-")</f>
        <v>5.2982049797336422E-2</v>
      </c>
      <c r="V155" s="78">
        <v>718</v>
      </c>
      <c r="W155" s="77">
        <f t="shared" ref="W155:W182" si="1159">IFERROR(V155/S155,"-")</f>
        <v>0.20787492762015056</v>
      </c>
      <c r="X155" s="78">
        <v>297</v>
      </c>
      <c r="Y155" s="77">
        <f t="shared" ref="Y155:Y182" si="1160">IFERROR(X155/S155,"-")</f>
        <v>8.598726114649681E-2</v>
      </c>
      <c r="Z155" s="128">
        <v>2658</v>
      </c>
      <c r="AA155" s="89">
        <v>120</v>
      </c>
      <c r="AB155" s="77">
        <f t="shared" ref="AB155:AB182" si="1161">IFERROR(AA155/Z155,"-")</f>
        <v>4.5146726862302484E-2</v>
      </c>
      <c r="AC155" s="78">
        <v>544</v>
      </c>
      <c r="AD155" s="77">
        <f t="shared" ref="AD155:AD182" si="1162">IFERROR(AC155/Z155,"-")</f>
        <v>0.20466516177577126</v>
      </c>
      <c r="AE155" s="78">
        <v>218</v>
      </c>
      <c r="AF155" s="77">
        <f t="shared" ref="AF155:AF182" si="1163">IFERROR(AE155/Z155,"-")</f>
        <v>8.2016553799849512E-2</v>
      </c>
      <c r="AG155" s="128">
        <v>1683</v>
      </c>
      <c r="AH155" s="89">
        <v>57</v>
      </c>
      <c r="AI155" s="77">
        <f t="shared" ref="AI155:AI182" si="1164">IFERROR(AH155/AG155,"-")</f>
        <v>3.3868092691622102E-2</v>
      </c>
      <c r="AJ155" s="78">
        <v>276</v>
      </c>
      <c r="AK155" s="77">
        <f t="shared" ref="AK155:AK182" si="1165">IFERROR(AJ155/AG155,"-")</f>
        <v>0.16399286987522282</v>
      </c>
      <c r="AL155" s="78">
        <v>105</v>
      </c>
      <c r="AM155" s="77">
        <f t="shared" ref="AM155:AM182" si="1166">IFERROR(AL155/AG155,"-")</f>
        <v>6.2388591800356503E-2</v>
      </c>
      <c r="AN155" s="128">
        <v>668</v>
      </c>
      <c r="AO155" s="89">
        <v>12</v>
      </c>
      <c r="AP155" s="77">
        <f t="shared" ref="AP155:AP182" si="1167">IFERROR(AO155/AN155,"-")</f>
        <v>1.7964071856287425E-2</v>
      </c>
      <c r="AQ155" s="78">
        <v>76</v>
      </c>
      <c r="AR155" s="77">
        <f t="shared" ref="AR155:AR182" si="1168">IFERROR(AQ155/AN155,"-")</f>
        <v>0.11377245508982035</v>
      </c>
      <c r="AS155" s="78">
        <v>33</v>
      </c>
      <c r="AT155" s="77">
        <f t="shared" ref="AT155:AT182" si="1169">IFERROR(AS155/AN155,"-")</f>
        <v>4.940119760479042E-2</v>
      </c>
      <c r="AU155" s="128">
        <v>195</v>
      </c>
      <c r="AV155" s="89">
        <v>2</v>
      </c>
      <c r="AW155" s="77">
        <f t="shared" ref="AW155:AW182" si="1170">IFERROR(AV155/AU155,"-")</f>
        <v>1.0256410256410256E-2</v>
      </c>
      <c r="AX155" s="78">
        <v>18</v>
      </c>
      <c r="AY155" s="77">
        <f t="shared" ref="AY155:AY182" si="1171">IFERROR(AX155/AU155,"-")</f>
        <v>9.2307692307692313E-2</v>
      </c>
      <c r="AZ155" s="78">
        <v>5</v>
      </c>
      <c r="BA155" s="77">
        <f t="shared" ref="BA155:BA182" si="1172">IFERROR(AZ155/AU155,"-")</f>
        <v>2.564102564102564E-2</v>
      </c>
      <c r="BB155" s="128">
        <f t="shared" ref="BB155:BB182" si="1173">SUM(E155,L155,S155,Z155,AG155,AN155,AU155,)</f>
        <v>8732</v>
      </c>
      <c r="BC155" s="79">
        <f t="shared" ref="BC155:BC182" si="1174">SUM(F155,M155,T155,AA155,AH155,AO155,AV155,)</f>
        <v>376</v>
      </c>
      <c r="BD155" s="77">
        <f t="shared" ref="BD155:BD182" si="1175">IFERROR(BC155/BB155,"-")</f>
        <v>4.3060009161704077E-2</v>
      </c>
      <c r="BE155" s="79">
        <f t="shared" ref="BE155:BE182" si="1176">SUM(H155,O155,V155,AC155,AJ155,AQ155,AX155,)</f>
        <v>1639</v>
      </c>
      <c r="BF155" s="77">
        <f t="shared" ref="BF155:BF182" si="1177">IFERROR(BE155/BB155,"-")</f>
        <v>0.18770041227668346</v>
      </c>
      <c r="BG155" s="79">
        <f t="shared" ref="BG155:BG182" si="1178">SUM(J155,Q155,X155,AE155,AL155,AS155,AZ155,)</f>
        <v>663</v>
      </c>
      <c r="BH155" s="77">
        <f t="shared" ref="BH155:BH182" si="1179">IFERROR(BG155/BB155,"-")</f>
        <v>7.5927622537792033E-2</v>
      </c>
      <c r="BJ155" s="269"/>
      <c r="BK155" s="5" t="s">
        <v>212</v>
      </c>
      <c r="BL155" s="33">
        <f>(BB204-SUM(BC204,BE204,BG204))/BB204</f>
        <v>0.7104972375690608</v>
      </c>
      <c r="BM155" s="86"/>
      <c r="BN155" s="149"/>
      <c r="BO155" s="86"/>
      <c r="BP155" s="86"/>
      <c r="BQ155" s="86"/>
      <c r="BR155" s="86"/>
      <c r="BS155" s="86"/>
      <c r="BT155" s="86"/>
      <c r="BU155" s="86"/>
      <c r="BV155" s="86"/>
      <c r="BW155" s="86"/>
      <c r="BX155" s="86"/>
      <c r="BY155" s="86"/>
      <c r="BZ155" s="86"/>
      <c r="CB155" s="149"/>
      <c r="CC155" s="86"/>
      <c r="CD155" s="86"/>
      <c r="CE155" s="86"/>
      <c r="CF155" s="86"/>
      <c r="CG155" s="86"/>
      <c r="CH155" s="86"/>
      <c r="CI155" s="86"/>
      <c r="CJ155" s="86"/>
      <c r="CK155" s="86"/>
      <c r="CL155" s="86"/>
      <c r="CM155" s="86"/>
      <c r="CN155" s="86"/>
      <c r="CO155" s="86"/>
    </row>
    <row r="156" spans="2:93" s="12" customFormat="1" ht="14.25" customHeight="1">
      <c r="B156" s="243"/>
      <c r="C156" s="265"/>
      <c r="D156" s="187" t="s">
        <v>212</v>
      </c>
      <c r="E156" s="179">
        <v>0</v>
      </c>
      <c r="F156" s="180">
        <v>0</v>
      </c>
      <c r="G156" s="67" t="str">
        <f t="shared" si="1152"/>
        <v>-</v>
      </c>
      <c r="H156" s="68">
        <v>0</v>
      </c>
      <c r="I156" s="67" t="str">
        <f t="shared" si="1153"/>
        <v>-</v>
      </c>
      <c r="J156" s="68">
        <v>0</v>
      </c>
      <c r="K156" s="67" t="str">
        <f t="shared" si="1154"/>
        <v>-</v>
      </c>
      <c r="L156" s="179">
        <v>0</v>
      </c>
      <c r="M156" s="180">
        <v>0</v>
      </c>
      <c r="N156" s="67" t="str">
        <f t="shared" si="1155"/>
        <v>-</v>
      </c>
      <c r="O156" s="68">
        <v>0</v>
      </c>
      <c r="P156" s="67" t="str">
        <f t="shared" si="1156"/>
        <v>-</v>
      </c>
      <c r="Q156" s="68">
        <v>0</v>
      </c>
      <c r="R156" s="67" t="str">
        <f t="shared" si="1157"/>
        <v>-</v>
      </c>
      <c r="S156" s="179">
        <v>240</v>
      </c>
      <c r="T156" s="180">
        <v>12</v>
      </c>
      <c r="U156" s="67">
        <f t="shared" si="1158"/>
        <v>0.05</v>
      </c>
      <c r="V156" s="68">
        <v>54</v>
      </c>
      <c r="W156" s="67">
        <f t="shared" si="1159"/>
        <v>0.22500000000000001</v>
      </c>
      <c r="X156" s="68">
        <v>19</v>
      </c>
      <c r="Y156" s="67">
        <f t="shared" si="1160"/>
        <v>7.9166666666666663E-2</v>
      </c>
      <c r="Z156" s="179">
        <v>136</v>
      </c>
      <c r="AA156" s="180">
        <v>10</v>
      </c>
      <c r="AB156" s="67">
        <f t="shared" si="1161"/>
        <v>7.3529411764705885E-2</v>
      </c>
      <c r="AC156" s="68">
        <v>25</v>
      </c>
      <c r="AD156" s="67">
        <f t="shared" si="1162"/>
        <v>0.18382352941176472</v>
      </c>
      <c r="AE156" s="68">
        <v>17</v>
      </c>
      <c r="AF156" s="67">
        <f t="shared" si="1163"/>
        <v>0.125</v>
      </c>
      <c r="AG156" s="179">
        <v>69</v>
      </c>
      <c r="AH156" s="180">
        <v>4</v>
      </c>
      <c r="AI156" s="67">
        <f t="shared" si="1164"/>
        <v>5.7971014492753624E-2</v>
      </c>
      <c r="AJ156" s="68">
        <v>10</v>
      </c>
      <c r="AK156" s="67">
        <f t="shared" si="1165"/>
        <v>0.14492753623188406</v>
      </c>
      <c r="AL156" s="68">
        <v>7</v>
      </c>
      <c r="AM156" s="67">
        <f t="shared" si="1166"/>
        <v>0.10144927536231885</v>
      </c>
      <c r="AN156" s="179">
        <v>44</v>
      </c>
      <c r="AO156" s="180">
        <v>2</v>
      </c>
      <c r="AP156" s="67">
        <f t="shared" si="1167"/>
        <v>4.5454545454545456E-2</v>
      </c>
      <c r="AQ156" s="68">
        <v>5</v>
      </c>
      <c r="AR156" s="67">
        <f t="shared" si="1168"/>
        <v>0.11363636363636363</v>
      </c>
      <c r="AS156" s="68">
        <v>4</v>
      </c>
      <c r="AT156" s="67">
        <f t="shared" si="1169"/>
        <v>9.0909090909090912E-2</v>
      </c>
      <c r="AU156" s="179">
        <v>12</v>
      </c>
      <c r="AV156" s="180">
        <v>0</v>
      </c>
      <c r="AW156" s="67">
        <f t="shared" si="1170"/>
        <v>0</v>
      </c>
      <c r="AX156" s="68">
        <v>3</v>
      </c>
      <c r="AY156" s="67">
        <f t="shared" si="1171"/>
        <v>0.25</v>
      </c>
      <c r="AZ156" s="68">
        <v>0</v>
      </c>
      <c r="BA156" s="67">
        <f t="shared" si="1172"/>
        <v>0</v>
      </c>
      <c r="BB156" s="179">
        <f t="shared" si="1173"/>
        <v>501</v>
      </c>
      <c r="BC156" s="69">
        <f t="shared" si="1174"/>
        <v>28</v>
      </c>
      <c r="BD156" s="67">
        <f t="shared" si="1175"/>
        <v>5.588822355289421E-2</v>
      </c>
      <c r="BE156" s="69">
        <f t="shared" si="1176"/>
        <v>97</v>
      </c>
      <c r="BF156" s="67">
        <f t="shared" si="1177"/>
        <v>0.19361277445109781</v>
      </c>
      <c r="BG156" s="69">
        <f t="shared" si="1178"/>
        <v>47</v>
      </c>
      <c r="BH156" s="67">
        <f t="shared" si="1179"/>
        <v>9.3812375249500993E-2</v>
      </c>
      <c r="BJ156" s="270"/>
      <c r="BK156" s="125" t="s">
        <v>74</v>
      </c>
      <c r="BL156" s="33">
        <f>(BB206-SUM(BC206,BE206,BG206))/BB206</f>
        <v>0.7201390159136638</v>
      </c>
      <c r="BM156" s="86"/>
      <c r="BN156" s="149"/>
      <c r="BO156" s="86"/>
      <c r="BP156" s="86"/>
      <c r="BQ156" s="86"/>
      <c r="BR156" s="86"/>
      <c r="BS156" s="86"/>
      <c r="BT156" s="86"/>
      <c r="BU156" s="86"/>
      <c r="BV156" s="86"/>
      <c r="BW156" s="86"/>
      <c r="BX156" s="86"/>
      <c r="BY156" s="86"/>
      <c r="BZ156" s="86"/>
      <c r="CB156" s="149"/>
      <c r="CC156" s="86"/>
      <c r="CD156" s="86"/>
      <c r="CE156" s="86"/>
      <c r="CF156" s="86"/>
      <c r="CG156" s="86"/>
      <c r="CH156" s="86"/>
      <c r="CI156" s="86"/>
      <c r="CJ156" s="86"/>
      <c r="CK156" s="86"/>
      <c r="CL156" s="86"/>
      <c r="CM156" s="86"/>
      <c r="CN156" s="86"/>
      <c r="CO156" s="86"/>
    </row>
    <row r="157" spans="2:93" s="12" customFormat="1" ht="14.25" customHeight="1">
      <c r="B157" s="243"/>
      <c r="C157" s="265"/>
      <c r="D157" s="145" t="s">
        <v>274</v>
      </c>
      <c r="E157" s="171">
        <v>0</v>
      </c>
      <c r="F157" s="193">
        <v>0</v>
      </c>
      <c r="G157" s="173" t="str">
        <f t="shared" ref="G157" si="1180">IFERROR(F157/E157,"-")</f>
        <v>-</v>
      </c>
      <c r="H157" s="194">
        <v>0</v>
      </c>
      <c r="I157" s="173" t="str">
        <f t="shared" ref="I157" si="1181">IFERROR(H157/E157,"-")</f>
        <v>-</v>
      </c>
      <c r="J157" s="194">
        <v>0</v>
      </c>
      <c r="K157" s="173" t="str">
        <f t="shared" ref="K157" si="1182">IFERROR(J157/E157,"-")</f>
        <v>-</v>
      </c>
      <c r="L157" s="171">
        <v>2</v>
      </c>
      <c r="M157" s="193">
        <v>0</v>
      </c>
      <c r="N157" s="173">
        <f t="shared" ref="N157" si="1183">IFERROR(M157/L157,"-")</f>
        <v>0</v>
      </c>
      <c r="O157" s="194">
        <v>0</v>
      </c>
      <c r="P157" s="173">
        <f t="shared" ref="P157" si="1184">IFERROR(O157/L157,"-")</f>
        <v>0</v>
      </c>
      <c r="Q157" s="194">
        <v>0</v>
      </c>
      <c r="R157" s="173">
        <f t="shared" ref="R157" si="1185">IFERROR(Q157/L157,"-")</f>
        <v>0</v>
      </c>
      <c r="S157" s="171">
        <v>15</v>
      </c>
      <c r="T157" s="193">
        <v>0</v>
      </c>
      <c r="U157" s="173">
        <f t="shared" ref="U157" si="1186">IFERROR(T157/S157,"-")</f>
        <v>0</v>
      </c>
      <c r="V157" s="194">
        <v>0</v>
      </c>
      <c r="W157" s="173">
        <f t="shared" ref="W157" si="1187">IFERROR(V157/S157,"-")</f>
        <v>0</v>
      </c>
      <c r="X157" s="194">
        <v>0</v>
      </c>
      <c r="Y157" s="173">
        <f t="shared" ref="Y157" si="1188">IFERROR(X157/S157,"-")</f>
        <v>0</v>
      </c>
      <c r="Z157" s="171">
        <v>27</v>
      </c>
      <c r="AA157" s="193">
        <v>0</v>
      </c>
      <c r="AB157" s="173">
        <f t="shared" ref="AB157" si="1189">IFERROR(AA157/Z157,"-")</f>
        <v>0</v>
      </c>
      <c r="AC157" s="194">
        <v>0</v>
      </c>
      <c r="AD157" s="173">
        <f t="shared" ref="AD157" si="1190">IFERROR(AC157/Z157,"-")</f>
        <v>0</v>
      </c>
      <c r="AE157" s="194">
        <v>0</v>
      </c>
      <c r="AF157" s="173">
        <f t="shared" ref="AF157" si="1191">IFERROR(AE157/Z157,"-")</f>
        <v>0</v>
      </c>
      <c r="AG157" s="171">
        <v>36</v>
      </c>
      <c r="AH157" s="193">
        <v>0</v>
      </c>
      <c r="AI157" s="173">
        <f t="shared" ref="AI157" si="1192">IFERROR(AH157/AG157,"-")</f>
        <v>0</v>
      </c>
      <c r="AJ157" s="194">
        <v>0</v>
      </c>
      <c r="AK157" s="173">
        <f t="shared" ref="AK157" si="1193">IFERROR(AJ157/AG157,"-")</f>
        <v>0</v>
      </c>
      <c r="AL157" s="194">
        <v>0</v>
      </c>
      <c r="AM157" s="173">
        <f t="shared" ref="AM157" si="1194">IFERROR(AL157/AG157,"-")</f>
        <v>0</v>
      </c>
      <c r="AN157" s="171">
        <v>24</v>
      </c>
      <c r="AO157" s="193">
        <v>1</v>
      </c>
      <c r="AP157" s="173">
        <f t="shared" ref="AP157" si="1195">IFERROR(AO157/AN157,"-")</f>
        <v>4.1666666666666664E-2</v>
      </c>
      <c r="AQ157" s="194">
        <v>0</v>
      </c>
      <c r="AR157" s="173">
        <f t="shared" ref="AR157" si="1196">IFERROR(AQ157/AN157,"-")</f>
        <v>0</v>
      </c>
      <c r="AS157" s="194">
        <v>0</v>
      </c>
      <c r="AT157" s="173">
        <f t="shared" ref="AT157" si="1197">IFERROR(AS157/AN157,"-")</f>
        <v>0</v>
      </c>
      <c r="AU157" s="171">
        <v>17</v>
      </c>
      <c r="AV157" s="193">
        <v>0</v>
      </c>
      <c r="AW157" s="173">
        <f t="shared" ref="AW157" si="1198">IFERROR(AV157/AU157,"-")</f>
        <v>0</v>
      </c>
      <c r="AX157" s="194">
        <v>0</v>
      </c>
      <c r="AY157" s="173">
        <f t="shared" ref="AY157" si="1199">IFERROR(AX157/AU157,"-")</f>
        <v>0</v>
      </c>
      <c r="AZ157" s="194">
        <v>0</v>
      </c>
      <c r="BA157" s="173">
        <f t="shared" ref="BA157" si="1200">IFERROR(AZ157/AU157,"-")</f>
        <v>0</v>
      </c>
      <c r="BB157" s="171">
        <f t="shared" ref="BB157" si="1201">SUM(E157,L157,S157,Z157,AG157,AN157,AU157,)</f>
        <v>121</v>
      </c>
      <c r="BC157" s="172">
        <f t="shared" ref="BC157" si="1202">SUM(F157,M157,T157,AA157,AH157,AO157,AV157,)</f>
        <v>1</v>
      </c>
      <c r="BD157" s="173">
        <f t="shared" ref="BD157" si="1203">IFERROR(BC157/BB157,"-")</f>
        <v>8.2644628099173556E-3</v>
      </c>
      <c r="BE157" s="172">
        <f t="shared" ref="BE157" si="1204">SUM(H157,O157,V157,AC157,AJ157,AQ157,AX157,)</f>
        <v>0</v>
      </c>
      <c r="BF157" s="173">
        <f t="shared" ref="BF157" si="1205">IFERROR(BE157/BB157,"-")</f>
        <v>0</v>
      </c>
      <c r="BG157" s="172">
        <f t="shared" ref="BG157" si="1206">SUM(J157,Q157,X157,AE157,AL157,AS157,AZ157,)</f>
        <v>0</v>
      </c>
      <c r="BH157" s="173">
        <f t="shared" ref="BH157" si="1207">IFERROR(BG157/BB157,"-")</f>
        <v>0</v>
      </c>
      <c r="BJ157" s="268" t="s">
        <v>48</v>
      </c>
      <c r="BK157" s="5" t="s">
        <v>175</v>
      </c>
      <c r="BL157" s="33">
        <f>(BB207-SUM(BC207,BE207,BG207))/BB207</f>
        <v>0.61069836552748891</v>
      </c>
      <c r="BM157" s="86"/>
      <c r="BN157" s="149"/>
      <c r="BO157" s="86"/>
      <c r="BP157" s="86"/>
      <c r="BQ157" s="86"/>
      <c r="BR157" s="86"/>
      <c r="BS157" s="86"/>
      <c r="BT157" s="86"/>
      <c r="BU157" s="86"/>
      <c r="BV157" s="86"/>
      <c r="BW157" s="86"/>
      <c r="BX157" s="86"/>
      <c r="BY157" s="86"/>
      <c r="BZ157" s="86"/>
      <c r="CB157" s="149"/>
      <c r="CC157" s="86"/>
      <c r="CD157" s="86"/>
      <c r="CE157" s="86"/>
      <c r="CF157" s="86"/>
      <c r="CG157" s="86"/>
      <c r="CH157" s="86"/>
      <c r="CI157" s="86"/>
      <c r="CJ157" s="86"/>
      <c r="CK157" s="86"/>
      <c r="CL157" s="86"/>
      <c r="CM157" s="86"/>
      <c r="CN157" s="86"/>
      <c r="CO157" s="86"/>
    </row>
    <row r="158" spans="2:93" s="12" customFormat="1" ht="14.25" customHeight="1">
      <c r="B158" s="244"/>
      <c r="C158" s="266"/>
      <c r="D158" s="169" t="s">
        <v>74</v>
      </c>
      <c r="E158" s="39">
        <v>21</v>
      </c>
      <c r="F158" s="195">
        <v>1</v>
      </c>
      <c r="G158" s="13">
        <f t="shared" si="1152"/>
        <v>4.7619047619047616E-2</v>
      </c>
      <c r="H158" s="34">
        <v>1</v>
      </c>
      <c r="I158" s="13">
        <f t="shared" si="1153"/>
        <v>4.7619047619047616E-2</v>
      </c>
      <c r="J158" s="34">
        <v>1</v>
      </c>
      <c r="K158" s="13">
        <f t="shared" si="1154"/>
        <v>4.7619047619047616E-2</v>
      </c>
      <c r="L158" s="39">
        <v>55</v>
      </c>
      <c r="M158" s="195">
        <v>1</v>
      </c>
      <c r="N158" s="13">
        <f t="shared" si="1155"/>
        <v>1.8181818181818181E-2</v>
      </c>
      <c r="O158" s="34">
        <v>6</v>
      </c>
      <c r="P158" s="13">
        <f t="shared" si="1156"/>
        <v>0.10909090909090909</v>
      </c>
      <c r="Q158" s="34">
        <v>4</v>
      </c>
      <c r="R158" s="13">
        <f t="shared" si="1157"/>
        <v>7.2727272727272724E-2</v>
      </c>
      <c r="S158" s="39">
        <v>3709</v>
      </c>
      <c r="T158" s="195">
        <v>195</v>
      </c>
      <c r="U158" s="13">
        <f t="shared" si="1158"/>
        <v>5.2574818010245349E-2</v>
      </c>
      <c r="V158" s="34">
        <v>772</v>
      </c>
      <c r="W158" s="13">
        <f t="shared" si="1159"/>
        <v>0.20814235643030465</v>
      </c>
      <c r="X158" s="34">
        <v>316</v>
      </c>
      <c r="Y158" s="13">
        <f t="shared" si="1160"/>
        <v>8.5198166621730922E-2</v>
      </c>
      <c r="Z158" s="39">
        <v>2821</v>
      </c>
      <c r="AA158" s="195">
        <v>130</v>
      </c>
      <c r="AB158" s="13">
        <f t="shared" si="1161"/>
        <v>4.6082949308755762E-2</v>
      </c>
      <c r="AC158" s="34">
        <v>569</v>
      </c>
      <c r="AD158" s="13">
        <f t="shared" si="1162"/>
        <v>0.20170152428216945</v>
      </c>
      <c r="AE158" s="34">
        <v>235</v>
      </c>
      <c r="AF158" s="13">
        <f t="shared" si="1163"/>
        <v>8.3303792981212335E-2</v>
      </c>
      <c r="AG158" s="39">
        <v>1788</v>
      </c>
      <c r="AH158" s="195">
        <v>61</v>
      </c>
      <c r="AI158" s="13">
        <f t="shared" si="1164"/>
        <v>3.411633109619687E-2</v>
      </c>
      <c r="AJ158" s="34">
        <v>286</v>
      </c>
      <c r="AK158" s="13">
        <f t="shared" si="1165"/>
        <v>0.15995525727069351</v>
      </c>
      <c r="AL158" s="34">
        <v>112</v>
      </c>
      <c r="AM158" s="13">
        <f t="shared" si="1166"/>
        <v>6.2639821029082776E-2</v>
      </c>
      <c r="AN158" s="39">
        <v>736</v>
      </c>
      <c r="AO158" s="195">
        <v>15</v>
      </c>
      <c r="AP158" s="13">
        <f t="shared" si="1167"/>
        <v>2.0380434782608696E-2</v>
      </c>
      <c r="AQ158" s="34">
        <v>81</v>
      </c>
      <c r="AR158" s="13">
        <f t="shared" si="1168"/>
        <v>0.11005434782608696</v>
      </c>
      <c r="AS158" s="34">
        <v>37</v>
      </c>
      <c r="AT158" s="13">
        <f t="shared" si="1169"/>
        <v>5.0271739130434784E-2</v>
      </c>
      <c r="AU158" s="39">
        <v>224</v>
      </c>
      <c r="AV158" s="195">
        <v>2</v>
      </c>
      <c r="AW158" s="13">
        <f t="shared" si="1170"/>
        <v>8.9285714285714281E-3</v>
      </c>
      <c r="AX158" s="34">
        <v>21</v>
      </c>
      <c r="AY158" s="13">
        <f t="shared" si="1171"/>
        <v>9.375E-2</v>
      </c>
      <c r="AZ158" s="34">
        <v>5</v>
      </c>
      <c r="BA158" s="13">
        <f t="shared" si="1172"/>
        <v>2.2321428571428572E-2</v>
      </c>
      <c r="BB158" s="39">
        <f t="shared" si="1173"/>
        <v>9354</v>
      </c>
      <c r="BC158" s="75">
        <f t="shared" si="1174"/>
        <v>405</v>
      </c>
      <c r="BD158" s="13">
        <f t="shared" si="1175"/>
        <v>4.3296985246953176E-2</v>
      </c>
      <c r="BE158" s="75">
        <f t="shared" si="1176"/>
        <v>1736</v>
      </c>
      <c r="BF158" s="13">
        <f t="shared" si="1177"/>
        <v>0.18558905281163138</v>
      </c>
      <c r="BG158" s="75">
        <f t="shared" si="1178"/>
        <v>710</v>
      </c>
      <c r="BH158" s="13">
        <f t="shared" si="1179"/>
        <v>7.5903356852683346E-2</v>
      </c>
      <c r="BJ158" s="269"/>
      <c r="BK158" s="5" t="s">
        <v>212</v>
      </c>
      <c r="BL158" s="36">
        <f>(BB208-SUM(BC208,BE208,BG208))/BB208</f>
        <v>0.59185242121445047</v>
      </c>
      <c r="BM158" s="86"/>
      <c r="BN158" s="149"/>
      <c r="BO158" s="86"/>
      <c r="BP158" s="86"/>
      <c r="BQ158" s="86"/>
      <c r="BR158" s="86"/>
      <c r="BS158" s="86"/>
      <c r="BT158" s="86"/>
      <c r="BU158" s="86"/>
      <c r="BV158" s="86"/>
      <c r="BW158" s="86"/>
      <c r="BX158" s="86"/>
      <c r="BY158" s="86"/>
      <c r="BZ158" s="86"/>
      <c r="CB158" s="149"/>
      <c r="CC158" s="86"/>
      <c r="CD158" s="86"/>
      <c r="CE158" s="86"/>
      <c r="CF158" s="86"/>
      <c r="CG158" s="86"/>
      <c r="CH158" s="86"/>
      <c r="CI158" s="86"/>
      <c r="CJ158" s="86"/>
      <c r="CK158" s="86"/>
      <c r="CL158" s="86"/>
      <c r="CM158" s="86"/>
      <c r="CN158" s="86"/>
      <c r="CO158" s="86"/>
    </row>
    <row r="159" spans="2:93" s="12" customFormat="1" ht="14.25" customHeight="1">
      <c r="B159" s="242">
        <v>39</v>
      </c>
      <c r="C159" s="264" t="s">
        <v>8</v>
      </c>
      <c r="D159" s="144" t="s">
        <v>175</v>
      </c>
      <c r="E159" s="128">
        <v>52</v>
      </c>
      <c r="F159" s="89">
        <v>1</v>
      </c>
      <c r="G159" s="77">
        <f t="shared" si="1152"/>
        <v>1.9230769230769232E-2</v>
      </c>
      <c r="H159" s="78">
        <v>5</v>
      </c>
      <c r="I159" s="77">
        <f t="shared" si="1153"/>
        <v>9.6153846153846159E-2</v>
      </c>
      <c r="J159" s="78">
        <v>2</v>
      </c>
      <c r="K159" s="77">
        <f t="shared" si="1154"/>
        <v>3.8461538461538464E-2</v>
      </c>
      <c r="L159" s="128">
        <v>136</v>
      </c>
      <c r="M159" s="89">
        <v>7</v>
      </c>
      <c r="N159" s="77">
        <f t="shared" si="1155"/>
        <v>5.1470588235294115E-2</v>
      </c>
      <c r="O159" s="78">
        <v>19</v>
      </c>
      <c r="P159" s="77">
        <f t="shared" si="1156"/>
        <v>0.13970588235294118</v>
      </c>
      <c r="Q159" s="78">
        <v>6</v>
      </c>
      <c r="R159" s="77">
        <f t="shared" si="1157"/>
        <v>4.4117647058823532E-2</v>
      </c>
      <c r="S159" s="128">
        <v>19752</v>
      </c>
      <c r="T159" s="89">
        <v>1374</v>
      </c>
      <c r="U159" s="77">
        <f t="shared" si="1158"/>
        <v>6.9562575941676794E-2</v>
      </c>
      <c r="V159" s="78">
        <v>5090</v>
      </c>
      <c r="W159" s="77">
        <f t="shared" si="1159"/>
        <v>0.25769542324827865</v>
      </c>
      <c r="X159" s="78">
        <v>1296</v>
      </c>
      <c r="Y159" s="77">
        <f t="shared" si="1160"/>
        <v>6.561360874848117E-2</v>
      </c>
      <c r="Z159" s="128">
        <v>15207</v>
      </c>
      <c r="AA159" s="89">
        <v>888</v>
      </c>
      <c r="AB159" s="77">
        <f t="shared" si="1161"/>
        <v>5.8394160583941604E-2</v>
      </c>
      <c r="AC159" s="78">
        <v>3730</v>
      </c>
      <c r="AD159" s="77">
        <f t="shared" si="1162"/>
        <v>0.24528177812849344</v>
      </c>
      <c r="AE159" s="78">
        <v>903</v>
      </c>
      <c r="AF159" s="77">
        <f t="shared" si="1163"/>
        <v>5.9380548431643324E-2</v>
      </c>
      <c r="AG159" s="128">
        <v>9103</v>
      </c>
      <c r="AH159" s="89">
        <v>391</v>
      </c>
      <c r="AI159" s="77">
        <f t="shared" si="1164"/>
        <v>4.2952872679336479E-2</v>
      </c>
      <c r="AJ159" s="78">
        <v>1727</v>
      </c>
      <c r="AK159" s="77">
        <f t="shared" si="1165"/>
        <v>0.18971767549159618</v>
      </c>
      <c r="AL159" s="78">
        <v>456</v>
      </c>
      <c r="AM159" s="77">
        <f t="shared" si="1166"/>
        <v>5.0093375810172473E-2</v>
      </c>
      <c r="AN159" s="128">
        <v>3936</v>
      </c>
      <c r="AO159" s="89">
        <v>82</v>
      </c>
      <c r="AP159" s="77">
        <f t="shared" si="1167"/>
        <v>2.0833333333333332E-2</v>
      </c>
      <c r="AQ159" s="78">
        <v>499</v>
      </c>
      <c r="AR159" s="77">
        <f t="shared" si="1168"/>
        <v>0.12677845528455284</v>
      </c>
      <c r="AS159" s="78">
        <v>136</v>
      </c>
      <c r="AT159" s="77">
        <f t="shared" si="1169"/>
        <v>3.4552845528455285E-2</v>
      </c>
      <c r="AU159" s="128">
        <v>1180</v>
      </c>
      <c r="AV159" s="89">
        <v>6</v>
      </c>
      <c r="AW159" s="77">
        <f t="shared" si="1170"/>
        <v>5.084745762711864E-3</v>
      </c>
      <c r="AX159" s="78">
        <v>72</v>
      </c>
      <c r="AY159" s="77">
        <f t="shared" si="1171"/>
        <v>6.1016949152542375E-2</v>
      </c>
      <c r="AZ159" s="78">
        <v>21</v>
      </c>
      <c r="BA159" s="77">
        <f t="shared" si="1172"/>
        <v>1.7796610169491526E-2</v>
      </c>
      <c r="BB159" s="128">
        <f t="shared" si="1173"/>
        <v>49366</v>
      </c>
      <c r="BC159" s="79">
        <f t="shared" si="1174"/>
        <v>2749</v>
      </c>
      <c r="BD159" s="77">
        <f t="shared" si="1175"/>
        <v>5.5686099744763601E-2</v>
      </c>
      <c r="BE159" s="79">
        <f t="shared" si="1176"/>
        <v>11142</v>
      </c>
      <c r="BF159" s="77">
        <f t="shared" si="1177"/>
        <v>0.22570190009318153</v>
      </c>
      <c r="BG159" s="79">
        <f t="shared" si="1178"/>
        <v>2820</v>
      </c>
      <c r="BH159" s="77">
        <f t="shared" si="1179"/>
        <v>5.7124336587935018E-2</v>
      </c>
      <c r="BJ159" s="270"/>
      <c r="BK159" s="125" t="s">
        <v>74</v>
      </c>
      <c r="BL159" s="36">
        <f>(BB210-SUM(BC210,BE210,BG210))/BB210</f>
        <v>0.61331797235023044</v>
      </c>
      <c r="BM159" s="86"/>
      <c r="BN159" s="149"/>
      <c r="BO159" s="86"/>
      <c r="BP159" s="86"/>
      <c r="BQ159" s="86"/>
      <c r="BR159" s="86"/>
      <c r="BS159" s="86"/>
      <c r="BT159" s="86"/>
      <c r="BU159" s="86"/>
      <c r="BV159" s="86"/>
      <c r="BW159" s="86"/>
      <c r="BX159" s="86"/>
      <c r="BY159" s="86"/>
      <c r="BZ159" s="86"/>
      <c r="CB159" s="149"/>
      <c r="CC159" s="86"/>
      <c r="CD159" s="86"/>
      <c r="CE159" s="86"/>
      <c r="CF159" s="86"/>
      <c r="CG159" s="86"/>
      <c r="CH159" s="86"/>
      <c r="CI159" s="86"/>
      <c r="CJ159" s="86"/>
      <c r="CK159" s="86"/>
      <c r="CL159" s="86"/>
      <c r="CM159" s="86"/>
      <c r="CN159" s="86"/>
      <c r="CO159" s="86"/>
    </row>
    <row r="160" spans="2:93" s="12" customFormat="1" ht="14.25" customHeight="1">
      <c r="B160" s="243"/>
      <c r="C160" s="265"/>
      <c r="D160" s="187" t="s">
        <v>212</v>
      </c>
      <c r="E160" s="179">
        <v>0</v>
      </c>
      <c r="F160" s="180">
        <v>0</v>
      </c>
      <c r="G160" s="67" t="str">
        <f t="shared" si="1152"/>
        <v>-</v>
      </c>
      <c r="H160" s="68">
        <v>0</v>
      </c>
      <c r="I160" s="67" t="str">
        <f t="shared" si="1153"/>
        <v>-</v>
      </c>
      <c r="J160" s="68">
        <v>0</v>
      </c>
      <c r="K160" s="67" t="str">
        <f t="shared" si="1154"/>
        <v>-</v>
      </c>
      <c r="L160" s="179">
        <v>0</v>
      </c>
      <c r="M160" s="180">
        <v>0</v>
      </c>
      <c r="N160" s="67" t="str">
        <f t="shared" si="1155"/>
        <v>-</v>
      </c>
      <c r="O160" s="68">
        <v>0</v>
      </c>
      <c r="P160" s="67" t="str">
        <f t="shared" si="1156"/>
        <v>-</v>
      </c>
      <c r="Q160" s="68">
        <v>0</v>
      </c>
      <c r="R160" s="67" t="str">
        <f t="shared" si="1157"/>
        <v>-</v>
      </c>
      <c r="S160" s="179">
        <v>1882</v>
      </c>
      <c r="T160" s="180">
        <v>133</v>
      </c>
      <c r="U160" s="67">
        <f t="shared" si="1158"/>
        <v>7.0669500531349627E-2</v>
      </c>
      <c r="V160" s="68">
        <v>428</v>
      </c>
      <c r="W160" s="67">
        <f t="shared" si="1159"/>
        <v>0.22741764080765142</v>
      </c>
      <c r="X160" s="68">
        <v>115</v>
      </c>
      <c r="Y160" s="67">
        <f t="shared" si="1160"/>
        <v>6.1105207226354943E-2</v>
      </c>
      <c r="Z160" s="179">
        <v>1298</v>
      </c>
      <c r="AA160" s="180">
        <v>87</v>
      </c>
      <c r="AB160" s="67">
        <f t="shared" si="1161"/>
        <v>6.7026194144838208E-2</v>
      </c>
      <c r="AC160" s="68">
        <v>339</v>
      </c>
      <c r="AD160" s="67">
        <f t="shared" si="1162"/>
        <v>0.26117103235747302</v>
      </c>
      <c r="AE160" s="68">
        <v>97</v>
      </c>
      <c r="AF160" s="67">
        <f t="shared" si="1163"/>
        <v>7.4730354391371337E-2</v>
      </c>
      <c r="AG160" s="179">
        <v>698</v>
      </c>
      <c r="AH160" s="180">
        <v>44</v>
      </c>
      <c r="AI160" s="67">
        <f t="shared" si="1164"/>
        <v>6.3037249283667621E-2</v>
      </c>
      <c r="AJ160" s="68">
        <v>157</v>
      </c>
      <c r="AK160" s="67">
        <f t="shared" si="1165"/>
        <v>0.22492836676217765</v>
      </c>
      <c r="AL160" s="68">
        <v>51</v>
      </c>
      <c r="AM160" s="67">
        <f t="shared" si="1166"/>
        <v>7.3065902578796568E-2</v>
      </c>
      <c r="AN160" s="179">
        <v>244</v>
      </c>
      <c r="AO160" s="180">
        <v>8</v>
      </c>
      <c r="AP160" s="67">
        <f t="shared" si="1167"/>
        <v>3.2786885245901641E-2</v>
      </c>
      <c r="AQ160" s="68">
        <v>51</v>
      </c>
      <c r="AR160" s="67">
        <f t="shared" si="1168"/>
        <v>0.20901639344262296</v>
      </c>
      <c r="AS160" s="68">
        <v>15</v>
      </c>
      <c r="AT160" s="67">
        <f t="shared" si="1169"/>
        <v>6.1475409836065573E-2</v>
      </c>
      <c r="AU160" s="179">
        <v>52</v>
      </c>
      <c r="AV160" s="180">
        <v>1</v>
      </c>
      <c r="AW160" s="67">
        <f t="shared" si="1170"/>
        <v>1.9230769230769232E-2</v>
      </c>
      <c r="AX160" s="68">
        <v>2</v>
      </c>
      <c r="AY160" s="67">
        <f t="shared" si="1171"/>
        <v>3.8461538461538464E-2</v>
      </c>
      <c r="AZ160" s="68">
        <v>2</v>
      </c>
      <c r="BA160" s="67">
        <f t="shared" si="1172"/>
        <v>3.8461538461538464E-2</v>
      </c>
      <c r="BB160" s="179">
        <f t="shared" si="1173"/>
        <v>4174</v>
      </c>
      <c r="BC160" s="69">
        <f t="shared" si="1174"/>
        <v>273</v>
      </c>
      <c r="BD160" s="67">
        <f t="shared" si="1175"/>
        <v>6.5404887398179207E-2</v>
      </c>
      <c r="BE160" s="69">
        <f t="shared" si="1176"/>
        <v>977</v>
      </c>
      <c r="BF160" s="67">
        <f t="shared" si="1177"/>
        <v>0.23406804024916147</v>
      </c>
      <c r="BG160" s="69">
        <f t="shared" si="1178"/>
        <v>280</v>
      </c>
      <c r="BH160" s="67">
        <f t="shared" si="1179"/>
        <v>6.708193579300431E-2</v>
      </c>
      <c r="BJ160" s="268" t="s">
        <v>4</v>
      </c>
      <c r="BK160" s="5" t="s">
        <v>175</v>
      </c>
      <c r="BL160" s="33">
        <f>(BB211-SUM(BC211,BE211,BG211))/BB211</f>
        <v>0.63953113930572547</v>
      </c>
      <c r="BM160" s="86"/>
      <c r="BN160" s="149"/>
      <c r="BO160" s="86"/>
      <c r="BP160" s="86"/>
      <c r="BQ160" s="86"/>
      <c r="BR160" s="86"/>
      <c r="BS160" s="86"/>
      <c r="BT160" s="86"/>
      <c r="BU160" s="86"/>
      <c r="BV160" s="86"/>
      <c r="BW160" s="86"/>
      <c r="BX160" s="86"/>
      <c r="BY160" s="86"/>
      <c r="BZ160" s="86"/>
      <c r="CB160" s="149"/>
      <c r="CC160" s="86"/>
      <c r="CD160" s="86"/>
      <c r="CE160" s="86"/>
      <c r="CF160" s="86"/>
      <c r="CG160" s="86"/>
      <c r="CH160" s="86"/>
      <c r="CI160" s="86"/>
      <c r="CJ160" s="86"/>
      <c r="CK160" s="86"/>
      <c r="CL160" s="86"/>
      <c r="CM160" s="86"/>
      <c r="CN160" s="86"/>
      <c r="CO160" s="86"/>
    </row>
    <row r="161" spans="2:93" s="12" customFormat="1" ht="14.25" customHeight="1">
      <c r="B161" s="243"/>
      <c r="C161" s="265"/>
      <c r="D161" s="145" t="s">
        <v>274</v>
      </c>
      <c r="E161" s="171">
        <v>0</v>
      </c>
      <c r="F161" s="193">
        <v>0</v>
      </c>
      <c r="G161" s="173" t="str">
        <f t="shared" ref="G161" si="1208">IFERROR(F161/E161,"-")</f>
        <v>-</v>
      </c>
      <c r="H161" s="194">
        <v>0</v>
      </c>
      <c r="I161" s="173" t="str">
        <f t="shared" ref="I161" si="1209">IFERROR(H161/E161,"-")</f>
        <v>-</v>
      </c>
      <c r="J161" s="194">
        <v>0</v>
      </c>
      <c r="K161" s="173" t="str">
        <f t="shared" ref="K161" si="1210">IFERROR(J161/E161,"-")</f>
        <v>-</v>
      </c>
      <c r="L161" s="171">
        <v>2</v>
      </c>
      <c r="M161" s="193">
        <v>0</v>
      </c>
      <c r="N161" s="173">
        <f t="shared" ref="N161" si="1211">IFERROR(M161/L161,"-")</f>
        <v>0</v>
      </c>
      <c r="O161" s="194">
        <v>0</v>
      </c>
      <c r="P161" s="173">
        <f t="shared" ref="P161" si="1212">IFERROR(O161/L161,"-")</f>
        <v>0</v>
      </c>
      <c r="Q161" s="194">
        <v>0</v>
      </c>
      <c r="R161" s="173">
        <f t="shared" ref="R161" si="1213">IFERROR(Q161/L161,"-")</f>
        <v>0</v>
      </c>
      <c r="S161" s="171">
        <v>45</v>
      </c>
      <c r="T161" s="193">
        <v>0</v>
      </c>
      <c r="U161" s="173">
        <f t="shared" ref="U161" si="1214">IFERROR(T161/S161,"-")</f>
        <v>0</v>
      </c>
      <c r="V161" s="194">
        <v>0</v>
      </c>
      <c r="W161" s="173">
        <f t="shared" ref="W161" si="1215">IFERROR(V161/S161,"-")</f>
        <v>0</v>
      </c>
      <c r="X161" s="194">
        <v>0</v>
      </c>
      <c r="Y161" s="173">
        <f t="shared" ref="Y161" si="1216">IFERROR(X161/S161,"-")</f>
        <v>0</v>
      </c>
      <c r="Z161" s="171">
        <v>63</v>
      </c>
      <c r="AA161" s="193">
        <v>0</v>
      </c>
      <c r="AB161" s="173">
        <f t="shared" ref="AB161" si="1217">IFERROR(AA161/Z161,"-")</f>
        <v>0</v>
      </c>
      <c r="AC161" s="194">
        <v>0</v>
      </c>
      <c r="AD161" s="173">
        <f t="shared" ref="AD161" si="1218">IFERROR(AC161/Z161,"-")</f>
        <v>0</v>
      </c>
      <c r="AE161" s="194">
        <v>0</v>
      </c>
      <c r="AF161" s="173">
        <f t="shared" ref="AF161" si="1219">IFERROR(AE161/Z161,"-")</f>
        <v>0</v>
      </c>
      <c r="AG161" s="171">
        <v>78</v>
      </c>
      <c r="AH161" s="193">
        <v>0</v>
      </c>
      <c r="AI161" s="173">
        <f t="shared" ref="AI161" si="1220">IFERROR(AH161/AG161,"-")</f>
        <v>0</v>
      </c>
      <c r="AJ161" s="194">
        <v>0</v>
      </c>
      <c r="AK161" s="173">
        <f t="shared" ref="AK161" si="1221">IFERROR(AJ161/AG161,"-")</f>
        <v>0</v>
      </c>
      <c r="AL161" s="194">
        <v>0</v>
      </c>
      <c r="AM161" s="173">
        <f t="shared" ref="AM161" si="1222">IFERROR(AL161/AG161,"-")</f>
        <v>0</v>
      </c>
      <c r="AN161" s="171">
        <v>73</v>
      </c>
      <c r="AO161" s="193">
        <v>0</v>
      </c>
      <c r="AP161" s="173">
        <f t="shared" ref="AP161" si="1223">IFERROR(AO161/AN161,"-")</f>
        <v>0</v>
      </c>
      <c r="AQ161" s="194">
        <v>0</v>
      </c>
      <c r="AR161" s="173">
        <f t="shared" ref="AR161" si="1224">IFERROR(AQ161/AN161,"-")</f>
        <v>0</v>
      </c>
      <c r="AS161" s="194">
        <v>0</v>
      </c>
      <c r="AT161" s="173">
        <f t="shared" ref="AT161" si="1225">IFERROR(AS161/AN161,"-")</f>
        <v>0</v>
      </c>
      <c r="AU161" s="171">
        <v>54</v>
      </c>
      <c r="AV161" s="193">
        <v>0</v>
      </c>
      <c r="AW161" s="173">
        <f t="shared" ref="AW161" si="1226">IFERROR(AV161/AU161,"-")</f>
        <v>0</v>
      </c>
      <c r="AX161" s="194">
        <v>0</v>
      </c>
      <c r="AY161" s="173">
        <f t="shared" ref="AY161" si="1227">IFERROR(AX161/AU161,"-")</f>
        <v>0</v>
      </c>
      <c r="AZ161" s="194">
        <v>0</v>
      </c>
      <c r="BA161" s="173">
        <f t="shared" ref="BA161" si="1228">IFERROR(AZ161/AU161,"-")</f>
        <v>0</v>
      </c>
      <c r="BB161" s="171">
        <f t="shared" ref="BB161" si="1229">SUM(E161,L161,S161,Z161,AG161,AN161,AU161,)</f>
        <v>315</v>
      </c>
      <c r="BC161" s="172">
        <f t="shared" ref="BC161" si="1230">SUM(F161,M161,T161,AA161,AH161,AO161,AV161,)</f>
        <v>0</v>
      </c>
      <c r="BD161" s="173">
        <f t="shared" ref="BD161" si="1231">IFERROR(BC161/BB161,"-")</f>
        <v>0</v>
      </c>
      <c r="BE161" s="172">
        <f t="shared" ref="BE161" si="1232">SUM(H161,O161,V161,AC161,AJ161,AQ161,AX161,)</f>
        <v>0</v>
      </c>
      <c r="BF161" s="173">
        <f t="shared" ref="BF161" si="1233">IFERROR(BE161/BB161,"-")</f>
        <v>0</v>
      </c>
      <c r="BG161" s="172">
        <f t="shared" ref="BG161" si="1234">SUM(J161,Q161,X161,AE161,AL161,AS161,AZ161,)</f>
        <v>0</v>
      </c>
      <c r="BH161" s="173">
        <f t="shared" ref="BH161" si="1235">IFERROR(BG161/BB161,"-")</f>
        <v>0</v>
      </c>
      <c r="BJ161" s="269"/>
      <c r="BK161" s="5" t="s">
        <v>212</v>
      </c>
      <c r="BL161" s="33">
        <f>(BB212-SUM(BC212,BE212,BG212))/BB212</f>
        <v>0.62027027027027026</v>
      </c>
      <c r="BM161" s="86"/>
      <c r="BN161" s="149"/>
      <c r="BO161" s="86"/>
      <c r="BP161" s="86"/>
      <c r="BQ161" s="86"/>
      <c r="BR161" s="86"/>
      <c r="BS161" s="86"/>
      <c r="BT161" s="86"/>
      <c r="BU161" s="86"/>
      <c r="BV161" s="86"/>
      <c r="BW161" s="86"/>
      <c r="BX161" s="86"/>
      <c r="BY161" s="86"/>
      <c r="BZ161" s="86"/>
      <c r="CB161" s="149"/>
      <c r="CC161" s="86"/>
      <c r="CD161" s="86"/>
      <c r="CE161" s="86"/>
      <c r="CF161" s="86"/>
      <c r="CG161" s="86"/>
      <c r="CH161" s="86"/>
      <c r="CI161" s="86"/>
      <c r="CJ161" s="86"/>
      <c r="CK161" s="86"/>
      <c r="CL161" s="86"/>
      <c r="CM161" s="86"/>
      <c r="CN161" s="86"/>
      <c r="CO161" s="86"/>
    </row>
    <row r="162" spans="2:93" s="12" customFormat="1" ht="14.25" customHeight="1">
      <c r="B162" s="244"/>
      <c r="C162" s="266"/>
      <c r="D162" s="169" t="s">
        <v>74</v>
      </c>
      <c r="E162" s="39">
        <v>52</v>
      </c>
      <c r="F162" s="195">
        <v>1</v>
      </c>
      <c r="G162" s="13">
        <f t="shared" si="1152"/>
        <v>1.9230769230769232E-2</v>
      </c>
      <c r="H162" s="34">
        <v>5</v>
      </c>
      <c r="I162" s="13">
        <f t="shared" si="1153"/>
        <v>9.6153846153846159E-2</v>
      </c>
      <c r="J162" s="34">
        <v>2</v>
      </c>
      <c r="K162" s="13">
        <f t="shared" si="1154"/>
        <v>3.8461538461538464E-2</v>
      </c>
      <c r="L162" s="39">
        <v>138</v>
      </c>
      <c r="M162" s="195">
        <v>7</v>
      </c>
      <c r="N162" s="13">
        <f t="shared" si="1155"/>
        <v>5.0724637681159424E-2</v>
      </c>
      <c r="O162" s="34">
        <v>19</v>
      </c>
      <c r="P162" s="13">
        <f t="shared" si="1156"/>
        <v>0.13768115942028986</v>
      </c>
      <c r="Q162" s="34">
        <v>6</v>
      </c>
      <c r="R162" s="13">
        <f t="shared" si="1157"/>
        <v>4.3478260869565216E-2</v>
      </c>
      <c r="S162" s="39">
        <v>21679</v>
      </c>
      <c r="T162" s="195">
        <v>1507</v>
      </c>
      <c r="U162" s="13">
        <f t="shared" si="1158"/>
        <v>6.9514276488767929E-2</v>
      </c>
      <c r="V162" s="34">
        <v>5518</v>
      </c>
      <c r="W162" s="13">
        <f t="shared" si="1159"/>
        <v>0.25453203561049864</v>
      </c>
      <c r="X162" s="34">
        <v>1411</v>
      </c>
      <c r="Y162" s="13">
        <f t="shared" si="1160"/>
        <v>6.5086027953318887E-2</v>
      </c>
      <c r="Z162" s="39">
        <v>16568</v>
      </c>
      <c r="AA162" s="195">
        <v>975</v>
      </c>
      <c r="AB162" s="13">
        <f t="shared" si="1161"/>
        <v>5.8848382423949783E-2</v>
      </c>
      <c r="AC162" s="34">
        <v>4069</v>
      </c>
      <c r="AD162" s="13">
        <f t="shared" si="1162"/>
        <v>0.24559391598261709</v>
      </c>
      <c r="AE162" s="34">
        <v>1000</v>
      </c>
      <c r="AF162" s="13">
        <f t="shared" si="1163"/>
        <v>6.0357315306615159E-2</v>
      </c>
      <c r="AG162" s="39">
        <v>9879</v>
      </c>
      <c r="AH162" s="195">
        <v>435</v>
      </c>
      <c r="AI162" s="13">
        <f t="shared" si="1164"/>
        <v>4.4032796841785606E-2</v>
      </c>
      <c r="AJ162" s="34">
        <v>1884</v>
      </c>
      <c r="AK162" s="13">
        <f t="shared" si="1165"/>
        <v>0.19070756149407836</v>
      </c>
      <c r="AL162" s="34">
        <v>507</v>
      </c>
      <c r="AM162" s="13">
        <f t="shared" si="1166"/>
        <v>5.1320983905253567E-2</v>
      </c>
      <c r="AN162" s="39">
        <v>4253</v>
      </c>
      <c r="AO162" s="195">
        <v>90</v>
      </c>
      <c r="AP162" s="13">
        <f t="shared" si="1167"/>
        <v>2.1161533035504349E-2</v>
      </c>
      <c r="AQ162" s="34">
        <v>550</v>
      </c>
      <c r="AR162" s="13">
        <f t="shared" si="1168"/>
        <v>0.12932047966141547</v>
      </c>
      <c r="AS162" s="34">
        <v>151</v>
      </c>
      <c r="AT162" s="13">
        <f t="shared" si="1169"/>
        <v>3.5504349870679519E-2</v>
      </c>
      <c r="AU162" s="39">
        <v>1286</v>
      </c>
      <c r="AV162" s="195">
        <v>7</v>
      </c>
      <c r="AW162" s="13">
        <f t="shared" si="1170"/>
        <v>5.4432348367029551E-3</v>
      </c>
      <c r="AX162" s="34">
        <v>74</v>
      </c>
      <c r="AY162" s="13">
        <f t="shared" si="1171"/>
        <v>5.7542768273716953E-2</v>
      </c>
      <c r="AZ162" s="34">
        <v>23</v>
      </c>
      <c r="BA162" s="13">
        <f t="shared" si="1172"/>
        <v>1.7884914463452566E-2</v>
      </c>
      <c r="BB162" s="39">
        <f t="shared" si="1173"/>
        <v>53855</v>
      </c>
      <c r="BC162" s="75">
        <f t="shared" si="1174"/>
        <v>3022</v>
      </c>
      <c r="BD162" s="13">
        <f t="shared" si="1175"/>
        <v>5.6113638473679325E-2</v>
      </c>
      <c r="BE162" s="75">
        <f t="shared" si="1176"/>
        <v>12119</v>
      </c>
      <c r="BF162" s="13">
        <f t="shared" si="1177"/>
        <v>0.22503017361433478</v>
      </c>
      <c r="BG162" s="75">
        <f t="shared" si="1178"/>
        <v>3100</v>
      </c>
      <c r="BH162" s="13">
        <f t="shared" si="1179"/>
        <v>5.7561971961749142E-2</v>
      </c>
      <c r="BJ162" s="270"/>
      <c r="BK162" s="125" t="s">
        <v>74</v>
      </c>
      <c r="BL162" s="33">
        <f>(BB214-SUM(BC214,BE214,BG214))/BB214</f>
        <v>0.64102564102564108</v>
      </c>
      <c r="BM162" s="86"/>
      <c r="BN162" s="149"/>
      <c r="BO162" s="86"/>
      <c r="BP162" s="86"/>
      <c r="BQ162" s="86"/>
      <c r="BR162" s="86"/>
      <c r="BS162" s="86"/>
      <c r="BT162" s="86"/>
      <c r="BU162" s="86"/>
      <c r="BV162" s="86"/>
      <c r="BW162" s="86"/>
      <c r="BX162" s="86"/>
      <c r="BY162" s="86"/>
      <c r="BZ162" s="86"/>
      <c r="CB162" s="149"/>
      <c r="CC162" s="86"/>
      <c r="CD162" s="86"/>
      <c r="CE162" s="86"/>
      <c r="CF162" s="86"/>
      <c r="CG162" s="86"/>
      <c r="CH162" s="86"/>
      <c r="CI162" s="86"/>
      <c r="CJ162" s="86"/>
      <c r="CK162" s="86"/>
      <c r="CL162" s="86"/>
      <c r="CM162" s="86"/>
      <c r="CN162" s="86"/>
      <c r="CO162" s="86"/>
    </row>
    <row r="163" spans="2:93" s="12" customFormat="1" ht="14.25" customHeight="1">
      <c r="B163" s="242">
        <v>40</v>
      </c>
      <c r="C163" s="264" t="s">
        <v>46</v>
      </c>
      <c r="D163" s="144" t="s">
        <v>175</v>
      </c>
      <c r="E163" s="128">
        <v>60</v>
      </c>
      <c r="F163" s="89">
        <v>3</v>
      </c>
      <c r="G163" s="77">
        <f t="shared" si="1152"/>
        <v>0.05</v>
      </c>
      <c r="H163" s="78">
        <v>2</v>
      </c>
      <c r="I163" s="77">
        <f t="shared" si="1153"/>
        <v>3.3333333333333333E-2</v>
      </c>
      <c r="J163" s="78">
        <v>1</v>
      </c>
      <c r="K163" s="77">
        <f t="shared" si="1154"/>
        <v>1.6666666666666666E-2</v>
      </c>
      <c r="L163" s="128">
        <v>129</v>
      </c>
      <c r="M163" s="89">
        <v>5</v>
      </c>
      <c r="N163" s="77">
        <f t="shared" si="1155"/>
        <v>3.875968992248062E-2</v>
      </c>
      <c r="O163" s="78">
        <v>14</v>
      </c>
      <c r="P163" s="77">
        <f t="shared" si="1156"/>
        <v>0.10852713178294573</v>
      </c>
      <c r="Q163" s="78">
        <v>9</v>
      </c>
      <c r="R163" s="77">
        <f t="shared" si="1157"/>
        <v>6.9767441860465115E-2</v>
      </c>
      <c r="S163" s="128">
        <v>4122</v>
      </c>
      <c r="T163" s="89">
        <v>204</v>
      </c>
      <c r="U163" s="77">
        <f t="shared" si="1158"/>
        <v>4.9490538573508006E-2</v>
      </c>
      <c r="V163" s="78">
        <v>717</v>
      </c>
      <c r="W163" s="77">
        <f t="shared" si="1159"/>
        <v>0.17394468704512372</v>
      </c>
      <c r="X163" s="78">
        <v>363</v>
      </c>
      <c r="Y163" s="77">
        <f t="shared" si="1160"/>
        <v>8.8064046579330424E-2</v>
      </c>
      <c r="Z163" s="128">
        <v>3245</v>
      </c>
      <c r="AA163" s="89">
        <v>151</v>
      </c>
      <c r="AB163" s="77">
        <f t="shared" si="1161"/>
        <v>4.653312788906009E-2</v>
      </c>
      <c r="AC163" s="78">
        <v>486</v>
      </c>
      <c r="AD163" s="77">
        <f t="shared" si="1162"/>
        <v>0.14976887519260401</v>
      </c>
      <c r="AE163" s="78">
        <v>300</v>
      </c>
      <c r="AF163" s="77">
        <f t="shared" si="1163"/>
        <v>9.2449922958397532E-2</v>
      </c>
      <c r="AG163" s="128">
        <v>2118</v>
      </c>
      <c r="AH163" s="89">
        <v>52</v>
      </c>
      <c r="AI163" s="77">
        <f t="shared" si="1164"/>
        <v>2.4551463644948063E-2</v>
      </c>
      <c r="AJ163" s="78">
        <v>230</v>
      </c>
      <c r="AK163" s="77">
        <f t="shared" si="1165"/>
        <v>0.10859301227573183</v>
      </c>
      <c r="AL163" s="78">
        <v>137</v>
      </c>
      <c r="AM163" s="77">
        <f t="shared" si="1166"/>
        <v>6.4683663833805471E-2</v>
      </c>
      <c r="AN163" s="128">
        <v>895</v>
      </c>
      <c r="AO163" s="89">
        <v>10</v>
      </c>
      <c r="AP163" s="77">
        <f t="shared" si="1167"/>
        <v>1.11731843575419E-2</v>
      </c>
      <c r="AQ163" s="78">
        <v>79</v>
      </c>
      <c r="AR163" s="77">
        <f t="shared" si="1168"/>
        <v>8.826815642458101E-2</v>
      </c>
      <c r="AS163" s="78">
        <v>41</v>
      </c>
      <c r="AT163" s="77">
        <f t="shared" si="1169"/>
        <v>4.5810055865921788E-2</v>
      </c>
      <c r="AU163" s="128">
        <v>240</v>
      </c>
      <c r="AV163" s="89">
        <v>3</v>
      </c>
      <c r="AW163" s="77">
        <f t="shared" si="1170"/>
        <v>1.2500000000000001E-2</v>
      </c>
      <c r="AX163" s="78">
        <v>15</v>
      </c>
      <c r="AY163" s="77">
        <f t="shared" si="1171"/>
        <v>6.25E-2</v>
      </c>
      <c r="AZ163" s="78">
        <v>8</v>
      </c>
      <c r="BA163" s="77">
        <f t="shared" si="1172"/>
        <v>3.3333333333333333E-2</v>
      </c>
      <c r="BB163" s="128">
        <f t="shared" si="1173"/>
        <v>10809</v>
      </c>
      <c r="BC163" s="79">
        <f t="shared" si="1174"/>
        <v>428</v>
      </c>
      <c r="BD163" s="77">
        <f t="shared" si="1175"/>
        <v>3.9596632435933019E-2</v>
      </c>
      <c r="BE163" s="79">
        <f t="shared" si="1176"/>
        <v>1543</v>
      </c>
      <c r="BF163" s="77">
        <f t="shared" si="1177"/>
        <v>0.14275141086131926</v>
      </c>
      <c r="BG163" s="79">
        <f t="shared" si="1178"/>
        <v>859</v>
      </c>
      <c r="BH163" s="77">
        <f t="shared" si="1179"/>
        <v>7.9470811360902949E-2</v>
      </c>
      <c r="BJ163" s="268" t="s">
        <v>22</v>
      </c>
      <c r="BK163" s="5" t="s">
        <v>175</v>
      </c>
      <c r="BL163" s="33">
        <f>(BB215-SUM(BC215,BE215,BG215))/BB215</f>
        <v>0.70703834241162022</v>
      </c>
      <c r="BM163" s="86"/>
      <c r="BN163" s="149"/>
      <c r="BO163" s="86"/>
      <c r="BP163" s="86"/>
      <c r="BQ163" s="86"/>
      <c r="BR163" s="86"/>
      <c r="BS163" s="86"/>
      <c r="BT163" s="86"/>
      <c r="BU163" s="86"/>
      <c r="BV163" s="86"/>
      <c r="BW163" s="86"/>
      <c r="BX163" s="86"/>
      <c r="BY163" s="86"/>
      <c r="BZ163" s="86"/>
      <c r="CB163" s="149"/>
      <c r="CC163" s="86"/>
      <c r="CD163" s="86"/>
      <c r="CE163" s="86"/>
      <c r="CF163" s="86"/>
      <c r="CG163" s="86"/>
      <c r="CH163" s="86"/>
      <c r="CI163" s="86"/>
      <c r="CJ163" s="86"/>
      <c r="CK163" s="86"/>
      <c r="CL163" s="86"/>
      <c r="CM163" s="86"/>
      <c r="CN163" s="86"/>
      <c r="CO163" s="86"/>
    </row>
    <row r="164" spans="2:93" s="12" customFormat="1" ht="14.25" customHeight="1">
      <c r="B164" s="243"/>
      <c r="C164" s="265"/>
      <c r="D164" s="187" t="s">
        <v>212</v>
      </c>
      <c r="E164" s="179">
        <v>0</v>
      </c>
      <c r="F164" s="180">
        <v>0</v>
      </c>
      <c r="G164" s="67" t="str">
        <f t="shared" si="1152"/>
        <v>-</v>
      </c>
      <c r="H164" s="68">
        <v>0</v>
      </c>
      <c r="I164" s="67" t="str">
        <f t="shared" si="1153"/>
        <v>-</v>
      </c>
      <c r="J164" s="68">
        <v>0</v>
      </c>
      <c r="K164" s="67" t="str">
        <f t="shared" si="1154"/>
        <v>-</v>
      </c>
      <c r="L164" s="179">
        <v>1</v>
      </c>
      <c r="M164" s="180">
        <v>0</v>
      </c>
      <c r="N164" s="67">
        <f t="shared" si="1155"/>
        <v>0</v>
      </c>
      <c r="O164" s="68">
        <v>0</v>
      </c>
      <c r="P164" s="67">
        <f t="shared" si="1156"/>
        <v>0</v>
      </c>
      <c r="Q164" s="68">
        <v>0</v>
      </c>
      <c r="R164" s="67">
        <f t="shared" si="1157"/>
        <v>0</v>
      </c>
      <c r="S164" s="179">
        <v>303</v>
      </c>
      <c r="T164" s="180">
        <v>10</v>
      </c>
      <c r="U164" s="67">
        <f t="shared" si="1158"/>
        <v>3.3003300330033E-2</v>
      </c>
      <c r="V164" s="68">
        <v>49</v>
      </c>
      <c r="W164" s="67">
        <f t="shared" si="1159"/>
        <v>0.1617161716171617</v>
      </c>
      <c r="X164" s="68">
        <v>27</v>
      </c>
      <c r="Y164" s="67">
        <f t="shared" si="1160"/>
        <v>8.9108910891089105E-2</v>
      </c>
      <c r="Z164" s="179">
        <v>150</v>
      </c>
      <c r="AA164" s="180">
        <v>5</v>
      </c>
      <c r="AB164" s="67">
        <f t="shared" si="1161"/>
        <v>3.3333333333333333E-2</v>
      </c>
      <c r="AC164" s="68">
        <v>23</v>
      </c>
      <c r="AD164" s="67">
        <f t="shared" si="1162"/>
        <v>0.15333333333333332</v>
      </c>
      <c r="AE164" s="68">
        <v>15</v>
      </c>
      <c r="AF164" s="67">
        <f t="shared" si="1163"/>
        <v>0.1</v>
      </c>
      <c r="AG164" s="179">
        <v>75</v>
      </c>
      <c r="AH164" s="180">
        <v>1</v>
      </c>
      <c r="AI164" s="67">
        <f t="shared" si="1164"/>
        <v>1.3333333333333334E-2</v>
      </c>
      <c r="AJ164" s="68">
        <v>7</v>
      </c>
      <c r="AK164" s="67">
        <f t="shared" si="1165"/>
        <v>9.3333333333333338E-2</v>
      </c>
      <c r="AL164" s="68">
        <v>5</v>
      </c>
      <c r="AM164" s="67">
        <f t="shared" si="1166"/>
        <v>6.6666666666666666E-2</v>
      </c>
      <c r="AN164" s="179">
        <v>29</v>
      </c>
      <c r="AO164" s="180">
        <v>0</v>
      </c>
      <c r="AP164" s="67">
        <f t="shared" si="1167"/>
        <v>0</v>
      </c>
      <c r="AQ164" s="68">
        <v>0</v>
      </c>
      <c r="AR164" s="67">
        <f t="shared" si="1168"/>
        <v>0</v>
      </c>
      <c r="AS164" s="68">
        <v>2</v>
      </c>
      <c r="AT164" s="67">
        <f t="shared" si="1169"/>
        <v>6.8965517241379309E-2</v>
      </c>
      <c r="AU164" s="179">
        <v>4</v>
      </c>
      <c r="AV164" s="180">
        <v>0</v>
      </c>
      <c r="AW164" s="67">
        <f t="shared" si="1170"/>
        <v>0</v>
      </c>
      <c r="AX164" s="68">
        <v>1</v>
      </c>
      <c r="AY164" s="67">
        <f t="shared" si="1171"/>
        <v>0.25</v>
      </c>
      <c r="AZ164" s="68">
        <v>0</v>
      </c>
      <c r="BA164" s="67">
        <f t="shared" si="1172"/>
        <v>0</v>
      </c>
      <c r="BB164" s="179">
        <f t="shared" si="1173"/>
        <v>562</v>
      </c>
      <c r="BC164" s="69">
        <f t="shared" si="1174"/>
        <v>16</v>
      </c>
      <c r="BD164" s="67">
        <f t="shared" si="1175"/>
        <v>2.8469750889679714E-2</v>
      </c>
      <c r="BE164" s="69">
        <f t="shared" si="1176"/>
        <v>80</v>
      </c>
      <c r="BF164" s="67">
        <f t="shared" si="1177"/>
        <v>0.14234875444839859</v>
      </c>
      <c r="BG164" s="69">
        <f t="shared" si="1178"/>
        <v>49</v>
      </c>
      <c r="BH164" s="67">
        <f t="shared" si="1179"/>
        <v>8.7188612099644125E-2</v>
      </c>
      <c r="BJ164" s="269"/>
      <c r="BK164" s="5" t="s">
        <v>212</v>
      </c>
      <c r="BL164" s="33">
        <f>(BB216-SUM(BC216,BE216,BG216))/BB216</f>
        <v>0.69580419580419584</v>
      </c>
      <c r="BM164" s="86"/>
      <c r="BN164" s="149"/>
      <c r="BO164" s="86"/>
      <c r="BP164" s="86"/>
      <c r="BQ164" s="86"/>
      <c r="BR164" s="86"/>
      <c r="BS164" s="86"/>
      <c r="BT164" s="86"/>
      <c r="BU164" s="86"/>
      <c r="BV164" s="86"/>
      <c r="BW164" s="86"/>
      <c r="BX164" s="86"/>
      <c r="BY164" s="86"/>
      <c r="BZ164" s="86"/>
      <c r="CB164" s="149"/>
      <c r="CC164" s="86"/>
      <c r="CD164" s="86"/>
      <c r="CE164" s="86"/>
      <c r="CF164" s="86"/>
      <c r="CG164" s="86"/>
      <c r="CH164" s="86"/>
      <c r="CI164" s="86"/>
      <c r="CJ164" s="86"/>
      <c r="CK164" s="86"/>
      <c r="CL164" s="86"/>
      <c r="CM164" s="86"/>
      <c r="CN164" s="86"/>
      <c r="CO164" s="86"/>
    </row>
    <row r="165" spans="2:93" s="12" customFormat="1" ht="14.25" customHeight="1">
      <c r="B165" s="243"/>
      <c r="C165" s="265"/>
      <c r="D165" s="145" t="s">
        <v>274</v>
      </c>
      <c r="E165" s="188">
        <v>1</v>
      </c>
      <c r="F165" s="193">
        <v>0</v>
      </c>
      <c r="G165" s="173">
        <f t="shared" ref="G165" si="1236">IFERROR(F165/E165,"-")</f>
        <v>0</v>
      </c>
      <c r="H165" s="194">
        <v>0</v>
      </c>
      <c r="I165" s="173">
        <f t="shared" ref="I165" si="1237">IFERROR(H165/E165,"-")</f>
        <v>0</v>
      </c>
      <c r="J165" s="194">
        <v>0</v>
      </c>
      <c r="K165" s="173">
        <f t="shared" ref="K165" si="1238">IFERROR(J165/E165,"-")</f>
        <v>0</v>
      </c>
      <c r="L165" s="171">
        <v>2</v>
      </c>
      <c r="M165" s="193">
        <v>0</v>
      </c>
      <c r="N165" s="173">
        <f t="shared" ref="N165" si="1239">IFERROR(M165/L165,"-")</f>
        <v>0</v>
      </c>
      <c r="O165" s="194">
        <v>0</v>
      </c>
      <c r="P165" s="173">
        <f t="shared" ref="P165" si="1240">IFERROR(O165/L165,"-")</f>
        <v>0</v>
      </c>
      <c r="Q165" s="194">
        <v>0</v>
      </c>
      <c r="R165" s="173">
        <f t="shared" ref="R165" si="1241">IFERROR(Q165/L165,"-")</f>
        <v>0</v>
      </c>
      <c r="S165" s="171">
        <v>29</v>
      </c>
      <c r="T165" s="193">
        <v>0</v>
      </c>
      <c r="U165" s="173">
        <f t="shared" ref="U165" si="1242">IFERROR(T165/S165,"-")</f>
        <v>0</v>
      </c>
      <c r="V165" s="194">
        <v>0</v>
      </c>
      <c r="W165" s="173">
        <f t="shared" ref="W165" si="1243">IFERROR(V165/S165,"-")</f>
        <v>0</v>
      </c>
      <c r="X165" s="194">
        <v>0</v>
      </c>
      <c r="Y165" s="173">
        <f t="shared" ref="Y165" si="1244">IFERROR(X165/S165,"-")</f>
        <v>0</v>
      </c>
      <c r="Z165" s="171">
        <v>24</v>
      </c>
      <c r="AA165" s="193">
        <v>0</v>
      </c>
      <c r="AB165" s="173">
        <f t="shared" ref="AB165" si="1245">IFERROR(AA165/Z165,"-")</f>
        <v>0</v>
      </c>
      <c r="AC165" s="194">
        <v>0</v>
      </c>
      <c r="AD165" s="173">
        <f t="shared" ref="AD165" si="1246">IFERROR(AC165/Z165,"-")</f>
        <v>0</v>
      </c>
      <c r="AE165" s="194">
        <v>0</v>
      </c>
      <c r="AF165" s="173">
        <f t="shared" ref="AF165" si="1247">IFERROR(AE165/Z165,"-")</f>
        <v>0</v>
      </c>
      <c r="AG165" s="171">
        <v>28</v>
      </c>
      <c r="AH165" s="193">
        <v>0</v>
      </c>
      <c r="AI165" s="173">
        <f t="shared" ref="AI165" si="1248">IFERROR(AH165/AG165,"-")</f>
        <v>0</v>
      </c>
      <c r="AJ165" s="194">
        <v>0</v>
      </c>
      <c r="AK165" s="173">
        <f t="shared" ref="AK165" si="1249">IFERROR(AJ165/AG165,"-")</f>
        <v>0</v>
      </c>
      <c r="AL165" s="194">
        <v>0</v>
      </c>
      <c r="AM165" s="173">
        <f t="shared" ref="AM165" si="1250">IFERROR(AL165/AG165,"-")</f>
        <v>0</v>
      </c>
      <c r="AN165" s="171">
        <v>12</v>
      </c>
      <c r="AO165" s="193">
        <v>0</v>
      </c>
      <c r="AP165" s="173">
        <f t="shared" ref="AP165" si="1251">IFERROR(AO165/AN165,"-")</f>
        <v>0</v>
      </c>
      <c r="AQ165" s="194">
        <v>0</v>
      </c>
      <c r="AR165" s="173">
        <f t="shared" ref="AR165" si="1252">IFERROR(AQ165/AN165,"-")</f>
        <v>0</v>
      </c>
      <c r="AS165" s="194">
        <v>0</v>
      </c>
      <c r="AT165" s="173">
        <f t="shared" ref="AT165" si="1253">IFERROR(AS165/AN165,"-")</f>
        <v>0</v>
      </c>
      <c r="AU165" s="171">
        <v>12</v>
      </c>
      <c r="AV165" s="193">
        <v>0</v>
      </c>
      <c r="AW165" s="173">
        <f t="shared" ref="AW165" si="1254">IFERROR(AV165/AU165,"-")</f>
        <v>0</v>
      </c>
      <c r="AX165" s="194">
        <v>0</v>
      </c>
      <c r="AY165" s="173">
        <f t="shared" ref="AY165" si="1255">IFERROR(AX165/AU165,"-")</f>
        <v>0</v>
      </c>
      <c r="AZ165" s="194">
        <v>0</v>
      </c>
      <c r="BA165" s="173">
        <f t="shared" ref="BA165" si="1256">IFERROR(AZ165/AU165,"-")</f>
        <v>0</v>
      </c>
      <c r="BB165" s="171">
        <f t="shared" ref="BB165" si="1257">SUM(E165,L165,S165,Z165,AG165,AN165,AU165,)</f>
        <v>108</v>
      </c>
      <c r="BC165" s="172">
        <f t="shared" ref="BC165" si="1258">SUM(F165,M165,T165,AA165,AH165,AO165,AV165,)</f>
        <v>0</v>
      </c>
      <c r="BD165" s="173">
        <f t="shared" ref="BD165" si="1259">IFERROR(BC165/BB165,"-")</f>
        <v>0</v>
      </c>
      <c r="BE165" s="172">
        <f t="shared" ref="BE165" si="1260">SUM(H165,O165,V165,AC165,AJ165,AQ165,AX165,)</f>
        <v>0</v>
      </c>
      <c r="BF165" s="173">
        <f t="shared" ref="BF165" si="1261">IFERROR(BE165/BB165,"-")</f>
        <v>0</v>
      </c>
      <c r="BG165" s="172">
        <f t="shared" ref="BG165" si="1262">SUM(J165,Q165,X165,AE165,AL165,AS165,AZ165,)</f>
        <v>0</v>
      </c>
      <c r="BH165" s="173">
        <f t="shared" ref="BH165" si="1263">IFERROR(BG165/BB165,"-")</f>
        <v>0</v>
      </c>
      <c r="BJ165" s="270"/>
      <c r="BK165" s="125" t="s">
        <v>74</v>
      </c>
      <c r="BL165" s="33">
        <f>(BB218-SUM(BC218,BE218,BG218))/BB218</f>
        <v>0.70933359896404025</v>
      </c>
      <c r="BM165" s="86"/>
      <c r="BN165" s="149"/>
      <c r="BO165" s="86"/>
      <c r="BP165" s="86"/>
      <c r="BQ165" s="86"/>
      <c r="BR165" s="86"/>
      <c r="BS165" s="86"/>
      <c r="BT165" s="86"/>
      <c r="BU165" s="86"/>
      <c r="BV165" s="86"/>
      <c r="BW165" s="86"/>
      <c r="BX165" s="86"/>
      <c r="BY165" s="86"/>
      <c r="BZ165" s="86"/>
      <c r="CB165" s="149"/>
      <c r="CC165" s="86"/>
      <c r="CD165" s="86"/>
      <c r="CE165" s="86"/>
      <c r="CF165" s="86"/>
      <c r="CG165" s="86"/>
      <c r="CH165" s="86"/>
      <c r="CI165" s="86"/>
      <c r="CJ165" s="86"/>
      <c r="CK165" s="86"/>
      <c r="CL165" s="86"/>
      <c r="CM165" s="86"/>
      <c r="CN165" s="86"/>
      <c r="CO165" s="86"/>
    </row>
    <row r="166" spans="2:93" s="12" customFormat="1" ht="14.25" customHeight="1">
      <c r="B166" s="244"/>
      <c r="C166" s="266"/>
      <c r="D166" s="169" t="s">
        <v>74</v>
      </c>
      <c r="E166" s="40">
        <v>61</v>
      </c>
      <c r="F166" s="35">
        <v>3</v>
      </c>
      <c r="G166" s="60">
        <f t="shared" si="1152"/>
        <v>4.9180327868852458E-2</v>
      </c>
      <c r="H166" s="61">
        <v>2</v>
      </c>
      <c r="I166" s="60">
        <f t="shared" si="1153"/>
        <v>3.2786885245901641E-2</v>
      </c>
      <c r="J166" s="61">
        <v>1</v>
      </c>
      <c r="K166" s="60">
        <f t="shared" si="1154"/>
        <v>1.6393442622950821E-2</v>
      </c>
      <c r="L166" s="40">
        <v>132</v>
      </c>
      <c r="M166" s="35">
        <v>5</v>
      </c>
      <c r="N166" s="60">
        <f t="shared" si="1155"/>
        <v>3.787878787878788E-2</v>
      </c>
      <c r="O166" s="61">
        <v>14</v>
      </c>
      <c r="P166" s="60">
        <f t="shared" si="1156"/>
        <v>0.10606060606060606</v>
      </c>
      <c r="Q166" s="61">
        <v>9</v>
      </c>
      <c r="R166" s="60">
        <f t="shared" si="1157"/>
        <v>6.8181818181818177E-2</v>
      </c>
      <c r="S166" s="40">
        <v>4454</v>
      </c>
      <c r="T166" s="35">
        <v>214</v>
      </c>
      <c r="U166" s="60">
        <f t="shared" si="1158"/>
        <v>4.804669959586888E-2</v>
      </c>
      <c r="V166" s="61">
        <v>766</v>
      </c>
      <c r="W166" s="60">
        <f t="shared" si="1159"/>
        <v>0.17198024247867086</v>
      </c>
      <c r="X166" s="61">
        <v>390</v>
      </c>
      <c r="Y166" s="60">
        <f t="shared" si="1160"/>
        <v>8.7561742254153571E-2</v>
      </c>
      <c r="Z166" s="40">
        <v>3419</v>
      </c>
      <c r="AA166" s="35">
        <v>156</v>
      </c>
      <c r="AB166" s="60">
        <f t="shared" si="1161"/>
        <v>4.5627376425855515E-2</v>
      </c>
      <c r="AC166" s="61">
        <v>509</v>
      </c>
      <c r="AD166" s="60">
        <f t="shared" si="1162"/>
        <v>0.14887393974846447</v>
      </c>
      <c r="AE166" s="61">
        <v>315</v>
      </c>
      <c r="AF166" s="60">
        <f t="shared" si="1163"/>
        <v>9.213220239836209E-2</v>
      </c>
      <c r="AG166" s="40">
        <v>2221</v>
      </c>
      <c r="AH166" s="35">
        <v>53</v>
      </c>
      <c r="AI166" s="60">
        <f t="shared" si="1164"/>
        <v>2.3863124718595228E-2</v>
      </c>
      <c r="AJ166" s="61">
        <v>237</v>
      </c>
      <c r="AK166" s="60">
        <f t="shared" si="1165"/>
        <v>0.10670868977937865</v>
      </c>
      <c r="AL166" s="61">
        <v>142</v>
      </c>
      <c r="AM166" s="60">
        <f t="shared" si="1166"/>
        <v>6.3935164340387207E-2</v>
      </c>
      <c r="AN166" s="40">
        <v>936</v>
      </c>
      <c r="AO166" s="35">
        <v>10</v>
      </c>
      <c r="AP166" s="60">
        <f t="shared" si="1167"/>
        <v>1.0683760683760684E-2</v>
      </c>
      <c r="AQ166" s="61">
        <v>79</v>
      </c>
      <c r="AR166" s="60">
        <f t="shared" si="1168"/>
        <v>8.4401709401709407E-2</v>
      </c>
      <c r="AS166" s="61">
        <v>43</v>
      </c>
      <c r="AT166" s="60">
        <f t="shared" si="1169"/>
        <v>4.5940170940170943E-2</v>
      </c>
      <c r="AU166" s="40">
        <v>256</v>
      </c>
      <c r="AV166" s="35">
        <v>3</v>
      </c>
      <c r="AW166" s="60">
        <f t="shared" si="1170"/>
        <v>1.171875E-2</v>
      </c>
      <c r="AX166" s="61">
        <v>16</v>
      </c>
      <c r="AY166" s="60">
        <f t="shared" si="1171"/>
        <v>6.25E-2</v>
      </c>
      <c r="AZ166" s="61">
        <v>8</v>
      </c>
      <c r="BA166" s="60">
        <f t="shared" si="1172"/>
        <v>3.125E-2</v>
      </c>
      <c r="BB166" s="40">
        <f t="shared" si="1173"/>
        <v>11479</v>
      </c>
      <c r="BC166" s="62">
        <f t="shared" si="1174"/>
        <v>444</v>
      </c>
      <c r="BD166" s="60">
        <f t="shared" si="1175"/>
        <v>3.8679327467549436E-2</v>
      </c>
      <c r="BE166" s="62">
        <f t="shared" si="1176"/>
        <v>1623</v>
      </c>
      <c r="BF166" s="60">
        <f t="shared" si="1177"/>
        <v>0.14138862270232599</v>
      </c>
      <c r="BG166" s="62">
        <f t="shared" si="1178"/>
        <v>908</v>
      </c>
      <c r="BH166" s="60">
        <f t="shared" si="1179"/>
        <v>7.9100966983186694E-2</v>
      </c>
      <c r="BJ166" s="268" t="s">
        <v>28</v>
      </c>
      <c r="BK166" s="5" t="s">
        <v>175</v>
      </c>
      <c r="BL166" s="33">
        <f>(BB219-SUM(BC219,BE219,BG219))/BB219</f>
        <v>0.6539466806063774</v>
      </c>
      <c r="BM166" s="86"/>
      <c r="BN166" s="149"/>
      <c r="BO166" s="86"/>
      <c r="BP166" s="86"/>
      <c r="BQ166" s="86"/>
      <c r="BR166" s="86"/>
      <c r="BS166" s="86"/>
      <c r="BT166" s="86"/>
      <c r="BU166" s="86"/>
      <c r="BV166" s="86"/>
      <c r="BW166" s="86"/>
      <c r="BX166" s="86"/>
      <c r="BY166" s="86"/>
      <c r="BZ166" s="86"/>
      <c r="CB166" s="149"/>
      <c r="CC166" s="86"/>
      <c r="CD166" s="86"/>
      <c r="CE166" s="86"/>
      <c r="CF166" s="86"/>
      <c r="CG166" s="86"/>
      <c r="CH166" s="86"/>
      <c r="CI166" s="86"/>
      <c r="CJ166" s="86"/>
      <c r="CK166" s="86"/>
      <c r="CL166" s="86"/>
      <c r="CM166" s="86"/>
      <c r="CN166" s="86"/>
      <c r="CO166" s="86"/>
    </row>
    <row r="167" spans="2:93" s="12" customFormat="1" ht="14.25" customHeight="1">
      <c r="B167" s="242">
        <v>41</v>
      </c>
      <c r="C167" s="264" t="s">
        <v>13</v>
      </c>
      <c r="D167" s="144" t="s">
        <v>175</v>
      </c>
      <c r="E167" s="128">
        <v>16</v>
      </c>
      <c r="F167" s="89">
        <v>1</v>
      </c>
      <c r="G167" s="77">
        <f t="shared" si="1152"/>
        <v>6.25E-2</v>
      </c>
      <c r="H167" s="78">
        <v>1</v>
      </c>
      <c r="I167" s="77">
        <f t="shared" si="1153"/>
        <v>6.25E-2</v>
      </c>
      <c r="J167" s="78">
        <v>0</v>
      </c>
      <c r="K167" s="77">
        <f t="shared" si="1154"/>
        <v>0</v>
      </c>
      <c r="L167" s="128">
        <v>116</v>
      </c>
      <c r="M167" s="89">
        <v>1</v>
      </c>
      <c r="N167" s="77">
        <f t="shared" si="1155"/>
        <v>8.6206896551724137E-3</v>
      </c>
      <c r="O167" s="78">
        <v>12</v>
      </c>
      <c r="P167" s="77">
        <f t="shared" si="1156"/>
        <v>0.10344827586206896</v>
      </c>
      <c r="Q167" s="78">
        <v>4</v>
      </c>
      <c r="R167" s="77">
        <f t="shared" si="1157"/>
        <v>3.4482758620689655E-2</v>
      </c>
      <c r="S167" s="128">
        <v>7613</v>
      </c>
      <c r="T167" s="89">
        <v>296</v>
      </c>
      <c r="U167" s="77">
        <f t="shared" si="1158"/>
        <v>3.8880861683961647E-2</v>
      </c>
      <c r="V167" s="78">
        <v>890</v>
      </c>
      <c r="W167" s="77">
        <f t="shared" si="1159"/>
        <v>0.11690529357677656</v>
      </c>
      <c r="X167" s="78">
        <v>781</v>
      </c>
      <c r="Y167" s="77">
        <f t="shared" si="1160"/>
        <v>0.10258767897018259</v>
      </c>
      <c r="Z167" s="128">
        <v>6378</v>
      </c>
      <c r="AA167" s="89">
        <v>216</v>
      </c>
      <c r="AB167" s="77">
        <f t="shared" si="1161"/>
        <v>3.3866415804327372E-2</v>
      </c>
      <c r="AC167" s="78">
        <v>546</v>
      </c>
      <c r="AD167" s="77">
        <f t="shared" si="1162"/>
        <v>8.5606773283160867E-2</v>
      </c>
      <c r="AE167" s="78">
        <v>654</v>
      </c>
      <c r="AF167" s="77">
        <f t="shared" si="1163"/>
        <v>0.10253998118532455</v>
      </c>
      <c r="AG167" s="128">
        <v>3729</v>
      </c>
      <c r="AH167" s="89">
        <v>67</v>
      </c>
      <c r="AI167" s="77">
        <f t="shared" si="1164"/>
        <v>1.7967283454009119E-2</v>
      </c>
      <c r="AJ167" s="78">
        <v>255</v>
      </c>
      <c r="AK167" s="77">
        <f t="shared" si="1165"/>
        <v>6.8382944489139175E-2</v>
      </c>
      <c r="AL167" s="78">
        <v>321</v>
      </c>
      <c r="AM167" s="77">
        <f t="shared" si="1166"/>
        <v>8.6082059533386962E-2</v>
      </c>
      <c r="AN167" s="128">
        <v>1391</v>
      </c>
      <c r="AO167" s="89">
        <v>14</v>
      </c>
      <c r="AP167" s="77">
        <f t="shared" si="1167"/>
        <v>1.0064701653486701E-2</v>
      </c>
      <c r="AQ167" s="78">
        <v>56</v>
      </c>
      <c r="AR167" s="77">
        <f t="shared" si="1168"/>
        <v>4.0258806613946804E-2</v>
      </c>
      <c r="AS167" s="78">
        <v>78</v>
      </c>
      <c r="AT167" s="77">
        <f t="shared" si="1169"/>
        <v>5.6074766355140186E-2</v>
      </c>
      <c r="AU167" s="128">
        <v>427</v>
      </c>
      <c r="AV167" s="89">
        <v>1</v>
      </c>
      <c r="AW167" s="77">
        <f t="shared" si="1170"/>
        <v>2.34192037470726E-3</v>
      </c>
      <c r="AX167" s="78">
        <v>14</v>
      </c>
      <c r="AY167" s="77">
        <f t="shared" si="1171"/>
        <v>3.2786885245901641E-2</v>
      </c>
      <c r="AZ167" s="78">
        <v>16</v>
      </c>
      <c r="BA167" s="77">
        <f t="shared" si="1172"/>
        <v>3.7470725995316159E-2</v>
      </c>
      <c r="BB167" s="128">
        <f t="shared" si="1173"/>
        <v>19670</v>
      </c>
      <c r="BC167" s="79">
        <f t="shared" si="1174"/>
        <v>596</v>
      </c>
      <c r="BD167" s="77">
        <f t="shared" si="1175"/>
        <v>3.0299949161159124E-2</v>
      </c>
      <c r="BE167" s="79">
        <f t="shared" si="1176"/>
        <v>1774</v>
      </c>
      <c r="BF167" s="77">
        <f t="shared" si="1177"/>
        <v>9.0188103711235382E-2</v>
      </c>
      <c r="BG167" s="79">
        <f t="shared" si="1178"/>
        <v>1854</v>
      </c>
      <c r="BH167" s="77">
        <f t="shared" si="1179"/>
        <v>9.4255210981189635E-2</v>
      </c>
      <c r="BJ167" s="269"/>
      <c r="BK167" s="5" t="s">
        <v>212</v>
      </c>
      <c r="BL167" s="33">
        <f>(BB220-SUM(BC220,BE220,BG220))/BB220</f>
        <v>0.64968152866242035</v>
      </c>
      <c r="BM167" s="86"/>
      <c r="BN167" s="149"/>
      <c r="BO167" s="86"/>
      <c r="BP167" s="86"/>
      <c r="BQ167" s="86"/>
      <c r="BR167" s="86"/>
      <c r="BS167" s="86"/>
      <c r="BT167" s="86"/>
      <c r="BU167" s="86"/>
      <c r="BV167" s="86"/>
      <c r="BW167" s="86"/>
      <c r="BX167" s="86"/>
      <c r="BY167" s="86"/>
      <c r="BZ167" s="86"/>
      <c r="CB167" s="149"/>
      <c r="CC167" s="86"/>
      <c r="CD167" s="86"/>
      <c r="CE167" s="86"/>
      <c r="CF167" s="86"/>
      <c r="CG167" s="86"/>
      <c r="CH167" s="86"/>
      <c r="CI167" s="86"/>
      <c r="CJ167" s="86"/>
      <c r="CK167" s="86"/>
      <c r="CL167" s="86"/>
      <c r="CM167" s="86"/>
      <c r="CN167" s="86"/>
      <c r="CO167" s="86"/>
    </row>
    <row r="168" spans="2:93" s="12" customFormat="1" ht="14.25" customHeight="1">
      <c r="B168" s="243"/>
      <c r="C168" s="265"/>
      <c r="D168" s="187" t="s">
        <v>212</v>
      </c>
      <c r="E168" s="179">
        <v>2</v>
      </c>
      <c r="F168" s="180">
        <v>0</v>
      </c>
      <c r="G168" s="67">
        <f t="shared" si="1152"/>
        <v>0</v>
      </c>
      <c r="H168" s="68">
        <v>0</v>
      </c>
      <c r="I168" s="67">
        <f t="shared" si="1153"/>
        <v>0</v>
      </c>
      <c r="J168" s="68">
        <v>0</v>
      </c>
      <c r="K168" s="67">
        <f t="shared" si="1154"/>
        <v>0</v>
      </c>
      <c r="L168" s="179">
        <v>1</v>
      </c>
      <c r="M168" s="180">
        <v>0</v>
      </c>
      <c r="N168" s="67">
        <f t="shared" si="1155"/>
        <v>0</v>
      </c>
      <c r="O168" s="68">
        <v>0</v>
      </c>
      <c r="P168" s="67">
        <f t="shared" si="1156"/>
        <v>0</v>
      </c>
      <c r="Q168" s="68">
        <v>1</v>
      </c>
      <c r="R168" s="67">
        <f t="shared" si="1157"/>
        <v>1</v>
      </c>
      <c r="S168" s="179">
        <v>567</v>
      </c>
      <c r="T168" s="180">
        <v>20</v>
      </c>
      <c r="U168" s="67">
        <f t="shared" si="1158"/>
        <v>3.5273368606701938E-2</v>
      </c>
      <c r="V168" s="68">
        <v>64</v>
      </c>
      <c r="W168" s="67">
        <f t="shared" si="1159"/>
        <v>0.1128747795414462</v>
      </c>
      <c r="X168" s="68">
        <v>50</v>
      </c>
      <c r="Y168" s="67">
        <f t="shared" si="1160"/>
        <v>8.8183421516754845E-2</v>
      </c>
      <c r="Z168" s="179">
        <v>364</v>
      </c>
      <c r="AA168" s="180">
        <v>18</v>
      </c>
      <c r="AB168" s="67">
        <f t="shared" si="1161"/>
        <v>4.9450549450549448E-2</v>
      </c>
      <c r="AC168" s="68">
        <v>40</v>
      </c>
      <c r="AD168" s="67">
        <f t="shared" si="1162"/>
        <v>0.10989010989010989</v>
      </c>
      <c r="AE168" s="68">
        <v>36</v>
      </c>
      <c r="AF168" s="67">
        <f t="shared" si="1163"/>
        <v>9.8901098901098897E-2</v>
      </c>
      <c r="AG168" s="179">
        <v>171</v>
      </c>
      <c r="AH168" s="180">
        <v>3</v>
      </c>
      <c r="AI168" s="67">
        <f t="shared" si="1164"/>
        <v>1.7543859649122806E-2</v>
      </c>
      <c r="AJ168" s="68">
        <v>10</v>
      </c>
      <c r="AK168" s="67">
        <f t="shared" si="1165"/>
        <v>5.8479532163742687E-2</v>
      </c>
      <c r="AL168" s="68">
        <v>10</v>
      </c>
      <c r="AM168" s="67">
        <f t="shared" si="1166"/>
        <v>5.8479532163742687E-2</v>
      </c>
      <c r="AN168" s="179">
        <v>82</v>
      </c>
      <c r="AO168" s="180">
        <v>1</v>
      </c>
      <c r="AP168" s="67">
        <f t="shared" si="1167"/>
        <v>1.2195121951219513E-2</v>
      </c>
      <c r="AQ168" s="68">
        <v>1</v>
      </c>
      <c r="AR168" s="67">
        <f t="shared" si="1168"/>
        <v>1.2195121951219513E-2</v>
      </c>
      <c r="AS168" s="68">
        <v>4</v>
      </c>
      <c r="AT168" s="67">
        <f t="shared" si="1169"/>
        <v>4.878048780487805E-2</v>
      </c>
      <c r="AU168" s="179">
        <v>19</v>
      </c>
      <c r="AV168" s="180">
        <v>1</v>
      </c>
      <c r="AW168" s="67">
        <f t="shared" si="1170"/>
        <v>5.2631578947368418E-2</v>
      </c>
      <c r="AX168" s="68">
        <v>0</v>
      </c>
      <c r="AY168" s="67">
        <f t="shared" si="1171"/>
        <v>0</v>
      </c>
      <c r="AZ168" s="68">
        <v>0</v>
      </c>
      <c r="BA168" s="67">
        <f t="shared" si="1172"/>
        <v>0</v>
      </c>
      <c r="BB168" s="179">
        <f t="shared" si="1173"/>
        <v>1206</v>
      </c>
      <c r="BC168" s="69">
        <f t="shared" si="1174"/>
        <v>43</v>
      </c>
      <c r="BD168" s="67">
        <f t="shared" si="1175"/>
        <v>3.5655058043117742E-2</v>
      </c>
      <c r="BE168" s="69">
        <f t="shared" si="1176"/>
        <v>115</v>
      </c>
      <c r="BF168" s="67">
        <f t="shared" si="1177"/>
        <v>9.5356550580431174E-2</v>
      </c>
      <c r="BG168" s="69">
        <f t="shared" si="1178"/>
        <v>101</v>
      </c>
      <c r="BH168" s="67">
        <f t="shared" si="1179"/>
        <v>8.3747927031509115E-2</v>
      </c>
      <c r="BJ168" s="270"/>
      <c r="BK168" s="125" t="s">
        <v>74</v>
      </c>
      <c r="BL168" s="33">
        <f>(BB222-SUM(BC222,BE222,BG222))/BB222</f>
        <v>0.65820500481231958</v>
      </c>
      <c r="BM168" s="86"/>
      <c r="BN168" s="149"/>
      <c r="BO168" s="86"/>
      <c r="BP168" s="86"/>
      <c r="BQ168" s="86"/>
      <c r="BR168" s="86"/>
      <c r="BS168" s="86"/>
      <c r="BT168" s="86"/>
      <c r="BU168" s="86"/>
      <c r="BV168" s="86"/>
      <c r="BW168" s="86"/>
      <c r="BX168" s="86"/>
      <c r="BY168" s="86"/>
      <c r="BZ168" s="86"/>
      <c r="CB168" s="149"/>
      <c r="CC168" s="86"/>
      <c r="CD168" s="86"/>
      <c r="CE168" s="86"/>
      <c r="CF168" s="86"/>
      <c r="CG168" s="86"/>
      <c r="CH168" s="86"/>
      <c r="CI168" s="86"/>
      <c r="CJ168" s="86"/>
      <c r="CK168" s="86"/>
      <c r="CL168" s="86"/>
      <c r="CM168" s="86"/>
      <c r="CN168" s="86"/>
      <c r="CO168" s="86"/>
    </row>
    <row r="169" spans="2:93" s="12" customFormat="1" ht="14.25" customHeight="1">
      <c r="B169" s="243"/>
      <c r="C169" s="265"/>
      <c r="D169" s="145" t="s">
        <v>274</v>
      </c>
      <c r="E169" s="171">
        <v>0</v>
      </c>
      <c r="F169" s="193">
        <v>0</v>
      </c>
      <c r="G169" s="173" t="str">
        <f t="shared" ref="G169" si="1264">IFERROR(F169/E169,"-")</f>
        <v>-</v>
      </c>
      <c r="H169" s="194">
        <v>0</v>
      </c>
      <c r="I169" s="173" t="str">
        <f t="shared" ref="I169" si="1265">IFERROR(H169/E169,"-")</f>
        <v>-</v>
      </c>
      <c r="J169" s="194">
        <v>0</v>
      </c>
      <c r="K169" s="173" t="str">
        <f t="shared" ref="K169" si="1266">IFERROR(J169/E169,"-")</f>
        <v>-</v>
      </c>
      <c r="L169" s="171">
        <v>1</v>
      </c>
      <c r="M169" s="193">
        <v>0</v>
      </c>
      <c r="N169" s="173">
        <f t="shared" ref="N169" si="1267">IFERROR(M169/L169,"-")</f>
        <v>0</v>
      </c>
      <c r="O169" s="194">
        <v>0</v>
      </c>
      <c r="P169" s="173">
        <f t="shared" ref="P169" si="1268">IFERROR(O169/L169,"-")</f>
        <v>0</v>
      </c>
      <c r="Q169" s="194">
        <v>0</v>
      </c>
      <c r="R169" s="173">
        <f t="shared" ref="R169" si="1269">IFERROR(Q169/L169,"-")</f>
        <v>0</v>
      </c>
      <c r="S169" s="171">
        <v>45</v>
      </c>
      <c r="T169" s="193">
        <v>0</v>
      </c>
      <c r="U169" s="173">
        <f t="shared" ref="U169" si="1270">IFERROR(T169/S169,"-")</f>
        <v>0</v>
      </c>
      <c r="V169" s="194">
        <v>0</v>
      </c>
      <c r="W169" s="173">
        <f t="shared" ref="W169" si="1271">IFERROR(V169/S169,"-")</f>
        <v>0</v>
      </c>
      <c r="X169" s="194">
        <v>0</v>
      </c>
      <c r="Y169" s="173">
        <f t="shared" ref="Y169" si="1272">IFERROR(X169/S169,"-")</f>
        <v>0</v>
      </c>
      <c r="Z169" s="171">
        <v>86</v>
      </c>
      <c r="AA169" s="193">
        <v>0</v>
      </c>
      <c r="AB169" s="173">
        <f t="shared" ref="AB169" si="1273">IFERROR(AA169/Z169,"-")</f>
        <v>0</v>
      </c>
      <c r="AC169" s="194">
        <v>0</v>
      </c>
      <c r="AD169" s="173">
        <f t="shared" ref="AD169" si="1274">IFERROR(AC169/Z169,"-")</f>
        <v>0</v>
      </c>
      <c r="AE169" s="194">
        <v>0</v>
      </c>
      <c r="AF169" s="173">
        <f t="shared" ref="AF169" si="1275">IFERROR(AE169/Z169,"-")</f>
        <v>0</v>
      </c>
      <c r="AG169" s="171">
        <v>64</v>
      </c>
      <c r="AH169" s="193">
        <v>0</v>
      </c>
      <c r="AI169" s="173">
        <f t="shared" ref="AI169" si="1276">IFERROR(AH169/AG169,"-")</f>
        <v>0</v>
      </c>
      <c r="AJ169" s="194">
        <v>0</v>
      </c>
      <c r="AK169" s="173">
        <f t="shared" ref="AK169" si="1277">IFERROR(AJ169/AG169,"-")</f>
        <v>0</v>
      </c>
      <c r="AL169" s="194">
        <v>0</v>
      </c>
      <c r="AM169" s="173">
        <f t="shared" ref="AM169" si="1278">IFERROR(AL169/AG169,"-")</f>
        <v>0</v>
      </c>
      <c r="AN169" s="171">
        <v>64</v>
      </c>
      <c r="AO169" s="193">
        <v>0</v>
      </c>
      <c r="AP169" s="173">
        <f t="shared" ref="AP169" si="1279">IFERROR(AO169/AN169,"-")</f>
        <v>0</v>
      </c>
      <c r="AQ169" s="194">
        <v>0</v>
      </c>
      <c r="AR169" s="173">
        <f t="shared" ref="AR169" si="1280">IFERROR(AQ169/AN169,"-")</f>
        <v>0</v>
      </c>
      <c r="AS169" s="194">
        <v>0</v>
      </c>
      <c r="AT169" s="173">
        <f t="shared" ref="AT169" si="1281">IFERROR(AS169/AN169,"-")</f>
        <v>0</v>
      </c>
      <c r="AU169" s="171">
        <v>41</v>
      </c>
      <c r="AV169" s="193">
        <v>0</v>
      </c>
      <c r="AW169" s="173">
        <f t="shared" ref="AW169" si="1282">IFERROR(AV169/AU169,"-")</f>
        <v>0</v>
      </c>
      <c r="AX169" s="194">
        <v>0</v>
      </c>
      <c r="AY169" s="173">
        <f t="shared" ref="AY169" si="1283">IFERROR(AX169/AU169,"-")</f>
        <v>0</v>
      </c>
      <c r="AZ169" s="194">
        <v>0</v>
      </c>
      <c r="BA169" s="173">
        <f t="shared" ref="BA169" si="1284">IFERROR(AZ169/AU169,"-")</f>
        <v>0</v>
      </c>
      <c r="BB169" s="171">
        <f t="shared" ref="BB169" si="1285">SUM(E169,L169,S169,Z169,AG169,AN169,AU169,)</f>
        <v>301</v>
      </c>
      <c r="BC169" s="172">
        <f t="shared" ref="BC169" si="1286">SUM(F169,M169,T169,AA169,AH169,AO169,AV169,)</f>
        <v>0</v>
      </c>
      <c r="BD169" s="173">
        <f t="shared" ref="BD169" si="1287">IFERROR(BC169/BB169,"-")</f>
        <v>0</v>
      </c>
      <c r="BE169" s="172">
        <f t="shared" ref="BE169" si="1288">SUM(H169,O169,V169,AC169,AJ169,AQ169,AX169,)</f>
        <v>0</v>
      </c>
      <c r="BF169" s="173">
        <f t="shared" ref="BF169" si="1289">IFERROR(BE169/BB169,"-")</f>
        <v>0</v>
      </c>
      <c r="BG169" s="172">
        <f t="shared" ref="BG169" si="1290">SUM(J169,Q169,X169,AE169,AL169,AS169,AZ169,)</f>
        <v>0</v>
      </c>
      <c r="BH169" s="173">
        <f t="shared" ref="BH169" si="1291">IFERROR(BG169/BB169,"-")</f>
        <v>0</v>
      </c>
      <c r="BJ169" s="268" t="s">
        <v>17</v>
      </c>
      <c r="BK169" s="5" t="s">
        <v>175</v>
      </c>
      <c r="BL169" s="33">
        <f>(BB223-SUM(BC223,BE223,BG223))/BB223</f>
        <v>0.69886328725038405</v>
      </c>
      <c r="BM169" s="86"/>
      <c r="BN169" s="149"/>
      <c r="BO169" s="86"/>
      <c r="BP169" s="86"/>
      <c r="BQ169" s="86"/>
      <c r="BR169" s="86"/>
      <c r="BS169" s="86"/>
      <c r="BT169" s="86"/>
      <c r="BU169" s="86"/>
      <c r="BV169" s="86"/>
      <c r="BW169" s="86"/>
      <c r="BX169" s="86"/>
      <c r="BY169" s="86"/>
      <c r="BZ169" s="86"/>
      <c r="CB169" s="149"/>
      <c r="CC169" s="86"/>
      <c r="CD169" s="86"/>
      <c r="CE169" s="86"/>
      <c r="CF169" s="86"/>
      <c r="CG169" s="86"/>
      <c r="CH169" s="86"/>
      <c r="CI169" s="86"/>
      <c r="CJ169" s="86"/>
      <c r="CK169" s="86"/>
      <c r="CL169" s="86"/>
      <c r="CM169" s="86"/>
      <c r="CN169" s="86"/>
      <c r="CO169" s="86"/>
    </row>
    <row r="170" spans="2:93" s="12" customFormat="1" ht="14.25" customHeight="1">
      <c r="B170" s="244"/>
      <c r="C170" s="266"/>
      <c r="D170" s="169" t="s">
        <v>74</v>
      </c>
      <c r="E170" s="39">
        <v>18</v>
      </c>
      <c r="F170" s="195">
        <v>1</v>
      </c>
      <c r="G170" s="13">
        <f t="shared" si="1152"/>
        <v>5.5555555555555552E-2</v>
      </c>
      <c r="H170" s="34">
        <v>1</v>
      </c>
      <c r="I170" s="13">
        <f t="shared" si="1153"/>
        <v>5.5555555555555552E-2</v>
      </c>
      <c r="J170" s="34">
        <v>0</v>
      </c>
      <c r="K170" s="13">
        <f t="shared" si="1154"/>
        <v>0</v>
      </c>
      <c r="L170" s="39">
        <v>118</v>
      </c>
      <c r="M170" s="195">
        <v>1</v>
      </c>
      <c r="N170" s="13">
        <f t="shared" si="1155"/>
        <v>8.4745762711864406E-3</v>
      </c>
      <c r="O170" s="34">
        <v>12</v>
      </c>
      <c r="P170" s="13">
        <f t="shared" si="1156"/>
        <v>0.10169491525423729</v>
      </c>
      <c r="Q170" s="34">
        <v>5</v>
      </c>
      <c r="R170" s="13">
        <f t="shared" si="1157"/>
        <v>4.2372881355932202E-2</v>
      </c>
      <c r="S170" s="39">
        <v>8225</v>
      </c>
      <c r="T170" s="195">
        <v>316</v>
      </c>
      <c r="U170" s="13">
        <f t="shared" si="1158"/>
        <v>3.8419452887537994E-2</v>
      </c>
      <c r="V170" s="34">
        <v>954</v>
      </c>
      <c r="W170" s="13">
        <f t="shared" si="1159"/>
        <v>0.11598784194528876</v>
      </c>
      <c r="X170" s="34">
        <v>831</v>
      </c>
      <c r="Y170" s="13">
        <f t="shared" si="1160"/>
        <v>0.10103343465045593</v>
      </c>
      <c r="Z170" s="39">
        <v>6828</v>
      </c>
      <c r="AA170" s="195">
        <v>234</v>
      </c>
      <c r="AB170" s="13">
        <f t="shared" si="1161"/>
        <v>3.4270650263620389E-2</v>
      </c>
      <c r="AC170" s="34">
        <v>586</v>
      </c>
      <c r="AD170" s="13">
        <f t="shared" si="1162"/>
        <v>8.5823081429408324E-2</v>
      </c>
      <c r="AE170" s="34">
        <v>690</v>
      </c>
      <c r="AF170" s="13">
        <f t="shared" si="1163"/>
        <v>0.10105448154657294</v>
      </c>
      <c r="AG170" s="39">
        <v>3964</v>
      </c>
      <c r="AH170" s="195">
        <v>70</v>
      </c>
      <c r="AI170" s="13">
        <f t="shared" si="1164"/>
        <v>1.7658930373360242E-2</v>
      </c>
      <c r="AJ170" s="34">
        <v>265</v>
      </c>
      <c r="AK170" s="13">
        <f t="shared" si="1165"/>
        <v>6.6851664984863779E-2</v>
      </c>
      <c r="AL170" s="34">
        <v>331</v>
      </c>
      <c r="AM170" s="13">
        <f t="shared" si="1166"/>
        <v>8.3501513622603427E-2</v>
      </c>
      <c r="AN170" s="39">
        <v>1537</v>
      </c>
      <c r="AO170" s="195">
        <v>15</v>
      </c>
      <c r="AP170" s="13">
        <f t="shared" si="1167"/>
        <v>9.7592713077423558E-3</v>
      </c>
      <c r="AQ170" s="34">
        <v>57</v>
      </c>
      <c r="AR170" s="13">
        <f t="shared" si="1168"/>
        <v>3.708523096942095E-2</v>
      </c>
      <c r="AS170" s="34">
        <v>82</v>
      </c>
      <c r="AT170" s="13">
        <f t="shared" si="1169"/>
        <v>5.3350683148991544E-2</v>
      </c>
      <c r="AU170" s="39">
        <v>487</v>
      </c>
      <c r="AV170" s="195">
        <v>2</v>
      </c>
      <c r="AW170" s="13">
        <f t="shared" si="1170"/>
        <v>4.1067761806981521E-3</v>
      </c>
      <c r="AX170" s="34">
        <v>14</v>
      </c>
      <c r="AY170" s="13">
        <f t="shared" si="1171"/>
        <v>2.8747433264887063E-2</v>
      </c>
      <c r="AZ170" s="34">
        <v>16</v>
      </c>
      <c r="BA170" s="13">
        <f t="shared" si="1172"/>
        <v>3.2854209445585217E-2</v>
      </c>
      <c r="BB170" s="39">
        <f t="shared" si="1173"/>
        <v>21177</v>
      </c>
      <c r="BC170" s="75">
        <f t="shared" si="1174"/>
        <v>639</v>
      </c>
      <c r="BD170" s="13">
        <f t="shared" si="1175"/>
        <v>3.0174245643858903E-2</v>
      </c>
      <c r="BE170" s="75">
        <f t="shared" si="1176"/>
        <v>1889</v>
      </c>
      <c r="BF170" s="13">
        <f t="shared" si="1177"/>
        <v>8.9200547764083676E-2</v>
      </c>
      <c r="BG170" s="75">
        <f t="shared" si="1178"/>
        <v>1955</v>
      </c>
      <c r="BH170" s="13">
        <f t="shared" si="1179"/>
        <v>9.2317136516031545E-2</v>
      </c>
      <c r="BJ170" s="269"/>
      <c r="BK170" s="5" t="s">
        <v>212</v>
      </c>
      <c r="BL170" s="33">
        <f>(BB224-SUM(BC224,BE224,BG224))/BB224</f>
        <v>0.7359836901121305</v>
      </c>
      <c r="BM170" s="86"/>
      <c r="BN170" s="149"/>
      <c r="BO170" s="86"/>
      <c r="BP170" s="86"/>
      <c r="BQ170" s="86"/>
      <c r="BR170" s="86"/>
      <c r="BS170" s="86"/>
      <c r="BT170" s="86"/>
      <c r="BU170" s="86"/>
      <c r="BV170" s="86"/>
      <c r="BW170" s="86"/>
      <c r="BX170" s="86"/>
      <c r="BY170" s="86"/>
      <c r="BZ170" s="86"/>
      <c r="CB170" s="149"/>
      <c r="CC170" s="86"/>
      <c r="CD170" s="86"/>
      <c r="CE170" s="86"/>
      <c r="CF170" s="86"/>
      <c r="CG170" s="86"/>
      <c r="CH170" s="86"/>
      <c r="CI170" s="86"/>
      <c r="CJ170" s="86"/>
      <c r="CK170" s="86"/>
      <c r="CL170" s="86"/>
      <c r="CM170" s="86"/>
      <c r="CN170" s="86"/>
      <c r="CO170" s="86"/>
    </row>
    <row r="171" spans="2:93" s="12" customFormat="1" ht="14.25" customHeight="1">
      <c r="B171" s="242">
        <v>42</v>
      </c>
      <c r="C171" s="264" t="s">
        <v>14</v>
      </c>
      <c r="D171" s="144" t="s">
        <v>275</v>
      </c>
      <c r="E171" s="128">
        <v>124</v>
      </c>
      <c r="F171" s="89">
        <v>5</v>
      </c>
      <c r="G171" s="77">
        <f t="shared" si="1152"/>
        <v>4.0322580645161289E-2</v>
      </c>
      <c r="H171" s="78">
        <v>19</v>
      </c>
      <c r="I171" s="77">
        <f t="shared" si="1153"/>
        <v>0.15322580645161291</v>
      </c>
      <c r="J171" s="78">
        <v>7</v>
      </c>
      <c r="K171" s="77">
        <f t="shared" si="1154"/>
        <v>5.6451612903225805E-2</v>
      </c>
      <c r="L171" s="128">
        <v>343</v>
      </c>
      <c r="M171" s="89">
        <v>5</v>
      </c>
      <c r="N171" s="77">
        <f t="shared" si="1155"/>
        <v>1.4577259475218658E-2</v>
      </c>
      <c r="O171" s="78">
        <v>30</v>
      </c>
      <c r="P171" s="77">
        <f t="shared" si="1156"/>
        <v>8.7463556851311949E-2</v>
      </c>
      <c r="Q171" s="78">
        <v>9</v>
      </c>
      <c r="R171" s="77">
        <f t="shared" si="1157"/>
        <v>2.6239067055393587E-2</v>
      </c>
      <c r="S171" s="128">
        <v>21229</v>
      </c>
      <c r="T171" s="89">
        <v>755</v>
      </c>
      <c r="U171" s="77">
        <f t="shared" si="1158"/>
        <v>3.5564557916058219E-2</v>
      </c>
      <c r="V171" s="78">
        <v>4292</v>
      </c>
      <c r="W171" s="77">
        <f t="shared" si="1159"/>
        <v>0.20217626831221441</v>
      </c>
      <c r="X171" s="78">
        <v>885</v>
      </c>
      <c r="Y171" s="77">
        <f t="shared" si="1160"/>
        <v>4.1688256630081494E-2</v>
      </c>
      <c r="Z171" s="128">
        <v>15257</v>
      </c>
      <c r="AA171" s="89">
        <v>391</v>
      </c>
      <c r="AB171" s="77">
        <f t="shared" si="1161"/>
        <v>2.5627580782591596E-2</v>
      </c>
      <c r="AC171" s="78">
        <v>2542</v>
      </c>
      <c r="AD171" s="77">
        <f t="shared" si="1162"/>
        <v>0.16661204692927836</v>
      </c>
      <c r="AE171" s="78">
        <v>581</v>
      </c>
      <c r="AF171" s="77">
        <f t="shared" si="1163"/>
        <v>3.8080880907124595E-2</v>
      </c>
      <c r="AG171" s="128">
        <v>8969</v>
      </c>
      <c r="AH171" s="89">
        <v>117</v>
      </c>
      <c r="AI171" s="77">
        <f t="shared" si="1164"/>
        <v>1.3044932545434273E-2</v>
      </c>
      <c r="AJ171" s="78">
        <v>977</v>
      </c>
      <c r="AK171" s="77">
        <f t="shared" si="1165"/>
        <v>0.10893076151187424</v>
      </c>
      <c r="AL171" s="78">
        <v>295</v>
      </c>
      <c r="AM171" s="77">
        <f t="shared" si="1166"/>
        <v>3.2891069238488127E-2</v>
      </c>
      <c r="AN171" s="128">
        <v>3787</v>
      </c>
      <c r="AO171" s="89">
        <v>27</v>
      </c>
      <c r="AP171" s="77">
        <f t="shared" si="1167"/>
        <v>7.1296540797465011E-3</v>
      </c>
      <c r="AQ171" s="78">
        <v>235</v>
      </c>
      <c r="AR171" s="77">
        <f t="shared" si="1168"/>
        <v>6.2054396620015842E-2</v>
      </c>
      <c r="AS171" s="78">
        <v>61</v>
      </c>
      <c r="AT171" s="77">
        <f t="shared" si="1169"/>
        <v>1.6107736994982837E-2</v>
      </c>
      <c r="AU171" s="128">
        <v>1245</v>
      </c>
      <c r="AV171" s="89">
        <v>3</v>
      </c>
      <c r="AW171" s="77">
        <f t="shared" si="1170"/>
        <v>2.4096385542168677E-3</v>
      </c>
      <c r="AX171" s="78">
        <v>33</v>
      </c>
      <c r="AY171" s="77">
        <f t="shared" si="1171"/>
        <v>2.6506024096385541E-2</v>
      </c>
      <c r="AZ171" s="78">
        <v>14</v>
      </c>
      <c r="BA171" s="77">
        <f t="shared" si="1172"/>
        <v>1.1244979919678716E-2</v>
      </c>
      <c r="BB171" s="128">
        <f t="shared" si="1173"/>
        <v>50954</v>
      </c>
      <c r="BC171" s="79">
        <f t="shared" si="1174"/>
        <v>1303</v>
      </c>
      <c r="BD171" s="77">
        <f t="shared" si="1175"/>
        <v>2.5572084625348355E-2</v>
      </c>
      <c r="BE171" s="79">
        <f t="shared" si="1176"/>
        <v>8128</v>
      </c>
      <c r="BF171" s="77">
        <f t="shared" si="1177"/>
        <v>0.15951642658083762</v>
      </c>
      <c r="BG171" s="79">
        <f t="shared" si="1178"/>
        <v>1852</v>
      </c>
      <c r="BH171" s="77">
        <f t="shared" si="1179"/>
        <v>3.634650861561408E-2</v>
      </c>
      <c r="BJ171" s="270"/>
      <c r="BK171" s="125" t="s">
        <v>74</v>
      </c>
      <c r="BL171" s="33">
        <f>(BB226-SUM(BC226,BE226,BG226))/BB226</f>
        <v>0.70479894754904759</v>
      </c>
      <c r="BM171" s="86"/>
      <c r="BN171" s="149"/>
      <c r="BO171" s="86"/>
      <c r="BP171" s="86"/>
      <c r="BQ171" s="86"/>
      <c r="BR171" s="86"/>
      <c r="BS171" s="86"/>
      <c r="BT171" s="86"/>
      <c r="BU171" s="86"/>
      <c r="BV171" s="86"/>
      <c r="BW171" s="86"/>
      <c r="BX171" s="86"/>
      <c r="BY171" s="86"/>
      <c r="BZ171" s="86"/>
      <c r="CB171" s="149"/>
      <c r="CC171" s="86"/>
      <c r="CD171" s="86"/>
      <c r="CE171" s="86"/>
      <c r="CF171" s="86"/>
      <c r="CG171" s="86"/>
      <c r="CH171" s="86"/>
      <c r="CI171" s="86"/>
      <c r="CJ171" s="86"/>
      <c r="CK171" s="86"/>
      <c r="CL171" s="86"/>
      <c r="CM171" s="86"/>
      <c r="CN171" s="86"/>
      <c r="CO171" s="86"/>
    </row>
    <row r="172" spans="2:93" s="12" customFormat="1" ht="14.25" customHeight="1">
      <c r="B172" s="243"/>
      <c r="C172" s="265"/>
      <c r="D172" s="187" t="s">
        <v>212</v>
      </c>
      <c r="E172" s="179">
        <v>4</v>
      </c>
      <c r="F172" s="180">
        <v>0</v>
      </c>
      <c r="G172" s="67">
        <f t="shared" si="1152"/>
        <v>0</v>
      </c>
      <c r="H172" s="68">
        <v>1</v>
      </c>
      <c r="I172" s="67">
        <f t="shared" si="1153"/>
        <v>0.25</v>
      </c>
      <c r="J172" s="68">
        <v>0</v>
      </c>
      <c r="K172" s="67">
        <f t="shared" si="1154"/>
        <v>0</v>
      </c>
      <c r="L172" s="179">
        <v>6</v>
      </c>
      <c r="M172" s="180">
        <v>0</v>
      </c>
      <c r="N172" s="67">
        <f t="shared" si="1155"/>
        <v>0</v>
      </c>
      <c r="O172" s="68">
        <v>2</v>
      </c>
      <c r="P172" s="67">
        <f t="shared" si="1156"/>
        <v>0.33333333333333331</v>
      </c>
      <c r="Q172" s="68">
        <v>0</v>
      </c>
      <c r="R172" s="67">
        <f t="shared" si="1157"/>
        <v>0</v>
      </c>
      <c r="S172" s="179">
        <v>2032</v>
      </c>
      <c r="T172" s="180">
        <v>107</v>
      </c>
      <c r="U172" s="67">
        <f t="shared" si="1158"/>
        <v>5.2657480314960627E-2</v>
      </c>
      <c r="V172" s="68">
        <v>378</v>
      </c>
      <c r="W172" s="67">
        <f t="shared" si="1159"/>
        <v>0.1860236220472441</v>
      </c>
      <c r="X172" s="68">
        <v>90</v>
      </c>
      <c r="Y172" s="67">
        <f t="shared" si="1160"/>
        <v>4.4291338582677163E-2</v>
      </c>
      <c r="Z172" s="179">
        <v>1360</v>
      </c>
      <c r="AA172" s="180">
        <v>47</v>
      </c>
      <c r="AB172" s="67">
        <f t="shared" si="1161"/>
        <v>3.4558823529411767E-2</v>
      </c>
      <c r="AC172" s="68">
        <v>278</v>
      </c>
      <c r="AD172" s="67">
        <f t="shared" si="1162"/>
        <v>0.20441176470588235</v>
      </c>
      <c r="AE172" s="68">
        <v>60</v>
      </c>
      <c r="AF172" s="67">
        <f t="shared" si="1163"/>
        <v>4.4117647058823532E-2</v>
      </c>
      <c r="AG172" s="179">
        <v>763</v>
      </c>
      <c r="AH172" s="180">
        <v>17</v>
      </c>
      <c r="AI172" s="67">
        <f t="shared" si="1164"/>
        <v>2.2280471821756225E-2</v>
      </c>
      <c r="AJ172" s="68">
        <v>88</v>
      </c>
      <c r="AK172" s="67">
        <f t="shared" si="1165"/>
        <v>0.11533420707732635</v>
      </c>
      <c r="AL172" s="68">
        <v>41</v>
      </c>
      <c r="AM172" s="67">
        <f t="shared" si="1166"/>
        <v>5.3735255570117955E-2</v>
      </c>
      <c r="AN172" s="179">
        <v>272</v>
      </c>
      <c r="AO172" s="180">
        <v>5</v>
      </c>
      <c r="AP172" s="67">
        <f t="shared" si="1167"/>
        <v>1.8382352941176471E-2</v>
      </c>
      <c r="AQ172" s="68">
        <v>15</v>
      </c>
      <c r="AR172" s="67">
        <f t="shared" si="1168"/>
        <v>5.514705882352941E-2</v>
      </c>
      <c r="AS172" s="68">
        <v>4</v>
      </c>
      <c r="AT172" s="67">
        <f t="shared" si="1169"/>
        <v>1.4705882352941176E-2</v>
      </c>
      <c r="AU172" s="179">
        <v>65</v>
      </c>
      <c r="AV172" s="180">
        <v>0</v>
      </c>
      <c r="AW172" s="67">
        <f t="shared" si="1170"/>
        <v>0</v>
      </c>
      <c r="AX172" s="68">
        <v>2</v>
      </c>
      <c r="AY172" s="67">
        <f t="shared" si="1171"/>
        <v>3.0769230769230771E-2</v>
      </c>
      <c r="AZ172" s="68">
        <v>1</v>
      </c>
      <c r="BA172" s="67">
        <f t="shared" si="1172"/>
        <v>1.5384615384615385E-2</v>
      </c>
      <c r="BB172" s="179">
        <f t="shared" si="1173"/>
        <v>4502</v>
      </c>
      <c r="BC172" s="69">
        <f t="shared" si="1174"/>
        <v>176</v>
      </c>
      <c r="BD172" s="67">
        <f t="shared" si="1175"/>
        <v>3.909373611728121E-2</v>
      </c>
      <c r="BE172" s="69">
        <f t="shared" si="1176"/>
        <v>764</v>
      </c>
      <c r="BF172" s="67">
        <f t="shared" si="1177"/>
        <v>0.16970235450910706</v>
      </c>
      <c r="BG172" s="69">
        <f t="shared" si="1178"/>
        <v>196</v>
      </c>
      <c r="BH172" s="67">
        <f t="shared" si="1179"/>
        <v>4.3536206130608615E-2</v>
      </c>
      <c r="BJ172" s="268" t="s">
        <v>10</v>
      </c>
      <c r="BK172" s="5" t="s">
        <v>175</v>
      </c>
      <c r="BL172" s="33">
        <f>(BB227-SUM(BC227,BE227,BG227))/BB227</f>
        <v>0.76696105981533524</v>
      </c>
      <c r="BM172" s="86"/>
      <c r="BN172" s="149"/>
      <c r="BO172" s="86"/>
      <c r="BP172" s="86"/>
      <c r="BQ172" s="86"/>
      <c r="BR172" s="86"/>
      <c r="BS172" s="86"/>
      <c r="BT172" s="86"/>
      <c r="BU172" s="86"/>
      <c r="BV172" s="86"/>
      <c r="BW172" s="86"/>
      <c r="BX172" s="86"/>
      <c r="BY172" s="86"/>
      <c r="BZ172" s="86"/>
      <c r="CB172" s="149"/>
      <c r="CC172" s="86"/>
      <c r="CD172" s="86"/>
      <c r="CE172" s="86"/>
      <c r="CF172" s="86"/>
      <c r="CG172" s="86"/>
      <c r="CH172" s="86"/>
      <c r="CI172" s="86"/>
      <c r="CJ172" s="86"/>
      <c r="CK172" s="86"/>
      <c r="CL172" s="86"/>
      <c r="CM172" s="86"/>
      <c r="CN172" s="86"/>
      <c r="CO172" s="86"/>
    </row>
    <row r="173" spans="2:93" s="12" customFormat="1" ht="14.25" customHeight="1">
      <c r="B173" s="243"/>
      <c r="C173" s="265"/>
      <c r="D173" s="145" t="s">
        <v>274</v>
      </c>
      <c r="E173" s="171">
        <v>3</v>
      </c>
      <c r="F173" s="193">
        <v>0</v>
      </c>
      <c r="G173" s="173">
        <f t="shared" ref="G173" si="1292">IFERROR(F173/E173,"-")</f>
        <v>0</v>
      </c>
      <c r="H173" s="194">
        <v>0</v>
      </c>
      <c r="I173" s="173">
        <f t="shared" ref="I173" si="1293">IFERROR(H173/E173,"-")</f>
        <v>0</v>
      </c>
      <c r="J173" s="194">
        <v>0</v>
      </c>
      <c r="K173" s="173">
        <f t="shared" ref="K173" si="1294">IFERROR(J173/E173,"-")</f>
        <v>0</v>
      </c>
      <c r="L173" s="171">
        <v>5</v>
      </c>
      <c r="M173" s="193">
        <v>0</v>
      </c>
      <c r="N173" s="173">
        <f t="shared" ref="N173" si="1295">IFERROR(M173/L173,"-")</f>
        <v>0</v>
      </c>
      <c r="O173" s="194">
        <v>0</v>
      </c>
      <c r="P173" s="173">
        <f t="shared" ref="P173" si="1296">IFERROR(O173/L173,"-")</f>
        <v>0</v>
      </c>
      <c r="Q173" s="194">
        <v>0</v>
      </c>
      <c r="R173" s="173">
        <f t="shared" ref="R173" si="1297">IFERROR(Q173/L173,"-")</f>
        <v>0</v>
      </c>
      <c r="S173" s="171">
        <v>78</v>
      </c>
      <c r="T173" s="193">
        <v>0</v>
      </c>
      <c r="U173" s="173">
        <f t="shared" ref="U173" si="1298">IFERROR(T173/S173,"-")</f>
        <v>0</v>
      </c>
      <c r="V173" s="194">
        <v>1</v>
      </c>
      <c r="W173" s="173">
        <f t="shared" ref="W173" si="1299">IFERROR(V173/S173,"-")</f>
        <v>1.282051282051282E-2</v>
      </c>
      <c r="X173" s="194">
        <v>0</v>
      </c>
      <c r="Y173" s="173">
        <f t="shared" ref="Y173" si="1300">IFERROR(X173/S173,"-")</f>
        <v>0</v>
      </c>
      <c r="Z173" s="171">
        <v>94</v>
      </c>
      <c r="AA173" s="193">
        <v>0</v>
      </c>
      <c r="AB173" s="173">
        <f t="shared" ref="AB173" si="1301">IFERROR(AA173/Z173,"-")</f>
        <v>0</v>
      </c>
      <c r="AC173" s="194">
        <v>0</v>
      </c>
      <c r="AD173" s="173">
        <f t="shared" ref="AD173" si="1302">IFERROR(AC173/Z173,"-")</f>
        <v>0</v>
      </c>
      <c r="AE173" s="194">
        <v>2</v>
      </c>
      <c r="AF173" s="173">
        <f t="shared" ref="AF173" si="1303">IFERROR(AE173/Z173,"-")</f>
        <v>2.1276595744680851E-2</v>
      </c>
      <c r="AG173" s="171">
        <v>82</v>
      </c>
      <c r="AH173" s="193">
        <v>0</v>
      </c>
      <c r="AI173" s="173">
        <f t="shared" ref="AI173" si="1304">IFERROR(AH173/AG173,"-")</f>
        <v>0</v>
      </c>
      <c r="AJ173" s="194">
        <v>1</v>
      </c>
      <c r="AK173" s="173">
        <f t="shared" ref="AK173" si="1305">IFERROR(AJ173/AG173,"-")</f>
        <v>1.2195121951219513E-2</v>
      </c>
      <c r="AL173" s="194">
        <v>0</v>
      </c>
      <c r="AM173" s="173">
        <f t="shared" ref="AM173" si="1306">IFERROR(AL173/AG173,"-")</f>
        <v>0</v>
      </c>
      <c r="AN173" s="171">
        <v>95</v>
      </c>
      <c r="AO173" s="193">
        <v>0</v>
      </c>
      <c r="AP173" s="173">
        <f t="shared" ref="AP173" si="1307">IFERROR(AO173/AN173,"-")</f>
        <v>0</v>
      </c>
      <c r="AQ173" s="194">
        <v>0</v>
      </c>
      <c r="AR173" s="173">
        <f t="shared" ref="AR173" si="1308">IFERROR(AQ173/AN173,"-")</f>
        <v>0</v>
      </c>
      <c r="AS173" s="194">
        <v>0</v>
      </c>
      <c r="AT173" s="173">
        <f t="shared" ref="AT173" si="1309">IFERROR(AS173/AN173,"-")</f>
        <v>0</v>
      </c>
      <c r="AU173" s="171">
        <v>59</v>
      </c>
      <c r="AV173" s="193">
        <v>0</v>
      </c>
      <c r="AW173" s="173">
        <f t="shared" ref="AW173" si="1310">IFERROR(AV173/AU173,"-")</f>
        <v>0</v>
      </c>
      <c r="AX173" s="194">
        <v>0</v>
      </c>
      <c r="AY173" s="173">
        <f t="shared" ref="AY173" si="1311">IFERROR(AX173/AU173,"-")</f>
        <v>0</v>
      </c>
      <c r="AZ173" s="194">
        <v>0</v>
      </c>
      <c r="BA173" s="173">
        <f t="shared" ref="BA173" si="1312">IFERROR(AZ173/AU173,"-")</f>
        <v>0</v>
      </c>
      <c r="BB173" s="171">
        <f t="shared" ref="BB173" si="1313">SUM(E173,L173,S173,Z173,AG173,AN173,AU173,)</f>
        <v>416</v>
      </c>
      <c r="BC173" s="172">
        <f t="shared" ref="BC173" si="1314">SUM(F173,M173,T173,AA173,AH173,AO173,AV173,)</f>
        <v>0</v>
      </c>
      <c r="BD173" s="173">
        <f t="shared" ref="BD173" si="1315">IFERROR(BC173/BB173,"-")</f>
        <v>0</v>
      </c>
      <c r="BE173" s="172">
        <f t="shared" ref="BE173" si="1316">SUM(H173,O173,V173,AC173,AJ173,AQ173,AX173,)</f>
        <v>2</v>
      </c>
      <c r="BF173" s="173">
        <f t="shared" ref="BF173" si="1317">IFERROR(BE173/BB173,"-")</f>
        <v>4.807692307692308E-3</v>
      </c>
      <c r="BG173" s="172">
        <f t="shared" ref="BG173" si="1318">SUM(J173,Q173,X173,AE173,AL173,AS173,AZ173,)</f>
        <v>2</v>
      </c>
      <c r="BH173" s="173">
        <f t="shared" ref="BH173" si="1319">IFERROR(BG173/BB173,"-")</f>
        <v>4.807692307692308E-3</v>
      </c>
      <c r="BJ173" s="269"/>
      <c r="BK173" s="5" t="s">
        <v>212</v>
      </c>
      <c r="BL173" s="33">
        <f>(BB228-SUM(BC228,BE228,BG228))/BB228</f>
        <v>0.76754890678941312</v>
      </c>
      <c r="BM173" s="86"/>
      <c r="BN173" s="149"/>
      <c r="BO173" s="86"/>
      <c r="BP173" s="86"/>
      <c r="BQ173" s="86"/>
      <c r="BR173" s="86"/>
      <c r="BS173" s="86"/>
      <c r="BT173" s="86"/>
      <c r="BU173" s="86"/>
      <c r="BV173" s="86"/>
      <c r="BW173" s="86"/>
      <c r="BX173" s="86"/>
      <c r="BY173" s="86"/>
      <c r="BZ173" s="86"/>
      <c r="CB173" s="149"/>
      <c r="CC173" s="86"/>
      <c r="CD173" s="86"/>
      <c r="CE173" s="86"/>
      <c r="CF173" s="86"/>
      <c r="CG173" s="86"/>
      <c r="CH173" s="86"/>
      <c r="CI173" s="86"/>
      <c r="CJ173" s="86"/>
      <c r="CK173" s="86"/>
      <c r="CL173" s="86"/>
      <c r="CM173" s="86"/>
      <c r="CN173" s="86"/>
      <c r="CO173" s="86"/>
    </row>
    <row r="174" spans="2:93" s="12" customFormat="1" ht="14.25" customHeight="1">
      <c r="B174" s="244"/>
      <c r="C174" s="266"/>
      <c r="D174" s="169" t="s">
        <v>74</v>
      </c>
      <c r="E174" s="39">
        <v>131</v>
      </c>
      <c r="F174" s="195">
        <v>5</v>
      </c>
      <c r="G174" s="13">
        <f t="shared" si="1152"/>
        <v>3.8167938931297711E-2</v>
      </c>
      <c r="H174" s="34">
        <v>20</v>
      </c>
      <c r="I174" s="13">
        <f t="shared" si="1153"/>
        <v>0.15267175572519084</v>
      </c>
      <c r="J174" s="34">
        <v>7</v>
      </c>
      <c r="K174" s="13">
        <f t="shared" si="1154"/>
        <v>5.3435114503816793E-2</v>
      </c>
      <c r="L174" s="39">
        <v>354</v>
      </c>
      <c r="M174" s="195">
        <v>5</v>
      </c>
      <c r="N174" s="13">
        <f t="shared" si="1155"/>
        <v>1.4124293785310734E-2</v>
      </c>
      <c r="O174" s="34">
        <v>32</v>
      </c>
      <c r="P174" s="13">
        <f t="shared" si="1156"/>
        <v>9.03954802259887E-2</v>
      </c>
      <c r="Q174" s="34">
        <v>9</v>
      </c>
      <c r="R174" s="13">
        <f t="shared" si="1157"/>
        <v>2.5423728813559324E-2</v>
      </c>
      <c r="S174" s="39">
        <v>23339</v>
      </c>
      <c r="T174" s="195">
        <v>862</v>
      </c>
      <c r="U174" s="13">
        <f t="shared" si="1158"/>
        <v>3.6933887484468055E-2</v>
      </c>
      <c r="V174" s="34">
        <v>4671</v>
      </c>
      <c r="W174" s="13">
        <f t="shared" si="1159"/>
        <v>0.20013710955910707</v>
      </c>
      <c r="X174" s="34">
        <v>975</v>
      </c>
      <c r="Y174" s="13">
        <f t="shared" si="1160"/>
        <v>4.1775568790436611E-2</v>
      </c>
      <c r="Z174" s="39">
        <v>16711</v>
      </c>
      <c r="AA174" s="195">
        <v>438</v>
      </c>
      <c r="AB174" s="13">
        <f t="shared" si="1161"/>
        <v>2.6210280653461791E-2</v>
      </c>
      <c r="AC174" s="34">
        <v>2820</v>
      </c>
      <c r="AD174" s="13">
        <f t="shared" si="1162"/>
        <v>0.16875112201543893</v>
      </c>
      <c r="AE174" s="34">
        <v>643</v>
      </c>
      <c r="AF174" s="13">
        <f t="shared" si="1163"/>
        <v>3.8477649452456464E-2</v>
      </c>
      <c r="AG174" s="39">
        <v>9814</v>
      </c>
      <c r="AH174" s="195">
        <v>134</v>
      </c>
      <c r="AI174" s="13">
        <f t="shared" si="1164"/>
        <v>1.3653963725290402E-2</v>
      </c>
      <c r="AJ174" s="34">
        <v>1066</v>
      </c>
      <c r="AK174" s="13">
        <f t="shared" si="1165"/>
        <v>0.10862033829223558</v>
      </c>
      <c r="AL174" s="34">
        <v>336</v>
      </c>
      <c r="AM174" s="13">
        <f t="shared" si="1166"/>
        <v>3.4236804564907276E-2</v>
      </c>
      <c r="AN174" s="39">
        <v>4154</v>
      </c>
      <c r="AO174" s="195">
        <v>32</v>
      </c>
      <c r="AP174" s="13">
        <f t="shared" si="1167"/>
        <v>7.7034183919114105E-3</v>
      </c>
      <c r="AQ174" s="34">
        <v>250</v>
      </c>
      <c r="AR174" s="13">
        <f t="shared" si="1168"/>
        <v>6.0182956186807898E-2</v>
      </c>
      <c r="AS174" s="34">
        <v>65</v>
      </c>
      <c r="AT174" s="13">
        <f t="shared" si="1169"/>
        <v>1.5647568608570053E-2</v>
      </c>
      <c r="AU174" s="39">
        <v>1369</v>
      </c>
      <c r="AV174" s="195">
        <v>3</v>
      </c>
      <c r="AW174" s="13">
        <f t="shared" si="1170"/>
        <v>2.1913805697589481E-3</v>
      </c>
      <c r="AX174" s="34">
        <v>35</v>
      </c>
      <c r="AY174" s="13">
        <f t="shared" si="1171"/>
        <v>2.5566106647187729E-2</v>
      </c>
      <c r="AZ174" s="34">
        <v>15</v>
      </c>
      <c r="BA174" s="13">
        <f t="shared" si="1172"/>
        <v>1.095690284879474E-2</v>
      </c>
      <c r="BB174" s="39">
        <f t="shared" si="1173"/>
        <v>55872</v>
      </c>
      <c r="BC174" s="75">
        <f t="shared" si="1174"/>
        <v>1479</v>
      </c>
      <c r="BD174" s="13">
        <f t="shared" si="1175"/>
        <v>2.6471219931271477E-2</v>
      </c>
      <c r="BE174" s="75">
        <f t="shared" si="1176"/>
        <v>8894</v>
      </c>
      <c r="BF174" s="13">
        <f t="shared" si="1177"/>
        <v>0.1591852806414662</v>
      </c>
      <c r="BG174" s="75">
        <f t="shared" si="1178"/>
        <v>2050</v>
      </c>
      <c r="BH174" s="13">
        <f t="shared" si="1179"/>
        <v>3.6691008018327607E-2</v>
      </c>
      <c r="BJ174" s="270"/>
      <c r="BK174" s="125" t="s">
        <v>74</v>
      </c>
      <c r="BL174" s="33">
        <f>(BB230-SUM(BC230,BE230,BG230))/BB230</f>
        <v>0.77001548410602061</v>
      </c>
      <c r="BM174" s="86"/>
      <c r="BN174" s="149"/>
      <c r="BO174" s="86"/>
      <c r="BP174" s="86"/>
      <c r="BQ174" s="86"/>
      <c r="BR174" s="86"/>
      <c r="BS174" s="86"/>
      <c r="BT174" s="86"/>
      <c r="BU174" s="86"/>
      <c r="BV174" s="86"/>
      <c r="BW174" s="86"/>
      <c r="BX174" s="86"/>
      <c r="BY174" s="86"/>
      <c r="BZ174" s="86"/>
      <c r="CB174" s="149"/>
      <c r="CC174" s="86"/>
      <c r="CD174" s="86"/>
      <c r="CE174" s="86"/>
      <c r="CF174" s="86"/>
      <c r="CG174" s="86"/>
      <c r="CH174" s="86"/>
      <c r="CI174" s="86"/>
      <c r="CJ174" s="86"/>
      <c r="CK174" s="86"/>
      <c r="CL174" s="86"/>
      <c r="CM174" s="86"/>
      <c r="CN174" s="86"/>
      <c r="CO174" s="86"/>
    </row>
    <row r="175" spans="2:93" s="12" customFormat="1" ht="14.25" customHeight="1">
      <c r="B175" s="242">
        <v>43</v>
      </c>
      <c r="C175" s="264" t="s">
        <v>9</v>
      </c>
      <c r="D175" s="144" t="s">
        <v>275</v>
      </c>
      <c r="E175" s="128">
        <v>68</v>
      </c>
      <c r="F175" s="89">
        <v>1</v>
      </c>
      <c r="G175" s="77">
        <f t="shared" si="1152"/>
        <v>1.4705882352941176E-2</v>
      </c>
      <c r="H175" s="78">
        <v>4</v>
      </c>
      <c r="I175" s="77">
        <f t="shared" si="1153"/>
        <v>5.8823529411764705E-2</v>
      </c>
      <c r="J175" s="78">
        <v>6</v>
      </c>
      <c r="K175" s="77">
        <f t="shared" si="1154"/>
        <v>8.8235294117647065E-2</v>
      </c>
      <c r="L175" s="128">
        <v>170</v>
      </c>
      <c r="M175" s="89">
        <v>6</v>
      </c>
      <c r="N175" s="77">
        <f t="shared" si="1155"/>
        <v>3.5294117647058823E-2</v>
      </c>
      <c r="O175" s="78">
        <v>17</v>
      </c>
      <c r="P175" s="77">
        <f t="shared" si="1156"/>
        <v>0.1</v>
      </c>
      <c r="Q175" s="78">
        <v>15</v>
      </c>
      <c r="R175" s="77">
        <f t="shared" si="1157"/>
        <v>8.8235294117647065E-2</v>
      </c>
      <c r="S175" s="128">
        <v>12291</v>
      </c>
      <c r="T175" s="89">
        <v>1154</v>
      </c>
      <c r="U175" s="77">
        <f t="shared" si="1158"/>
        <v>9.3889838092913513E-2</v>
      </c>
      <c r="V175" s="78">
        <v>2157</v>
      </c>
      <c r="W175" s="77">
        <f t="shared" si="1159"/>
        <v>0.17549426409567975</v>
      </c>
      <c r="X175" s="78">
        <v>1720</v>
      </c>
      <c r="Y175" s="77">
        <f t="shared" si="1160"/>
        <v>0.13993979334472378</v>
      </c>
      <c r="Z175" s="128">
        <v>9045</v>
      </c>
      <c r="AA175" s="89">
        <v>824</v>
      </c>
      <c r="AB175" s="77">
        <f t="shared" si="1161"/>
        <v>9.110005527915975E-2</v>
      </c>
      <c r="AC175" s="78">
        <v>1469</v>
      </c>
      <c r="AD175" s="77">
        <f t="shared" si="1162"/>
        <v>0.16241017136539523</v>
      </c>
      <c r="AE175" s="78">
        <v>1260</v>
      </c>
      <c r="AF175" s="77">
        <f t="shared" si="1163"/>
        <v>0.13930348258706468</v>
      </c>
      <c r="AG175" s="128">
        <v>5545</v>
      </c>
      <c r="AH175" s="89">
        <v>342</v>
      </c>
      <c r="AI175" s="77">
        <f t="shared" si="1164"/>
        <v>6.167718665464382E-2</v>
      </c>
      <c r="AJ175" s="78">
        <v>650</v>
      </c>
      <c r="AK175" s="77">
        <f t="shared" si="1165"/>
        <v>0.11722272317403065</v>
      </c>
      <c r="AL175" s="78">
        <v>698</v>
      </c>
      <c r="AM175" s="77">
        <f t="shared" si="1166"/>
        <v>0.12587917042380523</v>
      </c>
      <c r="AN175" s="128">
        <v>2407</v>
      </c>
      <c r="AO175" s="89">
        <v>62</v>
      </c>
      <c r="AP175" s="77">
        <f t="shared" si="1167"/>
        <v>2.5758205234732032E-2</v>
      </c>
      <c r="AQ175" s="78">
        <v>176</v>
      </c>
      <c r="AR175" s="77">
        <f t="shared" si="1168"/>
        <v>7.3120066472787709E-2</v>
      </c>
      <c r="AS175" s="78">
        <v>205</v>
      </c>
      <c r="AT175" s="77">
        <f t="shared" si="1169"/>
        <v>8.5168259243872044E-2</v>
      </c>
      <c r="AU175" s="128">
        <v>800</v>
      </c>
      <c r="AV175" s="89">
        <v>5</v>
      </c>
      <c r="AW175" s="77">
        <f t="shared" si="1170"/>
        <v>6.2500000000000003E-3</v>
      </c>
      <c r="AX175" s="78">
        <v>35</v>
      </c>
      <c r="AY175" s="77">
        <f t="shared" si="1171"/>
        <v>4.3749999999999997E-2</v>
      </c>
      <c r="AZ175" s="78">
        <v>34</v>
      </c>
      <c r="BA175" s="77">
        <f t="shared" si="1172"/>
        <v>4.2500000000000003E-2</v>
      </c>
      <c r="BB175" s="128">
        <f t="shared" si="1173"/>
        <v>30326</v>
      </c>
      <c r="BC175" s="79">
        <f t="shared" si="1174"/>
        <v>2394</v>
      </c>
      <c r="BD175" s="77">
        <f t="shared" si="1175"/>
        <v>7.8942161841324271E-2</v>
      </c>
      <c r="BE175" s="79">
        <f t="shared" si="1176"/>
        <v>4508</v>
      </c>
      <c r="BF175" s="77">
        <f t="shared" si="1177"/>
        <v>0.14865132229769834</v>
      </c>
      <c r="BG175" s="79">
        <f t="shared" si="1178"/>
        <v>3938</v>
      </c>
      <c r="BH175" s="77">
        <f t="shared" si="1179"/>
        <v>0.12985556947833543</v>
      </c>
      <c r="BJ175" s="268" t="s">
        <v>49</v>
      </c>
      <c r="BK175" s="5" t="s">
        <v>175</v>
      </c>
      <c r="BL175" s="33">
        <f>(BB231-SUM(BC231,BE231,BG231))/BB231</f>
        <v>0.72830494728304951</v>
      </c>
      <c r="BM175" s="86"/>
      <c r="BN175" s="149"/>
      <c r="BO175" s="86"/>
      <c r="BP175" s="86"/>
      <c r="BQ175" s="86"/>
      <c r="BR175" s="86"/>
      <c r="BS175" s="86"/>
      <c r="BT175" s="86"/>
      <c r="BU175" s="86"/>
      <c r="BV175" s="86"/>
      <c r="BW175" s="86"/>
      <c r="BX175" s="86"/>
      <c r="BY175" s="86"/>
      <c r="BZ175" s="86"/>
      <c r="CB175" s="149"/>
      <c r="CC175" s="86"/>
      <c r="CD175" s="86"/>
      <c r="CE175" s="86"/>
      <c r="CF175" s="86"/>
      <c r="CG175" s="86"/>
      <c r="CH175" s="86"/>
      <c r="CI175" s="86"/>
      <c r="CJ175" s="86"/>
      <c r="CK175" s="86"/>
      <c r="CL175" s="86"/>
      <c r="CM175" s="86"/>
      <c r="CN175" s="86"/>
      <c r="CO175" s="86"/>
    </row>
    <row r="176" spans="2:93" s="12" customFormat="1" ht="14.25" customHeight="1">
      <c r="B176" s="243"/>
      <c r="C176" s="265"/>
      <c r="D176" s="187" t="s">
        <v>212</v>
      </c>
      <c r="E176" s="179">
        <v>1</v>
      </c>
      <c r="F176" s="180">
        <v>0</v>
      </c>
      <c r="G176" s="67">
        <f t="shared" si="1152"/>
        <v>0</v>
      </c>
      <c r="H176" s="68">
        <v>0</v>
      </c>
      <c r="I176" s="67">
        <f t="shared" si="1153"/>
        <v>0</v>
      </c>
      <c r="J176" s="68">
        <v>0</v>
      </c>
      <c r="K176" s="67">
        <f t="shared" si="1154"/>
        <v>0</v>
      </c>
      <c r="L176" s="179">
        <v>6</v>
      </c>
      <c r="M176" s="180">
        <v>0</v>
      </c>
      <c r="N176" s="67">
        <f t="shared" si="1155"/>
        <v>0</v>
      </c>
      <c r="O176" s="68">
        <v>1</v>
      </c>
      <c r="P176" s="67">
        <f t="shared" si="1156"/>
        <v>0.16666666666666666</v>
      </c>
      <c r="Q176" s="68">
        <v>0</v>
      </c>
      <c r="R176" s="67">
        <f t="shared" si="1157"/>
        <v>0</v>
      </c>
      <c r="S176" s="179">
        <v>1465</v>
      </c>
      <c r="T176" s="180">
        <v>120</v>
      </c>
      <c r="U176" s="67">
        <f t="shared" si="1158"/>
        <v>8.191126279863481E-2</v>
      </c>
      <c r="V176" s="68">
        <v>274</v>
      </c>
      <c r="W176" s="67">
        <f t="shared" si="1159"/>
        <v>0.18703071672354948</v>
      </c>
      <c r="X176" s="68">
        <v>198</v>
      </c>
      <c r="Y176" s="67">
        <f t="shared" si="1160"/>
        <v>0.13515358361774743</v>
      </c>
      <c r="Z176" s="179">
        <v>958</v>
      </c>
      <c r="AA176" s="180">
        <v>99</v>
      </c>
      <c r="AB176" s="67">
        <f t="shared" si="1161"/>
        <v>0.10334029227557412</v>
      </c>
      <c r="AC176" s="68">
        <v>143</v>
      </c>
      <c r="AD176" s="67">
        <f t="shared" si="1162"/>
        <v>0.14926931106471816</v>
      </c>
      <c r="AE176" s="68">
        <v>142</v>
      </c>
      <c r="AF176" s="67">
        <f t="shared" si="1163"/>
        <v>0.14822546972860126</v>
      </c>
      <c r="AG176" s="179">
        <v>519</v>
      </c>
      <c r="AH176" s="180">
        <v>45</v>
      </c>
      <c r="AI176" s="67">
        <f t="shared" si="1164"/>
        <v>8.6705202312138727E-2</v>
      </c>
      <c r="AJ176" s="68">
        <v>64</v>
      </c>
      <c r="AK176" s="67">
        <f t="shared" si="1165"/>
        <v>0.1233140655105973</v>
      </c>
      <c r="AL176" s="68">
        <v>66</v>
      </c>
      <c r="AM176" s="67">
        <f t="shared" si="1166"/>
        <v>0.12716763005780346</v>
      </c>
      <c r="AN176" s="179">
        <v>183</v>
      </c>
      <c r="AO176" s="180">
        <v>7</v>
      </c>
      <c r="AP176" s="67">
        <f t="shared" si="1167"/>
        <v>3.825136612021858E-2</v>
      </c>
      <c r="AQ176" s="68">
        <v>18</v>
      </c>
      <c r="AR176" s="67">
        <f t="shared" si="1168"/>
        <v>9.8360655737704916E-2</v>
      </c>
      <c r="AS176" s="68">
        <v>17</v>
      </c>
      <c r="AT176" s="67">
        <f t="shared" si="1169"/>
        <v>9.2896174863387984E-2</v>
      </c>
      <c r="AU176" s="179">
        <v>51</v>
      </c>
      <c r="AV176" s="180">
        <v>0</v>
      </c>
      <c r="AW176" s="67">
        <f t="shared" si="1170"/>
        <v>0</v>
      </c>
      <c r="AX176" s="68">
        <v>2</v>
      </c>
      <c r="AY176" s="67">
        <f t="shared" si="1171"/>
        <v>3.9215686274509803E-2</v>
      </c>
      <c r="AZ176" s="68">
        <v>0</v>
      </c>
      <c r="BA176" s="67">
        <f t="shared" si="1172"/>
        <v>0</v>
      </c>
      <c r="BB176" s="179">
        <f t="shared" si="1173"/>
        <v>3183</v>
      </c>
      <c r="BC176" s="69">
        <f t="shared" si="1174"/>
        <v>271</v>
      </c>
      <c r="BD176" s="67">
        <f t="shared" si="1175"/>
        <v>8.5139805215205783E-2</v>
      </c>
      <c r="BE176" s="69">
        <f t="shared" si="1176"/>
        <v>502</v>
      </c>
      <c r="BF176" s="67">
        <f t="shared" si="1177"/>
        <v>0.15771284951303802</v>
      </c>
      <c r="BG176" s="69">
        <f t="shared" si="1178"/>
        <v>423</v>
      </c>
      <c r="BH176" s="67">
        <f t="shared" si="1179"/>
        <v>0.13289349670122527</v>
      </c>
      <c r="BJ176" s="269"/>
      <c r="BK176" s="5" t="s">
        <v>212</v>
      </c>
      <c r="BL176" s="33">
        <f>(BB232-SUM(BC232,BE232,BG232))/BB232</f>
        <v>0.72795497185741087</v>
      </c>
      <c r="BM176" s="86"/>
      <c r="BN176" s="149"/>
      <c r="BO176" s="86"/>
      <c r="BP176" s="86"/>
      <c r="BQ176" s="86"/>
      <c r="BR176" s="86"/>
      <c r="BS176" s="86"/>
      <c r="BT176" s="86"/>
      <c r="BU176" s="86"/>
      <c r="BV176" s="86"/>
      <c r="BW176" s="86"/>
      <c r="BX176" s="86"/>
      <c r="BY176" s="86"/>
      <c r="BZ176" s="86"/>
      <c r="CB176" s="149"/>
      <c r="CC176" s="86"/>
      <c r="CD176" s="86"/>
      <c r="CE176" s="86"/>
      <c r="CF176" s="86"/>
      <c r="CG176" s="86"/>
      <c r="CH176" s="86"/>
      <c r="CI176" s="86"/>
      <c r="CJ176" s="86"/>
      <c r="CK176" s="86"/>
      <c r="CL176" s="86"/>
      <c r="CM176" s="86"/>
      <c r="CN176" s="86"/>
      <c r="CO176" s="86"/>
    </row>
    <row r="177" spans="2:93" s="12" customFormat="1" ht="14.25" customHeight="1">
      <c r="B177" s="243"/>
      <c r="C177" s="265"/>
      <c r="D177" s="145" t="s">
        <v>274</v>
      </c>
      <c r="E177" s="171">
        <v>2</v>
      </c>
      <c r="F177" s="193">
        <v>0</v>
      </c>
      <c r="G177" s="173">
        <f t="shared" ref="G177" si="1320">IFERROR(F177/E177,"-")</f>
        <v>0</v>
      </c>
      <c r="H177" s="194">
        <v>0</v>
      </c>
      <c r="I177" s="173">
        <f t="shared" ref="I177" si="1321">IFERROR(H177/E177,"-")</f>
        <v>0</v>
      </c>
      <c r="J177" s="194">
        <v>0</v>
      </c>
      <c r="K177" s="173">
        <f t="shared" ref="K177" si="1322">IFERROR(J177/E177,"-")</f>
        <v>0</v>
      </c>
      <c r="L177" s="171">
        <v>9</v>
      </c>
      <c r="M177" s="193">
        <v>0</v>
      </c>
      <c r="N177" s="173">
        <f t="shared" ref="N177" si="1323">IFERROR(M177/L177,"-")</f>
        <v>0</v>
      </c>
      <c r="O177" s="194">
        <v>0</v>
      </c>
      <c r="P177" s="173">
        <f t="shared" ref="P177" si="1324">IFERROR(O177/L177,"-")</f>
        <v>0</v>
      </c>
      <c r="Q177" s="194">
        <v>0</v>
      </c>
      <c r="R177" s="173">
        <f t="shared" ref="R177" si="1325">IFERROR(Q177/L177,"-")</f>
        <v>0</v>
      </c>
      <c r="S177" s="171">
        <v>50</v>
      </c>
      <c r="T177" s="193">
        <v>0</v>
      </c>
      <c r="U177" s="173">
        <f t="shared" ref="U177" si="1326">IFERROR(T177/S177,"-")</f>
        <v>0</v>
      </c>
      <c r="V177" s="194">
        <v>1</v>
      </c>
      <c r="W177" s="173">
        <f t="shared" ref="W177" si="1327">IFERROR(V177/S177,"-")</f>
        <v>0.02</v>
      </c>
      <c r="X177" s="194">
        <v>1</v>
      </c>
      <c r="Y177" s="173">
        <f t="shared" ref="Y177" si="1328">IFERROR(X177/S177,"-")</f>
        <v>0.02</v>
      </c>
      <c r="Z177" s="171">
        <v>50</v>
      </c>
      <c r="AA177" s="193">
        <v>0</v>
      </c>
      <c r="AB177" s="173">
        <f t="shared" ref="AB177" si="1329">IFERROR(AA177/Z177,"-")</f>
        <v>0</v>
      </c>
      <c r="AC177" s="194">
        <v>1</v>
      </c>
      <c r="AD177" s="173">
        <f t="shared" ref="AD177" si="1330">IFERROR(AC177/Z177,"-")</f>
        <v>0.02</v>
      </c>
      <c r="AE177" s="194">
        <v>1</v>
      </c>
      <c r="AF177" s="173">
        <f t="shared" ref="AF177" si="1331">IFERROR(AE177/Z177,"-")</f>
        <v>0.02</v>
      </c>
      <c r="AG177" s="171">
        <v>65</v>
      </c>
      <c r="AH177" s="193">
        <v>0</v>
      </c>
      <c r="AI177" s="173">
        <f t="shared" ref="AI177" si="1332">IFERROR(AH177/AG177,"-")</f>
        <v>0</v>
      </c>
      <c r="AJ177" s="194">
        <v>0</v>
      </c>
      <c r="AK177" s="173">
        <f t="shared" ref="AK177" si="1333">IFERROR(AJ177/AG177,"-")</f>
        <v>0</v>
      </c>
      <c r="AL177" s="194">
        <v>0</v>
      </c>
      <c r="AM177" s="173">
        <f t="shared" ref="AM177" si="1334">IFERROR(AL177/AG177,"-")</f>
        <v>0</v>
      </c>
      <c r="AN177" s="171">
        <v>59</v>
      </c>
      <c r="AO177" s="193">
        <v>0</v>
      </c>
      <c r="AP177" s="173">
        <f t="shared" ref="AP177" si="1335">IFERROR(AO177/AN177,"-")</f>
        <v>0</v>
      </c>
      <c r="AQ177" s="194">
        <v>1</v>
      </c>
      <c r="AR177" s="173">
        <f t="shared" ref="AR177" si="1336">IFERROR(AQ177/AN177,"-")</f>
        <v>1.6949152542372881E-2</v>
      </c>
      <c r="AS177" s="194">
        <v>1</v>
      </c>
      <c r="AT177" s="173">
        <f t="shared" ref="AT177" si="1337">IFERROR(AS177/AN177,"-")</f>
        <v>1.6949152542372881E-2</v>
      </c>
      <c r="AU177" s="171">
        <v>30</v>
      </c>
      <c r="AV177" s="193">
        <v>0</v>
      </c>
      <c r="AW177" s="173">
        <f t="shared" ref="AW177" si="1338">IFERROR(AV177/AU177,"-")</f>
        <v>0</v>
      </c>
      <c r="AX177" s="194">
        <v>0</v>
      </c>
      <c r="AY177" s="173">
        <f t="shared" ref="AY177" si="1339">IFERROR(AX177/AU177,"-")</f>
        <v>0</v>
      </c>
      <c r="AZ177" s="194">
        <v>0</v>
      </c>
      <c r="BA177" s="173">
        <f t="shared" ref="BA177" si="1340">IFERROR(AZ177/AU177,"-")</f>
        <v>0</v>
      </c>
      <c r="BB177" s="171">
        <f t="shared" ref="BB177" si="1341">SUM(E177,L177,S177,Z177,AG177,AN177,AU177,)</f>
        <v>265</v>
      </c>
      <c r="BC177" s="172">
        <f t="shared" ref="BC177" si="1342">SUM(F177,M177,T177,AA177,AH177,AO177,AV177,)</f>
        <v>0</v>
      </c>
      <c r="BD177" s="173">
        <f t="shared" ref="BD177" si="1343">IFERROR(BC177/BB177,"-")</f>
        <v>0</v>
      </c>
      <c r="BE177" s="172">
        <f t="shared" ref="BE177" si="1344">SUM(H177,O177,V177,AC177,AJ177,AQ177,AX177,)</f>
        <v>3</v>
      </c>
      <c r="BF177" s="173">
        <f t="shared" ref="BF177" si="1345">IFERROR(BE177/BB177,"-")</f>
        <v>1.1320754716981131E-2</v>
      </c>
      <c r="BG177" s="172">
        <f t="shared" ref="BG177" si="1346">SUM(J177,Q177,X177,AE177,AL177,AS177,AZ177,)</f>
        <v>3</v>
      </c>
      <c r="BH177" s="173">
        <f t="shared" ref="BH177" si="1347">IFERROR(BG177/BB177,"-")</f>
        <v>1.1320754716981131E-2</v>
      </c>
      <c r="BJ177" s="270"/>
      <c r="BK177" s="125" t="s">
        <v>74</v>
      </c>
      <c r="BL177" s="33">
        <f>(BB234-SUM(BC234,BE234,BG234))/BB234</f>
        <v>0.73153108259623767</v>
      </c>
      <c r="BM177" s="86"/>
      <c r="BN177" s="149"/>
      <c r="BO177" s="86"/>
      <c r="BP177" s="86"/>
      <c r="BQ177" s="86"/>
      <c r="BR177" s="86"/>
      <c r="BS177" s="86"/>
      <c r="BT177" s="86"/>
      <c r="BU177" s="86"/>
      <c r="BV177" s="86"/>
      <c r="BW177" s="86"/>
      <c r="BX177" s="86"/>
      <c r="BY177" s="86"/>
      <c r="BZ177" s="86"/>
      <c r="CB177" s="149"/>
      <c r="CC177" s="86"/>
      <c r="CD177" s="86"/>
      <c r="CE177" s="86"/>
      <c r="CF177" s="86"/>
      <c r="CG177" s="86"/>
      <c r="CH177" s="86"/>
      <c r="CI177" s="86"/>
      <c r="CJ177" s="86"/>
      <c r="CK177" s="86"/>
      <c r="CL177" s="86"/>
      <c r="CM177" s="86"/>
      <c r="CN177" s="86"/>
      <c r="CO177" s="86"/>
    </row>
    <row r="178" spans="2:93" s="12" customFormat="1" ht="14.25" customHeight="1">
      <c r="B178" s="244"/>
      <c r="C178" s="266"/>
      <c r="D178" s="169" t="s">
        <v>74</v>
      </c>
      <c r="E178" s="39">
        <v>71</v>
      </c>
      <c r="F178" s="195">
        <v>1</v>
      </c>
      <c r="G178" s="13">
        <f t="shared" si="1152"/>
        <v>1.4084507042253521E-2</v>
      </c>
      <c r="H178" s="34">
        <v>4</v>
      </c>
      <c r="I178" s="13">
        <f t="shared" si="1153"/>
        <v>5.6338028169014086E-2</v>
      </c>
      <c r="J178" s="34">
        <v>6</v>
      </c>
      <c r="K178" s="13">
        <f t="shared" si="1154"/>
        <v>8.4507042253521125E-2</v>
      </c>
      <c r="L178" s="39">
        <v>185</v>
      </c>
      <c r="M178" s="195">
        <v>6</v>
      </c>
      <c r="N178" s="13">
        <f t="shared" si="1155"/>
        <v>3.2432432432432434E-2</v>
      </c>
      <c r="O178" s="34">
        <v>18</v>
      </c>
      <c r="P178" s="13">
        <f t="shared" si="1156"/>
        <v>9.7297297297297303E-2</v>
      </c>
      <c r="Q178" s="34">
        <v>15</v>
      </c>
      <c r="R178" s="13">
        <f t="shared" si="1157"/>
        <v>8.1081081081081086E-2</v>
      </c>
      <c r="S178" s="39">
        <v>13806</v>
      </c>
      <c r="T178" s="195">
        <v>1274</v>
      </c>
      <c r="U178" s="13">
        <f t="shared" si="1158"/>
        <v>9.2278719397363471E-2</v>
      </c>
      <c r="V178" s="34">
        <v>2432</v>
      </c>
      <c r="W178" s="13">
        <f t="shared" si="1159"/>
        <v>0.17615529479936259</v>
      </c>
      <c r="X178" s="34">
        <v>1919</v>
      </c>
      <c r="Y178" s="13">
        <f t="shared" si="1160"/>
        <v>0.13899753730262204</v>
      </c>
      <c r="Z178" s="39">
        <v>10053</v>
      </c>
      <c r="AA178" s="195">
        <v>923</v>
      </c>
      <c r="AB178" s="13">
        <f t="shared" si="1161"/>
        <v>9.1813389038098076E-2</v>
      </c>
      <c r="AC178" s="34">
        <v>1613</v>
      </c>
      <c r="AD178" s="13">
        <f t="shared" si="1162"/>
        <v>0.16044961702974236</v>
      </c>
      <c r="AE178" s="34">
        <v>1403</v>
      </c>
      <c r="AF178" s="13">
        <f t="shared" si="1163"/>
        <v>0.13956033024967671</v>
      </c>
      <c r="AG178" s="39">
        <v>6129</v>
      </c>
      <c r="AH178" s="195">
        <v>387</v>
      </c>
      <c r="AI178" s="13">
        <f t="shared" si="1164"/>
        <v>6.3142437591776804E-2</v>
      </c>
      <c r="AJ178" s="34">
        <v>714</v>
      </c>
      <c r="AK178" s="13">
        <f t="shared" si="1165"/>
        <v>0.11649534997552619</v>
      </c>
      <c r="AL178" s="34">
        <v>764</v>
      </c>
      <c r="AM178" s="13">
        <f t="shared" si="1166"/>
        <v>0.12465328764888237</v>
      </c>
      <c r="AN178" s="39">
        <v>2649</v>
      </c>
      <c r="AO178" s="195">
        <v>69</v>
      </c>
      <c r="AP178" s="13">
        <f t="shared" si="1167"/>
        <v>2.6047565118912798E-2</v>
      </c>
      <c r="AQ178" s="34">
        <v>195</v>
      </c>
      <c r="AR178" s="13">
        <f t="shared" si="1168"/>
        <v>7.3612684031710077E-2</v>
      </c>
      <c r="AS178" s="34">
        <v>223</v>
      </c>
      <c r="AT178" s="13">
        <f t="shared" si="1169"/>
        <v>8.4182710456776139E-2</v>
      </c>
      <c r="AU178" s="39">
        <v>881</v>
      </c>
      <c r="AV178" s="195">
        <v>5</v>
      </c>
      <c r="AW178" s="13">
        <f t="shared" si="1170"/>
        <v>5.6753688989784334E-3</v>
      </c>
      <c r="AX178" s="34">
        <v>37</v>
      </c>
      <c r="AY178" s="13">
        <f t="shared" si="1171"/>
        <v>4.1997729852440407E-2</v>
      </c>
      <c r="AZ178" s="34">
        <v>34</v>
      </c>
      <c r="BA178" s="13">
        <f t="shared" si="1172"/>
        <v>3.8592508513053347E-2</v>
      </c>
      <c r="BB178" s="39">
        <f t="shared" si="1173"/>
        <v>33774</v>
      </c>
      <c r="BC178" s="75">
        <f t="shared" si="1174"/>
        <v>2665</v>
      </c>
      <c r="BD178" s="13">
        <f t="shared" si="1175"/>
        <v>7.8906851424172447E-2</v>
      </c>
      <c r="BE178" s="75">
        <f t="shared" si="1176"/>
        <v>5013</v>
      </c>
      <c r="BF178" s="13">
        <f t="shared" si="1177"/>
        <v>0.14842778468644519</v>
      </c>
      <c r="BG178" s="75">
        <f t="shared" si="1178"/>
        <v>4364</v>
      </c>
      <c r="BH178" s="13">
        <f t="shared" si="1179"/>
        <v>0.12921181974299759</v>
      </c>
      <c r="BJ178" s="268" t="s">
        <v>29</v>
      </c>
      <c r="BK178" s="5" t="s">
        <v>175</v>
      </c>
      <c r="BL178" s="33">
        <f>(BB235-SUM(BC235,BE235,BG235))/BB235</f>
        <v>0.60492965934193699</v>
      </c>
      <c r="BM178" s="86"/>
      <c r="BN178" s="149"/>
      <c r="BO178" s="86"/>
      <c r="BP178" s="86"/>
      <c r="BQ178" s="86"/>
      <c r="BR178" s="86"/>
      <c r="BS178" s="86"/>
      <c r="BT178" s="86"/>
      <c r="BU178" s="86"/>
      <c r="BV178" s="86"/>
      <c r="BW178" s="86"/>
      <c r="BX178" s="86"/>
      <c r="BY178" s="86"/>
      <c r="BZ178" s="86"/>
      <c r="CB178" s="149"/>
      <c r="CC178" s="86"/>
      <c r="CD178" s="86"/>
      <c r="CE178" s="86"/>
      <c r="CF178" s="86"/>
      <c r="CG178" s="86"/>
      <c r="CH178" s="86"/>
      <c r="CI178" s="86"/>
      <c r="CJ178" s="86"/>
      <c r="CK178" s="86"/>
      <c r="CL178" s="86"/>
      <c r="CM178" s="86"/>
      <c r="CN178" s="86"/>
      <c r="CO178" s="86"/>
    </row>
    <row r="179" spans="2:93" s="12" customFormat="1" ht="14.25" customHeight="1">
      <c r="B179" s="242">
        <v>44</v>
      </c>
      <c r="C179" s="264" t="s">
        <v>21</v>
      </c>
      <c r="D179" s="144" t="s">
        <v>275</v>
      </c>
      <c r="E179" s="128">
        <v>32</v>
      </c>
      <c r="F179" s="79">
        <v>3</v>
      </c>
      <c r="G179" s="77">
        <f t="shared" si="1152"/>
        <v>9.375E-2</v>
      </c>
      <c r="H179" s="79">
        <v>2</v>
      </c>
      <c r="I179" s="77">
        <f t="shared" si="1153"/>
        <v>6.25E-2</v>
      </c>
      <c r="J179" s="79">
        <v>0</v>
      </c>
      <c r="K179" s="77">
        <f t="shared" si="1154"/>
        <v>0</v>
      </c>
      <c r="L179" s="128">
        <v>92</v>
      </c>
      <c r="M179" s="79">
        <v>0</v>
      </c>
      <c r="N179" s="77">
        <f t="shared" si="1155"/>
        <v>0</v>
      </c>
      <c r="O179" s="79">
        <v>10</v>
      </c>
      <c r="P179" s="77">
        <f t="shared" si="1156"/>
        <v>0.10869565217391304</v>
      </c>
      <c r="Q179" s="79">
        <v>11</v>
      </c>
      <c r="R179" s="77">
        <f t="shared" si="1157"/>
        <v>0.11956521739130435</v>
      </c>
      <c r="S179" s="128">
        <v>13880</v>
      </c>
      <c r="T179" s="79">
        <v>1154</v>
      </c>
      <c r="U179" s="77">
        <f t="shared" si="1158"/>
        <v>8.3141210374639771E-2</v>
      </c>
      <c r="V179" s="79">
        <v>2642</v>
      </c>
      <c r="W179" s="77">
        <f t="shared" si="1159"/>
        <v>0.19034582132564842</v>
      </c>
      <c r="X179" s="79">
        <v>1536</v>
      </c>
      <c r="Y179" s="77">
        <f t="shared" si="1160"/>
        <v>0.11066282420749279</v>
      </c>
      <c r="Z179" s="128">
        <v>10873</v>
      </c>
      <c r="AA179" s="79">
        <v>785</v>
      </c>
      <c r="AB179" s="77">
        <f t="shared" si="1161"/>
        <v>7.219718568932218E-2</v>
      </c>
      <c r="AC179" s="79">
        <v>1817</v>
      </c>
      <c r="AD179" s="77">
        <f t="shared" si="1162"/>
        <v>0.16711119286305529</v>
      </c>
      <c r="AE179" s="79">
        <v>1245</v>
      </c>
      <c r="AF179" s="77">
        <f t="shared" si="1163"/>
        <v>0.11450381679389313</v>
      </c>
      <c r="AG179" s="128">
        <v>6502</v>
      </c>
      <c r="AH179" s="79">
        <v>275</v>
      </c>
      <c r="AI179" s="77">
        <f t="shared" si="1164"/>
        <v>4.2294678560442937E-2</v>
      </c>
      <c r="AJ179" s="79">
        <v>857</v>
      </c>
      <c r="AK179" s="77">
        <f t="shared" si="1165"/>
        <v>0.13180559827745308</v>
      </c>
      <c r="AL179" s="79">
        <v>615</v>
      </c>
      <c r="AM179" s="77">
        <f t="shared" si="1166"/>
        <v>9.4586281144263304E-2</v>
      </c>
      <c r="AN179" s="128">
        <v>2541</v>
      </c>
      <c r="AO179" s="79">
        <v>61</v>
      </c>
      <c r="AP179" s="77">
        <f t="shared" si="1167"/>
        <v>2.4006296733569462E-2</v>
      </c>
      <c r="AQ179" s="79">
        <v>255</v>
      </c>
      <c r="AR179" s="77">
        <f t="shared" si="1168"/>
        <v>0.10035419126328217</v>
      </c>
      <c r="AS179" s="79">
        <v>144</v>
      </c>
      <c r="AT179" s="77">
        <f t="shared" si="1169"/>
        <v>5.667060212514758E-2</v>
      </c>
      <c r="AU179" s="128">
        <v>756</v>
      </c>
      <c r="AV179" s="79">
        <v>10</v>
      </c>
      <c r="AW179" s="77">
        <f t="shared" si="1170"/>
        <v>1.3227513227513227E-2</v>
      </c>
      <c r="AX179" s="79">
        <v>51</v>
      </c>
      <c r="AY179" s="77">
        <f t="shared" si="1171"/>
        <v>6.7460317460317457E-2</v>
      </c>
      <c r="AZ179" s="79">
        <v>14</v>
      </c>
      <c r="BA179" s="77">
        <f t="shared" si="1172"/>
        <v>1.8518518518518517E-2</v>
      </c>
      <c r="BB179" s="128">
        <f t="shared" si="1173"/>
        <v>34676</v>
      </c>
      <c r="BC179" s="79">
        <f t="shared" si="1174"/>
        <v>2288</v>
      </c>
      <c r="BD179" s="77">
        <f t="shared" si="1175"/>
        <v>6.5982235551966778E-2</v>
      </c>
      <c r="BE179" s="79">
        <f t="shared" si="1176"/>
        <v>5634</v>
      </c>
      <c r="BF179" s="77">
        <f t="shared" si="1177"/>
        <v>0.16247548736878534</v>
      </c>
      <c r="BG179" s="79">
        <f t="shared" si="1178"/>
        <v>3565</v>
      </c>
      <c r="BH179" s="77">
        <f t="shared" si="1179"/>
        <v>0.10280885915330489</v>
      </c>
      <c r="BJ179" s="269"/>
      <c r="BK179" s="5" t="s">
        <v>212</v>
      </c>
      <c r="BL179" s="36">
        <f>(BB236-SUM(BC236,BE236,BG236))/BB236</f>
        <v>0.5859872611464968</v>
      </c>
      <c r="BM179" s="86"/>
      <c r="BN179" s="149"/>
      <c r="BO179" s="86"/>
      <c r="BP179" s="86"/>
      <c r="BQ179" s="86"/>
      <c r="BR179" s="86"/>
      <c r="BS179" s="86"/>
      <c r="BT179" s="86"/>
      <c r="BU179" s="86"/>
      <c r="BV179" s="86"/>
      <c r="BW179" s="86"/>
      <c r="BX179" s="86"/>
      <c r="BY179" s="86"/>
      <c r="BZ179" s="86"/>
      <c r="CB179" s="149"/>
      <c r="CC179" s="86"/>
      <c r="CD179" s="86"/>
      <c r="CE179" s="86"/>
      <c r="CF179" s="86"/>
      <c r="CG179" s="86"/>
      <c r="CH179" s="86"/>
      <c r="CI179" s="86"/>
      <c r="CJ179" s="86"/>
      <c r="CK179" s="86"/>
      <c r="CL179" s="86"/>
      <c r="CM179" s="86"/>
      <c r="CN179" s="86"/>
      <c r="CO179" s="86"/>
    </row>
    <row r="180" spans="2:93" s="12" customFormat="1" ht="14.25" customHeight="1">
      <c r="B180" s="243"/>
      <c r="C180" s="265"/>
      <c r="D180" s="187" t="s">
        <v>212</v>
      </c>
      <c r="E180" s="179">
        <v>1</v>
      </c>
      <c r="F180" s="69">
        <v>0</v>
      </c>
      <c r="G180" s="67">
        <f t="shared" si="1152"/>
        <v>0</v>
      </c>
      <c r="H180" s="69">
        <v>0</v>
      </c>
      <c r="I180" s="67">
        <f t="shared" si="1153"/>
        <v>0</v>
      </c>
      <c r="J180" s="69">
        <v>1</v>
      </c>
      <c r="K180" s="67">
        <f t="shared" si="1154"/>
        <v>1</v>
      </c>
      <c r="L180" s="179">
        <v>1</v>
      </c>
      <c r="M180" s="69">
        <v>0</v>
      </c>
      <c r="N180" s="67">
        <f t="shared" si="1155"/>
        <v>0</v>
      </c>
      <c r="O180" s="69">
        <v>0</v>
      </c>
      <c r="P180" s="67">
        <f t="shared" si="1156"/>
        <v>0</v>
      </c>
      <c r="Q180" s="69">
        <v>0</v>
      </c>
      <c r="R180" s="67">
        <f t="shared" si="1157"/>
        <v>0</v>
      </c>
      <c r="S180" s="179">
        <v>1349</v>
      </c>
      <c r="T180" s="69">
        <v>99</v>
      </c>
      <c r="U180" s="67">
        <f t="shared" si="1158"/>
        <v>7.3387694588584143E-2</v>
      </c>
      <c r="V180" s="69">
        <v>212</v>
      </c>
      <c r="W180" s="67">
        <f t="shared" si="1159"/>
        <v>0.15715344699777614</v>
      </c>
      <c r="X180" s="69">
        <v>157</v>
      </c>
      <c r="Y180" s="67">
        <f t="shared" si="1160"/>
        <v>0.11638250555967383</v>
      </c>
      <c r="Z180" s="179">
        <v>853</v>
      </c>
      <c r="AA180" s="69">
        <v>62</v>
      </c>
      <c r="AB180" s="67">
        <f t="shared" si="1161"/>
        <v>7.2684642438452518E-2</v>
      </c>
      <c r="AC180" s="69">
        <v>136</v>
      </c>
      <c r="AD180" s="67">
        <f t="shared" si="1162"/>
        <v>0.15943728018757328</v>
      </c>
      <c r="AE180" s="69">
        <v>107</v>
      </c>
      <c r="AF180" s="67">
        <f t="shared" si="1163"/>
        <v>0.12543962485345839</v>
      </c>
      <c r="AG180" s="179">
        <v>453</v>
      </c>
      <c r="AH180" s="69">
        <v>26</v>
      </c>
      <c r="AI180" s="67">
        <f t="shared" si="1164"/>
        <v>5.7395143487858721E-2</v>
      </c>
      <c r="AJ180" s="69">
        <v>56</v>
      </c>
      <c r="AK180" s="67">
        <f t="shared" si="1165"/>
        <v>0.12362030905077263</v>
      </c>
      <c r="AL180" s="69">
        <v>48</v>
      </c>
      <c r="AM180" s="67">
        <f t="shared" si="1166"/>
        <v>0.10596026490066225</v>
      </c>
      <c r="AN180" s="179">
        <v>164</v>
      </c>
      <c r="AO180" s="69">
        <v>4</v>
      </c>
      <c r="AP180" s="67">
        <f t="shared" si="1167"/>
        <v>2.4390243902439025E-2</v>
      </c>
      <c r="AQ180" s="69">
        <v>18</v>
      </c>
      <c r="AR180" s="67">
        <f t="shared" si="1168"/>
        <v>0.10975609756097561</v>
      </c>
      <c r="AS180" s="69">
        <v>4</v>
      </c>
      <c r="AT180" s="67">
        <f t="shared" si="1169"/>
        <v>2.4390243902439025E-2</v>
      </c>
      <c r="AU180" s="179">
        <v>42</v>
      </c>
      <c r="AV180" s="69">
        <v>0</v>
      </c>
      <c r="AW180" s="67">
        <f t="shared" si="1170"/>
        <v>0</v>
      </c>
      <c r="AX180" s="69">
        <v>3</v>
      </c>
      <c r="AY180" s="67">
        <f t="shared" si="1171"/>
        <v>7.1428571428571425E-2</v>
      </c>
      <c r="AZ180" s="69">
        <v>1</v>
      </c>
      <c r="BA180" s="67">
        <f t="shared" si="1172"/>
        <v>2.3809523809523808E-2</v>
      </c>
      <c r="BB180" s="179">
        <f t="shared" si="1173"/>
        <v>2863</v>
      </c>
      <c r="BC180" s="69">
        <f t="shared" si="1174"/>
        <v>191</v>
      </c>
      <c r="BD180" s="67">
        <f t="shared" si="1175"/>
        <v>6.6713237862382119E-2</v>
      </c>
      <c r="BE180" s="69">
        <f t="shared" si="1176"/>
        <v>425</v>
      </c>
      <c r="BF180" s="67">
        <f t="shared" si="1177"/>
        <v>0.14844568634299685</v>
      </c>
      <c r="BG180" s="69">
        <f t="shared" si="1178"/>
        <v>318</v>
      </c>
      <c r="BH180" s="67">
        <f t="shared" si="1179"/>
        <v>0.11107230178134823</v>
      </c>
      <c r="BJ180" s="270"/>
      <c r="BK180" s="125" t="s">
        <v>74</v>
      </c>
      <c r="BL180" s="36">
        <f>(BB238-SUM(BC238,BE238,BG238))/BB238</f>
        <v>0.60897435897435892</v>
      </c>
      <c r="BM180" s="86"/>
      <c r="BN180" s="149"/>
      <c r="BO180" s="86"/>
      <c r="BP180" s="86"/>
      <c r="BQ180" s="86"/>
      <c r="BR180" s="86"/>
      <c r="BS180" s="86"/>
      <c r="BT180" s="86"/>
      <c r="BU180" s="86"/>
      <c r="BV180" s="86"/>
      <c r="BW180" s="86"/>
      <c r="BX180" s="86"/>
      <c r="BY180" s="86"/>
      <c r="BZ180" s="86"/>
      <c r="CB180" s="149"/>
      <c r="CC180" s="86"/>
      <c r="CD180" s="86"/>
      <c r="CE180" s="86"/>
      <c r="CF180" s="86"/>
      <c r="CG180" s="86"/>
      <c r="CH180" s="86"/>
      <c r="CI180" s="86"/>
      <c r="CJ180" s="86"/>
      <c r="CK180" s="86"/>
      <c r="CL180" s="86"/>
      <c r="CM180" s="86"/>
      <c r="CN180" s="86"/>
      <c r="CO180" s="86"/>
    </row>
    <row r="181" spans="2:93" s="12" customFormat="1" ht="14.25" customHeight="1">
      <c r="B181" s="243"/>
      <c r="C181" s="265"/>
      <c r="D181" s="145" t="s">
        <v>274</v>
      </c>
      <c r="E181" s="171">
        <v>1</v>
      </c>
      <c r="F181" s="172">
        <v>0</v>
      </c>
      <c r="G181" s="173">
        <f t="shared" ref="G181" si="1348">IFERROR(F181/E181,"-")</f>
        <v>0</v>
      </c>
      <c r="H181" s="172">
        <v>0</v>
      </c>
      <c r="I181" s="173">
        <f t="shared" ref="I181" si="1349">IFERROR(H181/E181,"-")</f>
        <v>0</v>
      </c>
      <c r="J181" s="172">
        <v>0</v>
      </c>
      <c r="K181" s="173">
        <f t="shared" ref="K181" si="1350">IFERROR(J181/E181,"-")</f>
        <v>0</v>
      </c>
      <c r="L181" s="171">
        <v>2</v>
      </c>
      <c r="M181" s="172">
        <v>0</v>
      </c>
      <c r="N181" s="173">
        <f t="shared" ref="N181" si="1351">IFERROR(M181/L181,"-")</f>
        <v>0</v>
      </c>
      <c r="O181" s="172">
        <v>0</v>
      </c>
      <c r="P181" s="173">
        <f t="shared" ref="P181" si="1352">IFERROR(O181/L181,"-")</f>
        <v>0</v>
      </c>
      <c r="Q181" s="172">
        <v>0</v>
      </c>
      <c r="R181" s="173">
        <f t="shared" ref="R181" si="1353">IFERROR(Q181/L181,"-")</f>
        <v>0</v>
      </c>
      <c r="S181" s="171">
        <v>56</v>
      </c>
      <c r="T181" s="172">
        <v>0</v>
      </c>
      <c r="U181" s="173">
        <f t="shared" ref="U181" si="1354">IFERROR(T181/S181,"-")</f>
        <v>0</v>
      </c>
      <c r="V181" s="172">
        <v>0</v>
      </c>
      <c r="W181" s="173">
        <f t="shared" ref="W181" si="1355">IFERROR(V181/S181,"-")</f>
        <v>0</v>
      </c>
      <c r="X181" s="172">
        <v>1</v>
      </c>
      <c r="Y181" s="173">
        <f t="shared" ref="Y181" si="1356">IFERROR(X181/S181,"-")</f>
        <v>1.7857142857142856E-2</v>
      </c>
      <c r="Z181" s="171">
        <v>71</v>
      </c>
      <c r="AA181" s="172">
        <v>0</v>
      </c>
      <c r="AB181" s="173">
        <f t="shared" ref="AB181" si="1357">IFERROR(AA181/Z181,"-")</f>
        <v>0</v>
      </c>
      <c r="AC181" s="172">
        <v>0</v>
      </c>
      <c r="AD181" s="173">
        <f t="shared" ref="AD181" si="1358">IFERROR(AC181/Z181,"-")</f>
        <v>0</v>
      </c>
      <c r="AE181" s="172">
        <v>0</v>
      </c>
      <c r="AF181" s="173">
        <f t="shared" ref="AF181" si="1359">IFERROR(AE181/Z181,"-")</f>
        <v>0</v>
      </c>
      <c r="AG181" s="171">
        <v>79</v>
      </c>
      <c r="AH181" s="172">
        <v>0</v>
      </c>
      <c r="AI181" s="173">
        <f t="shared" ref="AI181" si="1360">IFERROR(AH181/AG181,"-")</f>
        <v>0</v>
      </c>
      <c r="AJ181" s="172">
        <v>0</v>
      </c>
      <c r="AK181" s="173">
        <f t="shared" ref="AK181" si="1361">IFERROR(AJ181/AG181,"-")</f>
        <v>0</v>
      </c>
      <c r="AL181" s="172">
        <v>0</v>
      </c>
      <c r="AM181" s="173">
        <f t="shared" ref="AM181" si="1362">IFERROR(AL181/AG181,"-")</f>
        <v>0</v>
      </c>
      <c r="AN181" s="171">
        <v>58</v>
      </c>
      <c r="AO181" s="172">
        <v>0</v>
      </c>
      <c r="AP181" s="173">
        <f t="shared" ref="AP181" si="1363">IFERROR(AO181/AN181,"-")</f>
        <v>0</v>
      </c>
      <c r="AQ181" s="172">
        <v>0</v>
      </c>
      <c r="AR181" s="173">
        <f t="shared" ref="AR181" si="1364">IFERROR(AQ181/AN181,"-")</f>
        <v>0</v>
      </c>
      <c r="AS181" s="172">
        <v>0</v>
      </c>
      <c r="AT181" s="173">
        <f t="shared" ref="AT181" si="1365">IFERROR(AS181/AN181,"-")</f>
        <v>0</v>
      </c>
      <c r="AU181" s="171">
        <v>43</v>
      </c>
      <c r="AV181" s="172">
        <v>0</v>
      </c>
      <c r="AW181" s="173">
        <f t="shared" ref="AW181" si="1366">IFERROR(AV181/AU181,"-")</f>
        <v>0</v>
      </c>
      <c r="AX181" s="172">
        <v>0</v>
      </c>
      <c r="AY181" s="173">
        <f t="shared" ref="AY181" si="1367">IFERROR(AX181/AU181,"-")</f>
        <v>0</v>
      </c>
      <c r="AZ181" s="172">
        <v>0</v>
      </c>
      <c r="BA181" s="173">
        <f t="shared" ref="BA181" si="1368">IFERROR(AZ181/AU181,"-")</f>
        <v>0</v>
      </c>
      <c r="BB181" s="171">
        <f t="shared" ref="BB181" si="1369">SUM(E181,L181,S181,Z181,AG181,AN181,AU181,)</f>
        <v>310</v>
      </c>
      <c r="BC181" s="172">
        <f t="shared" ref="BC181" si="1370">SUM(F181,M181,T181,AA181,AH181,AO181,AV181,)</f>
        <v>0</v>
      </c>
      <c r="BD181" s="173">
        <f t="shared" ref="BD181" si="1371">IFERROR(BC181/BB181,"-")</f>
        <v>0</v>
      </c>
      <c r="BE181" s="172">
        <f t="shared" ref="BE181" si="1372">SUM(H181,O181,V181,AC181,AJ181,AQ181,AX181,)</f>
        <v>0</v>
      </c>
      <c r="BF181" s="173">
        <f t="shared" ref="BF181" si="1373">IFERROR(BE181/BB181,"-")</f>
        <v>0</v>
      </c>
      <c r="BG181" s="172">
        <f t="shared" ref="BG181" si="1374">SUM(J181,Q181,X181,AE181,AL181,AS181,AZ181,)</f>
        <v>1</v>
      </c>
      <c r="BH181" s="173">
        <f t="shared" ref="BH181" si="1375">IFERROR(BG181/BB181,"-")</f>
        <v>3.2258064516129032E-3</v>
      </c>
      <c r="BJ181" s="268" t="s">
        <v>23</v>
      </c>
      <c r="BK181" s="5" t="s">
        <v>175</v>
      </c>
      <c r="BL181" s="33">
        <f>(BB239-SUM(BC239,BE239,BG239))/BB239</f>
        <v>0.74101410525304601</v>
      </c>
      <c r="BM181" s="86"/>
      <c r="BN181" s="149"/>
      <c r="BO181" s="86"/>
      <c r="BP181" s="86"/>
      <c r="BQ181" s="86"/>
      <c r="BR181" s="86"/>
      <c r="BS181" s="86"/>
      <c r="BT181" s="86"/>
      <c r="BU181" s="86"/>
      <c r="BV181" s="86"/>
      <c r="BW181" s="86"/>
      <c r="BX181" s="86"/>
      <c r="BY181" s="86"/>
      <c r="BZ181" s="86"/>
      <c r="CB181" s="149"/>
      <c r="CC181" s="86"/>
      <c r="CD181" s="86"/>
      <c r="CE181" s="86"/>
      <c r="CF181" s="86"/>
      <c r="CG181" s="86"/>
      <c r="CH181" s="86"/>
      <c r="CI181" s="86"/>
      <c r="CJ181" s="86"/>
      <c r="CK181" s="86"/>
      <c r="CL181" s="86"/>
      <c r="CM181" s="86"/>
      <c r="CN181" s="86"/>
      <c r="CO181" s="86"/>
    </row>
    <row r="182" spans="2:93" s="12" customFormat="1" ht="14.25" customHeight="1">
      <c r="B182" s="244"/>
      <c r="C182" s="266"/>
      <c r="D182" s="169" t="s">
        <v>74</v>
      </c>
      <c r="E182" s="40">
        <v>34</v>
      </c>
      <c r="F182" s="62">
        <v>3</v>
      </c>
      <c r="G182" s="60">
        <f t="shared" si="1152"/>
        <v>8.8235294117647065E-2</v>
      </c>
      <c r="H182" s="62">
        <v>2</v>
      </c>
      <c r="I182" s="60">
        <f t="shared" si="1153"/>
        <v>5.8823529411764705E-2</v>
      </c>
      <c r="J182" s="62">
        <v>1</v>
      </c>
      <c r="K182" s="60">
        <f t="shared" si="1154"/>
        <v>2.9411764705882353E-2</v>
      </c>
      <c r="L182" s="40">
        <v>95</v>
      </c>
      <c r="M182" s="62">
        <v>0</v>
      </c>
      <c r="N182" s="60">
        <f t="shared" si="1155"/>
        <v>0</v>
      </c>
      <c r="O182" s="62">
        <v>10</v>
      </c>
      <c r="P182" s="60">
        <f t="shared" si="1156"/>
        <v>0.10526315789473684</v>
      </c>
      <c r="Q182" s="62">
        <v>11</v>
      </c>
      <c r="R182" s="60">
        <f t="shared" si="1157"/>
        <v>0.11578947368421053</v>
      </c>
      <c r="S182" s="40">
        <v>15285</v>
      </c>
      <c r="T182" s="62">
        <v>1253</v>
      </c>
      <c r="U182" s="60">
        <f t="shared" si="1158"/>
        <v>8.197579326136735E-2</v>
      </c>
      <c r="V182" s="62">
        <v>2854</v>
      </c>
      <c r="W182" s="60">
        <f t="shared" si="1159"/>
        <v>0.18671900556100751</v>
      </c>
      <c r="X182" s="62">
        <v>1694</v>
      </c>
      <c r="Y182" s="60">
        <f t="shared" si="1160"/>
        <v>0.1108276087667648</v>
      </c>
      <c r="Z182" s="40">
        <v>11797</v>
      </c>
      <c r="AA182" s="62">
        <v>847</v>
      </c>
      <c r="AB182" s="60">
        <f t="shared" si="1161"/>
        <v>7.1797914724082396E-2</v>
      </c>
      <c r="AC182" s="62">
        <v>1953</v>
      </c>
      <c r="AD182" s="60">
        <f t="shared" si="1162"/>
        <v>0.16555056370263627</v>
      </c>
      <c r="AE182" s="62">
        <v>1352</v>
      </c>
      <c r="AF182" s="60">
        <f t="shared" si="1163"/>
        <v>0.11460540815461558</v>
      </c>
      <c r="AG182" s="40">
        <v>7034</v>
      </c>
      <c r="AH182" s="62">
        <v>301</v>
      </c>
      <c r="AI182" s="60">
        <f t="shared" si="1164"/>
        <v>4.2792152402615864E-2</v>
      </c>
      <c r="AJ182" s="62">
        <v>913</v>
      </c>
      <c r="AK182" s="60">
        <f t="shared" si="1165"/>
        <v>0.12979812340062552</v>
      </c>
      <c r="AL182" s="62">
        <v>663</v>
      </c>
      <c r="AM182" s="60">
        <f t="shared" si="1166"/>
        <v>9.4256468581177144E-2</v>
      </c>
      <c r="AN182" s="40">
        <v>2763</v>
      </c>
      <c r="AO182" s="62">
        <v>65</v>
      </c>
      <c r="AP182" s="60">
        <f t="shared" si="1167"/>
        <v>2.3525153818313427E-2</v>
      </c>
      <c r="AQ182" s="62">
        <v>273</v>
      </c>
      <c r="AR182" s="60">
        <f t="shared" si="1168"/>
        <v>9.8805646036916397E-2</v>
      </c>
      <c r="AS182" s="62">
        <v>148</v>
      </c>
      <c r="AT182" s="60">
        <f t="shared" si="1169"/>
        <v>5.3564965617082884E-2</v>
      </c>
      <c r="AU182" s="40">
        <v>841</v>
      </c>
      <c r="AV182" s="62">
        <v>10</v>
      </c>
      <c r="AW182" s="60">
        <f t="shared" si="1170"/>
        <v>1.1890606420927468E-2</v>
      </c>
      <c r="AX182" s="62">
        <v>54</v>
      </c>
      <c r="AY182" s="60">
        <f t="shared" si="1171"/>
        <v>6.4209274673008326E-2</v>
      </c>
      <c r="AZ182" s="62">
        <v>15</v>
      </c>
      <c r="BA182" s="60">
        <f t="shared" si="1172"/>
        <v>1.78359096313912E-2</v>
      </c>
      <c r="BB182" s="40">
        <f t="shared" si="1173"/>
        <v>37849</v>
      </c>
      <c r="BC182" s="62">
        <f t="shared" si="1174"/>
        <v>2479</v>
      </c>
      <c r="BD182" s="60">
        <f t="shared" si="1175"/>
        <v>6.5497106924885737E-2</v>
      </c>
      <c r="BE182" s="62">
        <f t="shared" si="1176"/>
        <v>6059</v>
      </c>
      <c r="BF182" s="60">
        <f t="shared" si="1177"/>
        <v>0.16008348965626568</v>
      </c>
      <c r="BG182" s="62">
        <f t="shared" si="1178"/>
        <v>3884</v>
      </c>
      <c r="BH182" s="60">
        <f t="shared" si="1179"/>
        <v>0.10261829903035748</v>
      </c>
      <c r="BJ182" s="269"/>
      <c r="BK182" s="5" t="s">
        <v>212</v>
      </c>
      <c r="BL182" s="33">
        <f>(BB240-SUM(BC240,BE240,BG240))/BB240</f>
        <v>0.74282067645181871</v>
      </c>
      <c r="BM182" s="86"/>
      <c r="BN182" s="149"/>
      <c r="BO182" s="86"/>
      <c r="BP182" s="86"/>
      <c r="BQ182" s="86"/>
      <c r="BR182" s="86"/>
      <c r="BS182" s="86"/>
      <c r="BT182" s="86"/>
      <c r="BU182" s="86"/>
      <c r="BV182" s="86"/>
      <c r="BW182" s="86"/>
      <c r="BX182" s="86"/>
      <c r="BY182" s="86"/>
      <c r="BZ182" s="86"/>
      <c r="CB182" s="149"/>
      <c r="CC182" s="86"/>
      <c r="CD182" s="86"/>
      <c r="CE182" s="86"/>
      <c r="CF182" s="86"/>
      <c r="CG182" s="86"/>
      <c r="CH182" s="86"/>
      <c r="CI182" s="86"/>
      <c r="CJ182" s="86"/>
      <c r="CK182" s="86"/>
      <c r="CL182" s="86"/>
      <c r="CM182" s="86"/>
      <c r="CN182" s="86"/>
      <c r="CO182" s="86"/>
    </row>
    <row r="183" spans="2:93" s="12" customFormat="1" ht="14.25" customHeight="1">
      <c r="B183" s="252">
        <v>45</v>
      </c>
      <c r="C183" s="298" t="s">
        <v>47</v>
      </c>
      <c r="D183" s="144" t="s">
        <v>275</v>
      </c>
      <c r="E183" s="128">
        <v>54</v>
      </c>
      <c r="F183" s="89">
        <v>1</v>
      </c>
      <c r="G183" s="77">
        <f t="shared" ref="G183:G266" si="1376">IFERROR(F183/E183,"-")</f>
        <v>1.8518518518518517E-2</v>
      </c>
      <c r="H183" s="78">
        <v>5</v>
      </c>
      <c r="I183" s="77">
        <f t="shared" ref="I183:I266" si="1377">IFERROR(H183/E183,"-")</f>
        <v>9.2592592592592587E-2</v>
      </c>
      <c r="J183" s="78">
        <v>5</v>
      </c>
      <c r="K183" s="77">
        <f t="shared" ref="K183:K266" si="1378">IFERROR(J183/E183,"-")</f>
        <v>9.2592592592592587E-2</v>
      </c>
      <c r="L183" s="128">
        <v>148</v>
      </c>
      <c r="M183" s="89">
        <v>3</v>
      </c>
      <c r="N183" s="77">
        <f t="shared" ref="N183:N266" si="1379">IFERROR(M183/L183,"-")</f>
        <v>2.0270270270270271E-2</v>
      </c>
      <c r="O183" s="78">
        <v>13</v>
      </c>
      <c r="P183" s="77">
        <f t="shared" ref="P183:P266" si="1380">IFERROR(O183/L183,"-")</f>
        <v>8.7837837837837843E-2</v>
      </c>
      <c r="Q183" s="78">
        <v>5</v>
      </c>
      <c r="R183" s="77">
        <f t="shared" ref="R183:R266" si="1381">IFERROR(Q183/L183,"-")</f>
        <v>3.3783783783783786E-2</v>
      </c>
      <c r="S183" s="128">
        <v>4661</v>
      </c>
      <c r="T183" s="89">
        <v>262</v>
      </c>
      <c r="U183" s="77">
        <f t="shared" ref="U183:U266" si="1382">IFERROR(T183/S183,"-")</f>
        <v>5.6211113494958165E-2</v>
      </c>
      <c r="V183" s="78">
        <v>724</v>
      </c>
      <c r="W183" s="77">
        <f t="shared" ref="W183:W266" si="1383">IFERROR(V183/S183,"-")</f>
        <v>0.15533147393263247</v>
      </c>
      <c r="X183" s="78">
        <v>457</v>
      </c>
      <c r="Y183" s="77">
        <f t="shared" ref="Y183:Y266" si="1384">IFERROR(X183/S183,"-")</f>
        <v>9.8047629264106415E-2</v>
      </c>
      <c r="Z183" s="128">
        <v>3788</v>
      </c>
      <c r="AA183" s="89">
        <v>181</v>
      </c>
      <c r="AB183" s="77">
        <f t="shared" ref="AB183:AB266" si="1385">IFERROR(AA183/Z183,"-")</f>
        <v>4.7782470960929253E-2</v>
      </c>
      <c r="AC183" s="78">
        <v>504</v>
      </c>
      <c r="AD183" s="77">
        <f t="shared" ref="AD183:AD266" si="1386">IFERROR(AC183/Z183,"-")</f>
        <v>0.13305174234424499</v>
      </c>
      <c r="AE183" s="78">
        <v>388</v>
      </c>
      <c r="AF183" s="77">
        <f t="shared" ref="AF183:AF266" si="1387">IFERROR(AE183/Z183,"-")</f>
        <v>0.10242872228088701</v>
      </c>
      <c r="AG183" s="128">
        <v>2351</v>
      </c>
      <c r="AH183" s="89">
        <v>52</v>
      </c>
      <c r="AI183" s="77">
        <f t="shared" ref="AI183:AI266" si="1388">IFERROR(AH183/AG183,"-")</f>
        <v>2.2118247554232241E-2</v>
      </c>
      <c r="AJ183" s="78">
        <v>182</v>
      </c>
      <c r="AK183" s="77">
        <f t="shared" ref="AK183:AK266" si="1389">IFERROR(AJ183/AG183,"-")</f>
        <v>7.7413866439812851E-2</v>
      </c>
      <c r="AL183" s="78">
        <v>186</v>
      </c>
      <c r="AM183" s="77">
        <f t="shared" ref="AM183:AM266" si="1390">IFERROR(AL183/AG183,"-")</f>
        <v>7.9115270097830717E-2</v>
      </c>
      <c r="AN183" s="128">
        <v>968</v>
      </c>
      <c r="AO183" s="89">
        <v>13</v>
      </c>
      <c r="AP183" s="77">
        <f t="shared" ref="AP183:AP266" si="1391">IFERROR(AO183/AN183,"-")</f>
        <v>1.3429752066115703E-2</v>
      </c>
      <c r="AQ183" s="78">
        <v>55</v>
      </c>
      <c r="AR183" s="77">
        <f t="shared" ref="AR183:AR266" si="1392">IFERROR(AQ183/AN183,"-")</f>
        <v>5.6818181818181816E-2</v>
      </c>
      <c r="AS183" s="78">
        <v>32</v>
      </c>
      <c r="AT183" s="77">
        <f t="shared" ref="AT183:AT266" si="1393">IFERROR(AS183/AN183,"-")</f>
        <v>3.3057851239669422E-2</v>
      </c>
      <c r="AU183" s="128">
        <v>262</v>
      </c>
      <c r="AV183" s="89">
        <v>1</v>
      </c>
      <c r="AW183" s="77">
        <f t="shared" ref="AW183:AW266" si="1394">IFERROR(AV183/AU183,"-")</f>
        <v>3.8167938931297708E-3</v>
      </c>
      <c r="AX183" s="78">
        <v>8</v>
      </c>
      <c r="AY183" s="77">
        <f t="shared" ref="AY183:AY266" si="1395">IFERROR(AX183/AU183,"-")</f>
        <v>3.0534351145038167E-2</v>
      </c>
      <c r="AZ183" s="78">
        <v>5</v>
      </c>
      <c r="BA183" s="77">
        <f t="shared" ref="BA183:BA266" si="1396">IFERROR(AZ183/AU183,"-")</f>
        <v>1.9083969465648856E-2</v>
      </c>
      <c r="BB183" s="128">
        <f t="shared" ref="BB183:BB266" si="1397">SUM(E183,L183,S183,Z183,AG183,AN183,AU183,)</f>
        <v>12232</v>
      </c>
      <c r="BC183" s="79">
        <f t="shared" ref="BC183:BC266" si="1398">SUM(F183,M183,T183,AA183,AH183,AO183,AV183,)</f>
        <v>513</v>
      </c>
      <c r="BD183" s="77">
        <f t="shared" ref="BD183:BD266" si="1399">IFERROR(BC183/BB183,"-")</f>
        <v>4.1939175931981688E-2</v>
      </c>
      <c r="BE183" s="79">
        <f t="shared" ref="BE183:BE266" si="1400">SUM(H183,O183,V183,AC183,AJ183,AQ183,AX183,)</f>
        <v>1491</v>
      </c>
      <c r="BF183" s="77">
        <f t="shared" ref="BF183:BF266" si="1401">IFERROR(BE183/BB183,"-")</f>
        <v>0.12189339437540876</v>
      </c>
      <c r="BG183" s="79">
        <f t="shared" ref="BG183:BG266" si="1402">SUM(J183,Q183,X183,AE183,AL183,AS183,AZ183,)</f>
        <v>1078</v>
      </c>
      <c r="BH183" s="77">
        <f t="shared" ref="BH183:BH266" si="1403">IFERROR(BG183/BB183,"-")</f>
        <v>8.8129496402877691E-2</v>
      </c>
      <c r="BJ183" s="270"/>
      <c r="BK183" s="125" t="s">
        <v>74</v>
      </c>
      <c r="BL183" s="33">
        <f>(BB242-SUM(BC242,BE242,BG242))/BB242</f>
        <v>0.74381906586120528</v>
      </c>
      <c r="BM183" s="86"/>
      <c r="BN183" s="149"/>
      <c r="BO183" s="86"/>
      <c r="BP183" s="86"/>
      <c r="BQ183" s="86"/>
      <c r="BR183" s="86"/>
      <c r="BS183" s="86"/>
      <c r="BT183" s="86"/>
      <c r="BU183" s="86"/>
      <c r="BV183" s="86"/>
      <c r="BW183" s="86"/>
      <c r="BX183" s="86"/>
      <c r="BY183" s="86"/>
      <c r="BZ183" s="86"/>
      <c r="CB183" s="149"/>
      <c r="CC183" s="86"/>
      <c r="CD183" s="86"/>
      <c r="CE183" s="86"/>
      <c r="CF183" s="86"/>
      <c r="CG183" s="86"/>
      <c r="CH183" s="86"/>
      <c r="CI183" s="86"/>
      <c r="CJ183" s="86"/>
      <c r="CK183" s="86"/>
      <c r="CL183" s="86"/>
      <c r="CM183" s="86"/>
      <c r="CN183" s="86"/>
      <c r="CO183" s="86"/>
    </row>
    <row r="184" spans="2:93" s="12" customFormat="1" ht="14.25" customHeight="1">
      <c r="B184" s="252"/>
      <c r="C184" s="298"/>
      <c r="D184" s="187" t="s">
        <v>212</v>
      </c>
      <c r="E184" s="179">
        <v>0</v>
      </c>
      <c r="F184" s="180">
        <v>0</v>
      </c>
      <c r="G184" s="67" t="str">
        <f t="shared" si="1376"/>
        <v>-</v>
      </c>
      <c r="H184" s="68">
        <v>0</v>
      </c>
      <c r="I184" s="67" t="str">
        <f t="shared" si="1377"/>
        <v>-</v>
      </c>
      <c r="J184" s="68">
        <v>0</v>
      </c>
      <c r="K184" s="67" t="str">
        <f t="shared" si="1378"/>
        <v>-</v>
      </c>
      <c r="L184" s="179">
        <v>2</v>
      </c>
      <c r="M184" s="180">
        <v>0</v>
      </c>
      <c r="N184" s="67">
        <f t="shared" si="1379"/>
        <v>0</v>
      </c>
      <c r="O184" s="68">
        <v>1</v>
      </c>
      <c r="P184" s="67">
        <f t="shared" si="1380"/>
        <v>0.5</v>
      </c>
      <c r="Q184" s="68">
        <v>0</v>
      </c>
      <c r="R184" s="67">
        <f t="shared" si="1381"/>
        <v>0</v>
      </c>
      <c r="S184" s="179">
        <v>314</v>
      </c>
      <c r="T184" s="180">
        <v>17</v>
      </c>
      <c r="U184" s="67">
        <f t="shared" si="1382"/>
        <v>5.4140127388535034E-2</v>
      </c>
      <c r="V184" s="68">
        <v>60</v>
      </c>
      <c r="W184" s="67">
        <f t="shared" si="1383"/>
        <v>0.19108280254777071</v>
      </c>
      <c r="X184" s="68">
        <v>20</v>
      </c>
      <c r="Y184" s="67">
        <f t="shared" si="1384"/>
        <v>6.3694267515923567E-2</v>
      </c>
      <c r="Z184" s="179">
        <v>189</v>
      </c>
      <c r="AA184" s="180">
        <v>8</v>
      </c>
      <c r="AB184" s="67">
        <f t="shared" si="1385"/>
        <v>4.2328042328042326E-2</v>
      </c>
      <c r="AC184" s="68">
        <v>30</v>
      </c>
      <c r="AD184" s="67">
        <f t="shared" si="1386"/>
        <v>0.15873015873015872</v>
      </c>
      <c r="AE184" s="68">
        <v>31</v>
      </c>
      <c r="AF184" s="67">
        <f t="shared" si="1387"/>
        <v>0.16402116402116401</v>
      </c>
      <c r="AG184" s="179">
        <v>98</v>
      </c>
      <c r="AH184" s="180">
        <v>2</v>
      </c>
      <c r="AI184" s="67">
        <f t="shared" si="1388"/>
        <v>2.0408163265306121E-2</v>
      </c>
      <c r="AJ184" s="68">
        <v>13</v>
      </c>
      <c r="AK184" s="67">
        <f t="shared" si="1389"/>
        <v>0.1326530612244898</v>
      </c>
      <c r="AL184" s="68">
        <v>12</v>
      </c>
      <c r="AM184" s="67">
        <f t="shared" si="1390"/>
        <v>0.12244897959183673</v>
      </c>
      <c r="AN184" s="179">
        <v>43</v>
      </c>
      <c r="AO184" s="180">
        <v>1</v>
      </c>
      <c r="AP184" s="67">
        <f t="shared" si="1391"/>
        <v>2.3255813953488372E-2</v>
      </c>
      <c r="AQ184" s="68">
        <v>5</v>
      </c>
      <c r="AR184" s="67">
        <f t="shared" si="1392"/>
        <v>0.11627906976744186</v>
      </c>
      <c r="AS184" s="68">
        <v>3</v>
      </c>
      <c r="AT184" s="67">
        <f t="shared" si="1393"/>
        <v>6.9767441860465115E-2</v>
      </c>
      <c r="AU184" s="179">
        <v>1</v>
      </c>
      <c r="AV184" s="180">
        <v>0</v>
      </c>
      <c r="AW184" s="67">
        <f t="shared" si="1394"/>
        <v>0</v>
      </c>
      <c r="AX184" s="68">
        <v>0</v>
      </c>
      <c r="AY184" s="67">
        <f t="shared" si="1395"/>
        <v>0</v>
      </c>
      <c r="AZ184" s="68">
        <v>0</v>
      </c>
      <c r="BA184" s="67">
        <f t="shared" si="1396"/>
        <v>0</v>
      </c>
      <c r="BB184" s="179">
        <f t="shared" si="1397"/>
        <v>647</v>
      </c>
      <c r="BC184" s="69">
        <f t="shared" si="1398"/>
        <v>28</v>
      </c>
      <c r="BD184" s="67">
        <f t="shared" si="1399"/>
        <v>4.3276661514683151E-2</v>
      </c>
      <c r="BE184" s="69">
        <f t="shared" si="1400"/>
        <v>109</v>
      </c>
      <c r="BF184" s="67">
        <f t="shared" si="1401"/>
        <v>0.16846986089644514</v>
      </c>
      <c r="BG184" s="69">
        <f t="shared" si="1402"/>
        <v>66</v>
      </c>
      <c r="BH184" s="67">
        <f t="shared" si="1403"/>
        <v>0.10200927357032458</v>
      </c>
      <c r="BJ184" s="268" t="s">
        <v>50</v>
      </c>
      <c r="BK184" s="5" t="s">
        <v>175</v>
      </c>
      <c r="BL184" s="33">
        <f>(BB243-SUM(BC243,BE243,BG243))/BB243</f>
        <v>0.77391620247033177</v>
      </c>
      <c r="BM184" s="86"/>
      <c r="BN184" s="149"/>
      <c r="BO184" s="86"/>
      <c r="BP184" s="86"/>
      <c r="BQ184" s="86"/>
      <c r="BR184" s="86"/>
      <c r="BS184" s="86"/>
      <c r="BT184" s="86"/>
      <c r="BU184" s="86"/>
      <c r="BV184" s="86"/>
      <c r="BW184" s="86"/>
      <c r="BX184" s="86"/>
      <c r="BY184" s="86"/>
      <c r="BZ184" s="86"/>
      <c r="CB184" s="149"/>
      <c r="CC184" s="86"/>
      <c r="CD184" s="86"/>
      <c r="CE184" s="86"/>
      <c r="CF184" s="86"/>
      <c r="CG184" s="86"/>
      <c r="CH184" s="86"/>
      <c r="CI184" s="86"/>
      <c r="CJ184" s="86"/>
      <c r="CK184" s="86"/>
      <c r="CL184" s="86"/>
      <c r="CM184" s="86"/>
      <c r="CN184" s="86"/>
      <c r="CO184" s="86"/>
    </row>
    <row r="185" spans="2:93" s="12" customFormat="1" ht="14.25" customHeight="1">
      <c r="B185" s="252"/>
      <c r="C185" s="298"/>
      <c r="D185" s="145" t="s">
        <v>274</v>
      </c>
      <c r="E185" s="171">
        <v>0</v>
      </c>
      <c r="F185" s="193">
        <v>0</v>
      </c>
      <c r="G185" s="173" t="str">
        <f t="shared" ref="G185" si="1404">IFERROR(F185/E185,"-")</f>
        <v>-</v>
      </c>
      <c r="H185" s="194">
        <v>0</v>
      </c>
      <c r="I185" s="173" t="str">
        <f t="shared" ref="I185" si="1405">IFERROR(H185/E185,"-")</f>
        <v>-</v>
      </c>
      <c r="J185" s="194">
        <v>0</v>
      </c>
      <c r="K185" s="173" t="str">
        <f t="shared" ref="K185" si="1406">IFERROR(J185/E185,"-")</f>
        <v>-</v>
      </c>
      <c r="L185" s="171">
        <v>4</v>
      </c>
      <c r="M185" s="193">
        <v>0</v>
      </c>
      <c r="N185" s="173">
        <f t="shared" ref="N185" si="1407">IFERROR(M185/L185,"-")</f>
        <v>0</v>
      </c>
      <c r="O185" s="194">
        <v>0</v>
      </c>
      <c r="P185" s="173">
        <f t="shared" ref="P185" si="1408">IFERROR(O185/L185,"-")</f>
        <v>0</v>
      </c>
      <c r="Q185" s="194">
        <v>0</v>
      </c>
      <c r="R185" s="173">
        <f t="shared" ref="R185" si="1409">IFERROR(Q185/L185,"-")</f>
        <v>0</v>
      </c>
      <c r="S185" s="171">
        <v>18</v>
      </c>
      <c r="T185" s="193">
        <v>0</v>
      </c>
      <c r="U185" s="173">
        <f t="shared" ref="U185" si="1410">IFERROR(T185/S185,"-")</f>
        <v>0</v>
      </c>
      <c r="V185" s="194">
        <v>0</v>
      </c>
      <c r="W185" s="173">
        <f t="shared" ref="W185" si="1411">IFERROR(V185/S185,"-")</f>
        <v>0</v>
      </c>
      <c r="X185" s="194">
        <v>0</v>
      </c>
      <c r="Y185" s="173">
        <f t="shared" ref="Y185" si="1412">IFERROR(X185/S185,"-")</f>
        <v>0</v>
      </c>
      <c r="Z185" s="171">
        <v>19</v>
      </c>
      <c r="AA185" s="193">
        <v>0</v>
      </c>
      <c r="AB185" s="173">
        <f t="shared" ref="AB185" si="1413">IFERROR(AA185/Z185,"-")</f>
        <v>0</v>
      </c>
      <c r="AC185" s="194">
        <v>1</v>
      </c>
      <c r="AD185" s="173">
        <f t="shared" ref="AD185" si="1414">IFERROR(AC185/Z185,"-")</f>
        <v>5.2631578947368418E-2</v>
      </c>
      <c r="AE185" s="194">
        <v>0</v>
      </c>
      <c r="AF185" s="173">
        <f t="shared" ref="AF185" si="1415">IFERROR(AE185/Z185,"-")</f>
        <v>0</v>
      </c>
      <c r="AG185" s="171">
        <v>23</v>
      </c>
      <c r="AH185" s="193">
        <v>0</v>
      </c>
      <c r="AI185" s="173">
        <f t="shared" ref="AI185" si="1416">IFERROR(AH185/AG185,"-")</f>
        <v>0</v>
      </c>
      <c r="AJ185" s="194">
        <v>0</v>
      </c>
      <c r="AK185" s="173">
        <f t="shared" ref="AK185" si="1417">IFERROR(AJ185/AG185,"-")</f>
        <v>0</v>
      </c>
      <c r="AL185" s="194">
        <v>0</v>
      </c>
      <c r="AM185" s="173">
        <f t="shared" ref="AM185" si="1418">IFERROR(AL185/AG185,"-")</f>
        <v>0</v>
      </c>
      <c r="AN185" s="171">
        <v>35</v>
      </c>
      <c r="AO185" s="193">
        <v>0</v>
      </c>
      <c r="AP185" s="173">
        <f t="shared" ref="AP185" si="1419">IFERROR(AO185/AN185,"-")</f>
        <v>0</v>
      </c>
      <c r="AQ185" s="194">
        <v>0</v>
      </c>
      <c r="AR185" s="173">
        <f t="shared" ref="AR185" si="1420">IFERROR(AQ185/AN185,"-")</f>
        <v>0</v>
      </c>
      <c r="AS185" s="194">
        <v>0</v>
      </c>
      <c r="AT185" s="173">
        <f t="shared" ref="AT185" si="1421">IFERROR(AS185/AN185,"-")</f>
        <v>0</v>
      </c>
      <c r="AU185" s="171">
        <v>17</v>
      </c>
      <c r="AV185" s="193">
        <v>0</v>
      </c>
      <c r="AW185" s="173">
        <f t="shared" ref="AW185" si="1422">IFERROR(AV185/AU185,"-")</f>
        <v>0</v>
      </c>
      <c r="AX185" s="194">
        <v>0</v>
      </c>
      <c r="AY185" s="173">
        <f t="shared" ref="AY185" si="1423">IFERROR(AX185/AU185,"-")</f>
        <v>0</v>
      </c>
      <c r="AZ185" s="194">
        <v>0</v>
      </c>
      <c r="BA185" s="173">
        <f t="shared" ref="BA185" si="1424">IFERROR(AZ185/AU185,"-")</f>
        <v>0</v>
      </c>
      <c r="BB185" s="171">
        <f t="shared" ref="BB185" si="1425">SUM(E185,L185,S185,Z185,AG185,AN185,AU185,)</f>
        <v>116</v>
      </c>
      <c r="BC185" s="172">
        <f t="shared" ref="BC185" si="1426">SUM(F185,M185,T185,AA185,AH185,AO185,AV185,)</f>
        <v>0</v>
      </c>
      <c r="BD185" s="173">
        <f t="shared" ref="BD185" si="1427">IFERROR(BC185/BB185,"-")</f>
        <v>0</v>
      </c>
      <c r="BE185" s="172">
        <f t="shared" ref="BE185" si="1428">SUM(H185,O185,V185,AC185,AJ185,AQ185,AX185,)</f>
        <v>1</v>
      </c>
      <c r="BF185" s="173">
        <f t="shared" ref="BF185" si="1429">IFERROR(BE185/BB185,"-")</f>
        <v>8.6206896551724137E-3</v>
      </c>
      <c r="BG185" s="172">
        <f t="shared" ref="BG185" si="1430">SUM(J185,Q185,X185,AE185,AL185,AS185,AZ185,)</f>
        <v>0</v>
      </c>
      <c r="BH185" s="173">
        <f t="shared" ref="BH185" si="1431">IFERROR(BG185/BB185,"-")</f>
        <v>0</v>
      </c>
      <c r="BJ185" s="269"/>
      <c r="BK185" s="5" t="s">
        <v>212</v>
      </c>
      <c r="BL185" s="36">
        <f>(BB244-SUM(BC244,BE244,BG244))/BB244</f>
        <v>0.69682151589242058</v>
      </c>
      <c r="BM185" s="86"/>
      <c r="BN185" s="149"/>
      <c r="BO185" s="86"/>
      <c r="BP185" s="86"/>
      <c r="BQ185" s="86"/>
      <c r="BR185" s="86"/>
      <c r="BS185" s="86"/>
      <c r="BT185" s="86"/>
      <c r="BU185" s="86"/>
      <c r="BV185" s="86"/>
      <c r="BW185" s="86"/>
      <c r="BX185" s="86"/>
      <c r="BY185" s="86"/>
      <c r="BZ185" s="86"/>
      <c r="CB185" s="149"/>
      <c r="CC185" s="86"/>
      <c r="CD185" s="86"/>
      <c r="CE185" s="86"/>
      <c r="CF185" s="86"/>
      <c r="CG185" s="86"/>
      <c r="CH185" s="86"/>
      <c r="CI185" s="86"/>
      <c r="CJ185" s="86"/>
      <c r="CK185" s="86"/>
      <c r="CL185" s="86"/>
      <c r="CM185" s="86"/>
      <c r="CN185" s="86"/>
      <c r="CO185" s="86"/>
    </row>
    <row r="186" spans="2:93" s="12" customFormat="1" ht="14.25" customHeight="1">
      <c r="B186" s="252"/>
      <c r="C186" s="298"/>
      <c r="D186" s="210" t="s">
        <v>74</v>
      </c>
      <c r="E186" s="40">
        <v>54</v>
      </c>
      <c r="F186" s="35">
        <v>1</v>
      </c>
      <c r="G186" s="60">
        <f t="shared" si="1376"/>
        <v>1.8518518518518517E-2</v>
      </c>
      <c r="H186" s="61">
        <v>5</v>
      </c>
      <c r="I186" s="60">
        <f t="shared" si="1377"/>
        <v>9.2592592592592587E-2</v>
      </c>
      <c r="J186" s="61">
        <v>5</v>
      </c>
      <c r="K186" s="60">
        <f t="shared" si="1378"/>
        <v>9.2592592592592587E-2</v>
      </c>
      <c r="L186" s="40">
        <v>154</v>
      </c>
      <c r="M186" s="35">
        <v>3</v>
      </c>
      <c r="N186" s="60">
        <f t="shared" si="1379"/>
        <v>1.948051948051948E-2</v>
      </c>
      <c r="O186" s="61">
        <v>14</v>
      </c>
      <c r="P186" s="60">
        <f t="shared" si="1380"/>
        <v>9.0909090909090912E-2</v>
      </c>
      <c r="Q186" s="61">
        <v>5</v>
      </c>
      <c r="R186" s="60">
        <f t="shared" si="1381"/>
        <v>3.2467532467532464E-2</v>
      </c>
      <c r="S186" s="40">
        <v>4993</v>
      </c>
      <c r="T186" s="35">
        <v>279</v>
      </c>
      <c r="U186" s="60">
        <f t="shared" si="1382"/>
        <v>5.5878229521329863E-2</v>
      </c>
      <c r="V186" s="61">
        <v>784</v>
      </c>
      <c r="W186" s="60">
        <f t="shared" si="1383"/>
        <v>0.15701982775886242</v>
      </c>
      <c r="X186" s="61">
        <v>477</v>
      </c>
      <c r="Y186" s="60">
        <f t="shared" si="1384"/>
        <v>9.5533747246144607E-2</v>
      </c>
      <c r="Z186" s="40">
        <v>3996</v>
      </c>
      <c r="AA186" s="35">
        <v>189</v>
      </c>
      <c r="AB186" s="60">
        <f t="shared" si="1385"/>
        <v>4.72972972972973E-2</v>
      </c>
      <c r="AC186" s="61">
        <v>535</v>
      </c>
      <c r="AD186" s="60">
        <f t="shared" si="1386"/>
        <v>0.13388388388388389</v>
      </c>
      <c r="AE186" s="61">
        <v>419</v>
      </c>
      <c r="AF186" s="60">
        <f t="shared" si="1387"/>
        <v>0.10485485485485485</v>
      </c>
      <c r="AG186" s="40">
        <v>2472</v>
      </c>
      <c r="AH186" s="35">
        <v>54</v>
      </c>
      <c r="AI186" s="60">
        <f t="shared" si="1388"/>
        <v>2.1844660194174758E-2</v>
      </c>
      <c r="AJ186" s="61">
        <v>195</v>
      </c>
      <c r="AK186" s="60">
        <f t="shared" si="1389"/>
        <v>7.8883495145631075E-2</v>
      </c>
      <c r="AL186" s="61">
        <v>198</v>
      </c>
      <c r="AM186" s="60">
        <f t="shared" si="1390"/>
        <v>8.0097087378640783E-2</v>
      </c>
      <c r="AN186" s="40">
        <v>1046</v>
      </c>
      <c r="AO186" s="35">
        <v>14</v>
      </c>
      <c r="AP186" s="60">
        <f t="shared" si="1391"/>
        <v>1.338432122370937E-2</v>
      </c>
      <c r="AQ186" s="61">
        <v>60</v>
      </c>
      <c r="AR186" s="60">
        <f t="shared" si="1392"/>
        <v>5.736137667304015E-2</v>
      </c>
      <c r="AS186" s="61">
        <v>35</v>
      </c>
      <c r="AT186" s="60">
        <f t="shared" si="1393"/>
        <v>3.3460803059273424E-2</v>
      </c>
      <c r="AU186" s="40">
        <v>280</v>
      </c>
      <c r="AV186" s="35">
        <v>1</v>
      </c>
      <c r="AW186" s="60">
        <f t="shared" si="1394"/>
        <v>3.5714285714285713E-3</v>
      </c>
      <c r="AX186" s="61">
        <v>8</v>
      </c>
      <c r="AY186" s="60">
        <f t="shared" si="1395"/>
        <v>2.8571428571428571E-2</v>
      </c>
      <c r="AZ186" s="61">
        <v>5</v>
      </c>
      <c r="BA186" s="60">
        <f t="shared" si="1396"/>
        <v>1.7857142857142856E-2</v>
      </c>
      <c r="BB186" s="40">
        <f t="shared" si="1397"/>
        <v>12995</v>
      </c>
      <c r="BC186" s="62">
        <f t="shared" si="1398"/>
        <v>541</v>
      </c>
      <c r="BD186" s="60">
        <f t="shared" si="1399"/>
        <v>4.1631396691035015E-2</v>
      </c>
      <c r="BE186" s="62">
        <f t="shared" si="1400"/>
        <v>1601</v>
      </c>
      <c r="BF186" s="60">
        <f t="shared" si="1401"/>
        <v>0.12320123124278569</v>
      </c>
      <c r="BG186" s="62">
        <f t="shared" si="1402"/>
        <v>1144</v>
      </c>
      <c r="BH186" s="60">
        <f t="shared" si="1403"/>
        <v>8.8033859176606388E-2</v>
      </c>
      <c r="BJ186" s="270"/>
      <c r="BK186" s="125" t="s">
        <v>74</v>
      </c>
      <c r="BL186" s="36">
        <f>(BB246-SUM(BC246,BE246,BG246))/BB246</f>
        <v>0.77226477649479819</v>
      </c>
      <c r="BM186" s="86"/>
      <c r="BN186" s="149"/>
      <c r="BO186" s="86"/>
      <c r="BP186" s="86"/>
      <c r="BQ186" s="86"/>
      <c r="BR186" s="86"/>
      <c r="BS186" s="86"/>
      <c r="BT186" s="86"/>
      <c r="BU186" s="86"/>
      <c r="BV186" s="86"/>
      <c r="BW186" s="86"/>
      <c r="BX186" s="86"/>
      <c r="BY186" s="86"/>
      <c r="BZ186" s="86"/>
      <c r="CB186" s="149"/>
      <c r="CC186" s="86"/>
      <c r="CD186" s="86"/>
      <c r="CE186" s="86"/>
      <c r="CF186" s="86"/>
      <c r="CG186" s="86"/>
      <c r="CH186" s="86"/>
      <c r="CI186" s="86"/>
      <c r="CJ186" s="86"/>
      <c r="CK186" s="86"/>
      <c r="CL186" s="86"/>
      <c r="CM186" s="86"/>
      <c r="CN186" s="86"/>
      <c r="CO186" s="86"/>
    </row>
    <row r="187" spans="2:93" s="12" customFormat="1" ht="14.25" customHeight="1">
      <c r="B187" s="252">
        <v>46</v>
      </c>
      <c r="C187" s="298" t="s">
        <v>25</v>
      </c>
      <c r="D187" s="144" t="s">
        <v>275</v>
      </c>
      <c r="E187" s="128">
        <v>49</v>
      </c>
      <c r="F187" s="89">
        <v>1</v>
      </c>
      <c r="G187" s="77">
        <f t="shared" si="1376"/>
        <v>2.0408163265306121E-2</v>
      </c>
      <c r="H187" s="78">
        <v>7</v>
      </c>
      <c r="I187" s="77">
        <f t="shared" si="1377"/>
        <v>0.14285714285714285</v>
      </c>
      <c r="J187" s="78">
        <v>3</v>
      </c>
      <c r="K187" s="77">
        <f t="shared" si="1378"/>
        <v>6.1224489795918366E-2</v>
      </c>
      <c r="L187" s="128">
        <v>130</v>
      </c>
      <c r="M187" s="89">
        <v>4</v>
      </c>
      <c r="N187" s="77">
        <f t="shared" si="1379"/>
        <v>3.0769230769230771E-2</v>
      </c>
      <c r="O187" s="78">
        <v>20</v>
      </c>
      <c r="P187" s="77">
        <f t="shared" si="1380"/>
        <v>0.15384615384615385</v>
      </c>
      <c r="Q187" s="78">
        <v>6</v>
      </c>
      <c r="R187" s="77">
        <f t="shared" si="1381"/>
        <v>4.6153846153846156E-2</v>
      </c>
      <c r="S187" s="128">
        <v>5836</v>
      </c>
      <c r="T187" s="89">
        <v>505</v>
      </c>
      <c r="U187" s="77">
        <f t="shared" si="1382"/>
        <v>8.6531871144619604E-2</v>
      </c>
      <c r="V187" s="78">
        <v>1417</v>
      </c>
      <c r="W187" s="77">
        <f t="shared" si="1383"/>
        <v>0.2428032899246059</v>
      </c>
      <c r="X187" s="78">
        <v>414</v>
      </c>
      <c r="Y187" s="77">
        <f t="shared" si="1384"/>
        <v>7.0938999314599044E-2</v>
      </c>
      <c r="Z187" s="128">
        <v>4536</v>
      </c>
      <c r="AA187" s="89">
        <v>317</v>
      </c>
      <c r="AB187" s="77">
        <f t="shared" si="1385"/>
        <v>6.9885361552028222E-2</v>
      </c>
      <c r="AC187" s="78">
        <v>1018</v>
      </c>
      <c r="AD187" s="77">
        <f t="shared" si="1386"/>
        <v>0.22442680776014109</v>
      </c>
      <c r="AE187" s="78">
        <v>364</v>
      </c>
      <c r="AF187" s="77">
        <f t="shared" si="1387"/>
        <v>8.0246913580246909E-2</v>
      </c>
      <c r="AG187" s="128">
        <v>2946</v>
      </c>
      <c r="AH187" s="89">
        <v>141</v>
      </c>
      <c r="AI187" s="77">
        <f t="shared" si="1388"/>
        <v>4.7861507128309569E-2</v>
      </c>
      <c r="AJ187" s="78">
        <v>521</v>
      </c>
      <c r="AK187" s="77">
        <f t="shared" si="1389"/>
        <v>0.17684996605566872</v>
      </c>
      <c r="AL187" s="78">
        <v>180</v>
      </c>
      <c r="AM187" s="77">
        <f t="shared" si="1390"/>
        <v>6.1099796334012219E-2</v>
      </c>
      <c r="AN187" s="128">
        <v>1281</v>
      </c>
      <c r="AO187" s="89">
        <v>26</v>
      </c>
      <c r="AP187" s="77">
        <f t="shared" si="1391"/>
        <v>2.0296643247462921E-2</v>
      </c>
      <c r="AQ187" s="78">
        <v>182</v>
      </c>
      <c r="AR187" s="77">
        <f t="shared" si="1392"/>
        <v>0.14207650273224043</v>
      </c>
      <c r="AS187" s="78">
        <v>52</v>
      </c>
      <c r="AT187" s="77">
        <f t="shared" si="1393"/>
        <v>4.0593286494925843E-2</v>
      </c>
      <c r="AU187" s="128">
        <v>439</v>
      </c>
      <c r="AV187" s="89">
        <v>3</v>
      </c>
      <c r="AW187" s="77">
        <f t="shared" si="1394"/>
        <v>6.8337129840546698E-3</v>
      </c>
      <c r="AX187" s="78">
        <v>25</v>
      </c>
      <c r="AY187" s="77">
        <f t="shared" si="1395"/>
        <v>5.6947608200455579E-2</v>
      </c>
      <c r="AZ187" s="78">
        <v>13</v>
      </c>
      <c r="BA187" s="77">
        <f t="shared" si="1396"/>
        <v>2.9612756264236904E-2</v>
      </c>
      <c r="BB187" s="128">
        <f t="shared" si="1397"/>
        <v>15217</v>
      </c>
      <c r="BC187" s="79">
        <f t="shared" si="1398"/>
        <v>997</v>
      </c>
      <c r="BD187" s="77">
        <f t="shared" si="1399"/>
        <v>6.5518827626996123E-2</v>
      </c>
      <c r="BE187" s="79">
        <f t="shared" si="1400"/>
        <v>3190</v>
      </c>
      <c r="BF187" s="77">
        <f t="shared" si="1401"/>
        <v>0.20963396201616613</v>
      </c>
      <c r="BG187" s="79">
        <f t="shared" si="1402"/>
        <v>1032</v>
      </c>
      <c r="BH187" s="77">
        <f t="shared" si="1403"/>
        <v>6.7818886771374126E-2</v>
      </c>
      <c r="BJ187" s="268" t="s">
        <v>18</v>
      </c>
      <c r="BK187" s="5" t="s">
        <v>175</v>
      </c>
      <c r="BL187" s="33">
        <f>(BB247-SUM(BC247,BE247,BG247))/BB247</f>
        <v>0.73290689410092391</v>
      </c>
      <c r="BM187" s="86"/>
      <c r="BN187" s="149"/>
      <c r="BO187" s="86"/>
      <c r="BP187" s="86"/>
      <c r="BQ187" s="86"/>
      <c r="BR187" s="86"/>
      <c r="BS187" s="86"/>
      <c r="BT187" s="86"/>
      <c r="BU187" s="86"/>
      <c r="BV187" s="86"/>
      <c r="BW187" s="86"/>
      <c r="BX187" s="86"/>
      <c r="BY187" s="86"/>
      <c r="BZ187" s="86"/>
      <c r="CB187" s="149"/>
      <c r="CC187" s="86"/>
      <c r="CD187" s="86"/>
      <c r="CE187" s="86"/>
      <c r="CF187" s="86"/>
      <c r="CG187" s="86"/>
      <c r="CH187" s="86"/>
      <c r="CI187" s="86"/>
      <c r="CJ187" s="86"/>
      <c r="CK187" s="86"/>
      <c r="CL187" s="86"/>
      <c r="CM187" s="86"/>
      <c r="CN187" s="86"/>
      <c r="CO187" s="86"/>
    </row>
    <row r="188" spans="2:93" s="12" customFormat="1" ht="14.25" customHeight="1">
      <c r="B188" s="252"/>
      <c r="C188" s="298"/>
      <c r="D188" s="187" t="s">
        <v>212</v>
      </c>
      <c r="E188" s="179">
        <v>1</v>
      </c>
      <c r="F188" s="180">
        <v>0</v>
      </c>
      <c r="G188" s="67">
        <f t="shared" si="1376"/>
        <v>0</v>
      </c>
      <c r="H188" s="68">
        <v>0</v>
      </c>
      <c r="I188" s="67">
        <f t="shared" si="1377"/>
        <v>0</v>
      </c>
      <c r="J188" s="68">
        <v>0</v>
      </c>
      <c r="K188" s="67">
        <f t="shared" si="1378"/>
        <v>0</v>
      </c>
      <c r="L188" s="179">
        <v>4</v>
      </c>
      <c r="M188" s="180">
        <v>0</v>
      </c>
      <c r="N188" s="67">
        <f t="shared" si="1379"/>
        <v>0</v>
      </c>
      <c r="O188" s="68">
        <v>0</v>
      </c>
      <c r="P188" s="67">
        <f t="shared" si="1380"/>
        <v>0</v>
      </c>
      <c r="Q188" s="68">
        <v>0</v>
      </c>
      <c r="R188" s="67">
        <f t="shared" si="1381"/>
        <v>0</v>
      </c>
      <c r="S188" s="179">
        <v>526</v>
      </c>
      <c r="T188" s="180">
        <v>35</v>
      </c>
      <c r="U188" s="67">
        <f t="shared" si="1382"/>
        <v>6.6539923954372623E-2</v>
      </c>
      <c r="V188" s="68">
        <v>121</v>
      </c>
      <c r="W188" s="67">
        <f t="shared" si="1383"/>
        <v>0.23003802281368821</v>
      </c>
      <c r="X188" s="68">
        <v>41</v>
      </c>
      <c r="Y188" s="67">
        <f t="shared" si="1384"/>
        <v>7.7946768060836502E-2</v>
      </c>
      <c r="Z188" s="179">
        <v>345</v>
      </c>
      <c r="AA188" s="180">
        <v>26</v>
      </c>
      <c r="AB188" s="67">
        <f t="shared" si="1385"/>
        <v>7.5362318840579715E-2</v>
      </c>
      <c r="AC188" s="68">
        <v>79</v>
      </c>
      <c r="AD188" s="67">
        <f t="shared" si="1386"/>
        <v>0.22898550724637681</v>
      </c>
      <c r="AE188" s="68">
        <v>28</v>
      </c>
      <c r="AF188" s="67">
        <f t="shared" si="1387"/>
        <v>8.1159420289855067E-2</v>
      </c>
      <c r="AG188" s="179">
        <v>146</v>
      </c>
      <c r="AH188" s="180">
        <v>10</v>
      </c>
      <c r="AI188" s="67">
        <f t="shared" si="1388"/>
        <v>6.8493150684931503E-2</v>
      </c>
      <c r="AJ188" s="68">
        <v>29</v>
      </c>
      <c r="AK188" s="67">
        <f t="shared" si="1389"/>
        <v>0.19863013698630136</v>
      </c>
      <c r="AL188" s="68">
        <v>14</v>
      </c>
      <c r="AM188" s="67">
        <f t="shared" si="1390"/>
        <v>9.5890410958904104E-2</v>
      </c>
      <c r="AN188" s="179">
        <v>58</v>
      </c>
      <c r="AO188" s="180">
        <v>0</v>
      </c>
      <c r="AP188" s="67">
        <f t="shared" si="1391"/>
        <v>0</v>
      </c>
      <c r="AQ188" s="68">
        <v>10</v>
      </c>
      <c r="AR188" s="67">
        <f t="shared" si="1392"/>
        <v>0.17241379310344829</v>
      </c>
      <c r="AS188" s="68">
        <v>4</v>
      </c>
      <c r="AT188" s="67">
        <f t="shared" si="1393"/>
        <v>6.8965517241379309E-2</v>
      </c>
      <c r="AU188" s="179">
        <v>10</v>
      </c>
      <c r="AV188" s="180">
        <v>0</v>
      </c>
      <c r="AW188" s="67">
        <f t="shared" si="1394"/>
        <v>0</v>
      </c>
      <c r="AX188" s="68">
        <v>1</v>
      </c>
      <c r="AY188" s="67">
        <f t="shared" si="1395"/>
        <v>0.1</v>
      </c>
      <c r="AZ188" s="68">
        <v>0</v>
      </c>
      <c r="BA188" s="67">
        <f t="shared" si="1396"/>
        <v>0</v>
      </c>
      <c r="BB188" s="179">
        <f t="shared" si="1397"/>
        <v>1090</v>
      </c>
      <c r="BC188" s="69">
        <f t="shared" si="1398"/>
        <v>71</v>
      </c>
      <c r="BD188" s="67">
        <f t="shared" si="1399"/>
        <v>6.5137614678899086E-2</v>
      </c>
      <c r="BE188" s="69">
        <f t="shared" si="1400"/>
        <v>240</v>
      </c>
      <c r="BF188" s="67">
        <f t="shared" si="1401"/>
        <v>0.22018348623853212</v>
      </c>
      <c r="BG188" s="69">
        <f t="shared" si="1402"/>
        <v>87</v>
      </c>
      <c r="BH188" s="67">
        <f t="shared" si="1403"/>
        <v>7.9816513761467894E-2</v>
      </c>
      <c r="BJ188" s="269"/>
      <c r="BK188" s="5" t="s">
        <v>212</v>
      </c>
      <c r="BL188" s="33">
        <f>(BB248-SUM(BC248,BE248,BG248))/BB248</f>
        <v>0.68498168498168499</v>
      </c>
      <c r="BM188" s="86"/>
      <c r="BN188" s="149"/>
      <c r="BO188" s="86"/>
      <c r="BP188" s="86"/>
      <c r="BQ188" s="86"/>
      <c r="BR188" s="86"/>
      <c r="BS188" s="86"/>
      <c r="BT188" s="86"/>
      <c r="BU188" s="86"/>
      <c r="BV188" s="86"/>
      <c r="BW188" s="86"/>
      <c r="BX188" s="86"/>
      <c r="BY188" s="86"/>
      <c r="BZ188" s="86"/>
      <c r="CB188" s="149"/>
      <c r="CC188" s="86"/>
      <c r="CD188" s="86"/>
      <c r="CE188" s="86"/>
      <c r="CF188" s="86"/>
      <c r="CG188" s="86"/>
      <c r="CH188" s="86"/>
      <c r="CI188" s="86"/>
      <c r="CJ188" s="86"/>
      <c r="CK188" s="86"/>
      <c r="CL188" s="86"/>
      <c r="CM188" s="86"/>
      <c r="CN188" s="86"/>
      <c r="CO188" s="86"/>
    </row>
    <row r="189" spans="2:93" s="12" customFormat="1" ht="14.25" customHeight="1">
      <c r="B189" s="252"/>
      <c r="C189" s="298"/>
      <c r="D189" s="145" t="s">
        <v>274</v>
      </c>
      <c r="E189" s="171">
        <v>0</v>
      </c>
      <c r="F189" s="193">
        <v>0</v>
      </c>
      <c r="G189" s="173" t="str">
        <f t="shared" ref="G189" si="1432">IFERROR(F189/E189,"-")</f>
        <v>-</v>
      </c>
      <c r="H189" s="194">
        <v>0</v>
      </c>
      <c r="I189" s="173" t="str">
        <f t="shared" ref="I189" si="1433">IFERROR(H189/E189,"-")</f>
        <v>-</v>
      </c>
      <c r="J189" s="194">
        <v>0</v>
      </c>
      <c r="K189" s="173" t="str">
        <f t="shared" ref="K189" si="1434">IFERROR(J189/E189,"-")</f>
        <v>-</v>
      </c>
      <c r="L189" s="171">
        <v>1</v>
      </c>
      <c r="M189" s="193">
        <v>0</v>
      </c>
      <c r="N189" s="173">
        <f t="shared" ref="N189" si="1435">IFERROR(M189/L189,"-")</f>
        <v>0</v>
      </c>
      <c r="O189" s="194">
        <v>0</v>
      </c>
      <c r="P189" s="173">
        <f t="shared" ref="P189" si="1436">IFERROR(O189/L189,"-")</f>
        <v>0</v>
      </c>
      <c r="Q189" s="194">
        <v>0</v>
      </c>
      <c r="R189" s="173">
        <f t="shared" ref="R189" si="1437">IFERROR(Q189/L189,"-")</f>
        <v>0</v>
      </c>
      <c r="S189" s="171">
        <v>27</v>
      </c>
      <c r="T189" s="193">
        <v>0</v>
      </c>
      <c r="U189" s="173">
        <f t="shared" ref="U189" si="1438">IFERROR(T189/S189,"-")</f>
        <v>0</v>
      </c>
      <c r="V189" s="194">
        <v>0</v>
      </c>
      <c r="W189" s="173">
        <f t="shared" ref="W189" si="1439">IFERROR(V189/S189,"-")</f>
        <v>0</v>
      </c>
      <c r="X189" s="194">
        <v>1</v>
      </c>
      <c r="Y189" s="173">
        <f t="shared" ref="Y189" si="1440">IFERROR(X189/S189,"-")</f>
        <v>3.7037037037037035E-2</v>
      </c>
      <c r="Z189" s="171">
        <v>36</v>
      </c>
      <c r="AA189" s="193">
        <v>0</v>
      </c>
      <c r="AB189" s="173">
        <f t="shared" ref="AB189" si="1441">IFERROR(AA189/Z189,"-")</f>
        <v>0</v>
      </c>
      <c r="AC189" s="194">
        <v>0</v>
      </c>
      <c r="AD189" s="173">
        <f t="shared" ref="AD189" si="1442">IFERROR(AC189/Z189,"-")</f>
        <v>0</v>
      </c>
      <c r="AE189" s="194">
        <v>0</v>
      </c>
      <c r="AF189" s="173">
        <f t="shared" ref="AF189" si="1443">IFERROR(AE189/Z189,"-")</f>
        <v>0</v>
      </c>
      <c r="AG189" s="171">
        <v>41</v>
      </c>
      <c r="AH189" s="193">
        <v>0</v>
      </c>
      <c r="AI189" s="173">
        <f t="shared" ref="AI189" si="1444">IFERROR(AH189/AG189,"-")</f>
        <v>0</v>
      </c>
      <c r="AJ189" s="194">
        <v>0</v>
      </c>
      <c r="AK189" s="173">
        <f t="shared" ref="AK189" si="1445">IFERROR(AJ189/AG189,"-")</f>
        <v>0</v>
      </c>
      <c r="AL189" s="194">
        <v>0</v>
      </c>
      <c r="AM189" s="173">
        <f t="shared" ref="AM189" si="1446">IFERROR(AL189/AG189,"-")</f>
        <v>0</v>
      </c>
      <c r="AN189" s="171">
        <v>36</v>
      </c>
      <c r="AO189" s="193">
        <v>0</v>
      </c>
      <c r="AP189" s="173">
        <f t="shared" ref="AP189" si="1447">IFERROR(AO189/AN189,"-")</f>
        <v>0</v>
      </c>
      <c r="AQ189" s="194">
        <v>0</v>
      </c>
      <c r="AR189" s="173">
        <f t="shared" ref="AR189" si="1448">IFERROR(AQ189/AN189,"-")</f>
        <v>0</v>
      </c>
      <c r="AS189" s="194">
        <v>0</v>
      </c>
      <c r="AT189" s="173">
        <f t="shared" ref="AT189" si="1449">IFERROR(AS189/AN189,"-")</f>
        <v>0</v>
      </c>
      <c r="AU189" s="171">
        <v>24</v>
      </c>
      <c r="AV189" s="193">
        <v>0</v>
      </c>
      <c r="AW189" s="173">
        <f t="shared" ref="AW189" si="1450">IFERROR(AV189/AU189,"-")</f>
        <v>0</v>
      </c>
      <c r="AX189" s="194">
        <v>0</v>
      </c>
      <c r="AY189" s="173">
        <f t="shared" ref="AY189" si="1451">IFERROR(AX189/AU189,"-")</f>
        <v>0</v>
      </c>
      <c r="AZ189" s="194">
        <v>0</v>
      </c>
      <c r="BA189" s="173">
        <f t="shared" ref="BA189" si="1452">IFERROR(AZ189/AU189,"-")</f>
        <v>0</v>
      </c>
      <c r="BB189" s="171">
        <f t="shared" ref="BB189" si="1453">SUM(E189,L189,S189,Z189,AG189,AN189,AU189,)</f>
        <v>165</v>
      </c>
      <c r="BC189" s="172">
        <f t="shared" ref="BC189" si="1454">SUM(F189,M189,T189,AA189,AH189,AO189,AV189,)</f>
        <v>0</v>
      </c>
      <c r="BD189" s="173">
        <f t="shared" ref="BD189" si="1455">IFERROR(BC189/BB189,"-")</f>
        <v>0</v>
      </c>
      <c r="BE189" s="172">
        <f t="shared" ref="BE189" si="1456">SUM(H189,O189,V189,AC189,AJ189,AQ189,AX189,)</f>
        <v>0</v>
      </c>
      <c r="BF189" s="173">
        <f t="shared" ref="BF189" si="1457">IFERROR(BE189/BB189,"-")</f>
        <v>0</v>
      </c>
      <c r="BG189" s="172">
        <f t="shared" ref="BG189" si="1458">SUM(J189,Q189,X189,AE189,AL189,AS189,AZ189,)</f>
        <v>1</v>
      </c>
      <c r="BH189" s="173">
        <f t="shared" ref="BH189" si="1459">IFERROR(BG189/BB189,"-")</f>
        <v>6.0606060606060606E-3</v>
      </c>
      <c r="BJ189" s="270"/>
      <c r="BK189" s="125" t="s">
        <v>74</v>
      </c>
      <c r="BL189" s="33">
        <f>(BB250-SUM(BC250,BE250,BG250))/BB250</f>
        <v>0.73245499608661624</v>
      </c>
      <c r="BM189" s="86"/>
      <c r="BN189" s="149"/>
      <c r="BO189" s="86"/>
      <c r="BP189" s="86"/>
      <c r="BQ189" s="86"/>
      <c r="BR189" s="86"/>
      <c r="BS189" s="86"/>
      <c r="BT189" s="86"/>
      <c r="BU189" s="86"/>
      <c r="BV189" s="86"/>
      <c r="BW189" s="86"/>
      <c r="BX189" s="86"/>
      <c r="BY189" s="86"/>
      <c r="BZ189" s="86"/>
      <c r="CB189" s="149"/>
      <c r="CC189" s="86"/>
      <c r="CD189" s="86"/>
      <c r="CE189" s="86"/>
      <c r="CF189" s="86"/>
      <c r="CG189" s="86"/>
      <c r="CH189" s="86"/>
      <c r="CI189" s="86"/>
      <c r="CJ189" s="86"/>
      <c r="CK189" s="86"/>
      <c r="CL189" s="86"/>
      <c r="CM189" s="86"/>
      <c r="CN189" s="86"/>
      <c r="CO189" s="86"/>
    </row>
    <row r="190" spans="2:93" s="12" customFormat="1" ht="14.25" customHeight="1">
      <c r="B190" s="252"/>
      <c r="C190" s="298"/>
      <c r="D190" s="169" t="s">
        <v>74</v>
      </c>
      <c r="E190" s="39">
        <v>50</v>
      </c>
      <c r="F190" s="195">
        <v>1</v>
      </c>
      <c r="G190" s="13">
        <f t="shared" si="1376"/>
        <v>0.02</v>
      </c>
      <c r="H190" s="34">
        <v>7</v>
      </c>
      <c r="I190" s="13">
        <f t="shared" si="1377"/>
        <v>0.14000000000000001</v>
      </c>
      <c r="J190" s="34">
        <v>3</v>
      </c>
      <c r="K190" s="13">
        <f t="shared" si="1378"/>
        <v>0.06</v>
      </c>
      <c r="L190" s="39">
        <v>135</v>
      </c>
      <c r="M190" s="195">
        <v>4</v>
      </c>
      <c r="N190" s="13">
        <f t="shared" si="1379"/>
        <v>2.9629629629629631E-2</v>
      </c>
      <c r="O190" s="34">
        <v>20</v>
      </c>
      <c r="P190" s="13">
        <f t="shared" si="1380"/>
        <v>0.14814814814814814</v>
      </c>
      <c r="Q190" s="34">
        <v>6</v>
      </c>
      <c r="R190" s="13">
        <f t="shared" si="1381"/>
        <v>4.4444444444444446E-2</v>
      </c>
      <c r="S190" s="39">
        <v>6389</v>
      </c>
      <c r="T190" s="195">
        <v>540</v>
      </c>
      <c r="U190" s="13">
        <f t="shared" si="1382"/>
        <v>8.4520269212709345E-2</v>
      </c>
      <c r="V190" s="34">
        <v>1538</v>
      </c>
      <c r="W190" s="13">
        <f t="shared" si="1383"/>
        <v>0.24072624823916106</v>
      </c>
      <c r="X190" s="34">
        <v>456</v>
      </c>
      <c r="Y190" s="13">
        <f t="shared" si="1384"/>
        <v>7.1372671779621227E-2</v>
      </c>
      <c r="Z190" s="39">
        <v>4917</v>
      </c>
      <c r="AA190" s="195">
        <v>343</v>
      </c>
      <c r="AB190" s="13">
        <f t="shared" si="1385"/>
        <v>6.9757982509660366E-2</v>
      </c>
      <c r="AC190" s="34">
        <v>1097</v>
      </c>
      <c r="AD190" s="13">
        <f t="shared" si="1386"/>
        <v>0.22310351840553183</v>
      </c>
      <c r="AE190" s="34">
        <v>392</v>
      </c>
      <c r="AF190" s="13">
        <f t="shared" si="1387"/>
        <v>7.9723408582468985E-2</v>
      </c>
      <c r="AG190" s="39">
        <v>3133</v>
      </c>
      <c r="AH190" s="195">
        <v>151</v>
      </c>
      <c r="AI190" s="13">
        <f t="shared" si="1388"/>
        <v>4.8196616661346954E-2</v>
      </c>
      <c r="AJ190" s="34">
        <v>550</v>
      </c>
      <c r="AK190" s="13">
        <f t="shared" si="1389"/>
        <v>0.17555059048834981</v>
      </c>
      <c r="AL190" s="34">
        <v>194</v>
      </c>
      <c r="AM190" s="13">
        <f t="shared" si="1390"/>
        <v>6.192148100861794E-2</v>
      </c>
      <c r="AN190" s="39">
        <v>1375</v>
      </c>
      <c r="AO190" s="195">
        <v>26</v>
      </c>
      <c r="AP190" s="13">
        <f t="shared" si="1391"/>
        <v>1.890909090909091E-2</v>
      </c>
      <c r="AQ190" s="34">
        <v>192</v>
      </c>
      <c r="AR190" s="13">
        <f t="shared" si="1392"/>
        <v>0.13963636363636364</v>
      </c>
      <c r="AS190" s="34">
        <v>56</v>
      </c>
      <c r="AT190" s="13">
        <f t="shared" si="1393"/>
        <v>4.072727272727273E-2</v>
      </c>
      <c r="AU190" s="39">
        <v>473</v>
      </c>
      <c r="AV190" s="195">
        <v>3</v>
      </c>
      <c r="AW190" s="13">
        <f t="shared" si="1394"/>
        <v>6.3424947145877377E-3</v>
      </c>
      <c r="AX190" s="34">
        <v>26</v>
      </c>
      <c r="AY190" s="13">
        <f t="shared" si="1395"/>
        <v>5.4968287526427059E-2</v>
      </c>
      <c r="AZ190" s="34">
        <v>13</v>
      </c>
      <c r="BA190" s="13">
        <f t="shared" si="1396"/>
        <v>2.748414376321353E-2</v>
      </c>
      <c r="BB190" s="39">
        <f t="shared" si="1397"/>
        <v>16472</v>
      </c>
      <c r="BC190" s="75">
        <f t="shared" si="1398"/>
        <v>1068</v>
      </c>
      <c r="BD190" s="13">
        <f t="shared" si="1399"/>
        <v>6.4837299660029143E-2</v>
      </c>
      <c r="BE190" s="75">
        <f t="shared" si="1400"/>
        <v>3430</v>
      </c>
      <c r="BF190" s="13">
        <f t="shared" si="1401"/>
        <v>0.20823215152986888</v>
      </c>
      <c r="BG190" s="75">
        <f t="shared" si="1402"/>
        <v>1120</v>
      </c>
      <c r="BH190" s="13">
        <f t="shared" si="1403"/>
        <v>6.7994171928120448E-2</v>
      </c>
      <c r="BJ190" s="268" t="s">
        <v>19</v>
      </c>
      <c r="BK190" s="5" t="s">
        <v>175</v>
      </c>
      <c r="BL190" s="33">
        <f>(BB251-SUM(BC251,BE251,BG251))/BB251</f>
        <v>0.79119180992853</v>
      </c>
      <c r="BM190" s="86"/>
      <c r="BN190" s="149"/>
      <c r="BO190" s="86"/>
      <c r="BP190" s="86"/>
      <c r="BQ190" s="86"/>
      <c r="BR190" s="86"/>
      <c r="BS190" s="86"/>
      <c r="BT190" s="86"/>
      <c r="BU190" s="86"/>
      <c r="BV190" s="86"/>
      <c r="BW190" s="86"/>
      <c r="BX190" s="86"/>
      <c r="BY190" s="86"/>
      <c r="BZ190" s="86"/>
      <c r="CB190" s="149"/>
      <c r="CC190" s="86"/>
      <c r="CD190" s="86"/>
      <c r="CE190" s="86"/>
      <c r="CF190" s="86"/>
      <c r="CG190" s="86"/>
      <c r="CH190" s="86"/>
      <c r="CI190" s="86"/>
      <c r="CJ190" s="86"/>
      <c r="CK190" s="86"/>
      <c r="CL190" s="86"/>
      <c r="CM190" s="86"/>
      <c r="CN190" s="86"/>
      <c r="CO190" s="86"/>
    </row>
    <row r="191" spans="2:93" s="12" customFormat="1" ht="14.25" customHeight="1">
      <c r="B191" s="242">
        <v>47</v>
      </c>
      <c r="C191" s="264" t="s">
        <v>15</v>
      </c>
      <c r="D191" s="144" t="s">
        <v>275</v>
      </c>
      <c r="E191" s="128">
        <v>60</v>
      </c>
      <c r="F191" s="89">
        <v>5</v>
      </c>
      <c r="G191" s="77">
        <f t="shared" ref="G191:G246" si="1460">IFERROR(F191/E191,"-")</f>
        <v>8.3333333333333329E-2</v>
      </c>
      <c r="H191" s="78">
        <v>11</v>
      </c>
      <c r="I191" s="77">
        <f t="shared" ref="I191:I246" si="1461">IFERROR(H191/E191,"-")</f>
        <v>0.18333333333333332</v>
      </c>
      <c r="J191" s="78">
        <v>1</v>
      </c>
      <c r="K191" s="77">
        <f t="shared" ref="K191:K246" si="1462">IFERROR(J191/E191,"-")</f>
        <v>1.6666666666666666E-2</v>
      </c>
      <c r="L191" s="128">
        <v>175</v>
      </c>
      <c r="M191" s="89">
        <v>7</v>
      </c>
      <c r="N191" s="77">
        <f t="shared" ref="N191:N246" si="1463">IFERROR(M191/L191,"-")</f>
        <v>0.04</v>
      </c>
      <c r="O191" s="78">
        <v>35</v>
      </c>
      <c r="P191" s="77">
        <f t="shared" ref="P191:P246" si="1464">IFERROR(O191/L191,"-")</f>
        <v>0.2</v>
      </c>
      <c r="Q191" s="78">
        <v>8</v>
      </c>
      <c r="R191" s="77">
        <f t="shared" ref="R191:R246" si="1465">IFERROR(Q191/L191,"-")</f>
        <v>4.5714285714285714E-2</v>
      </c>
      <c r="S191" s="128">
        <v>13402</v>
      </c>
      <c r="T191" s="89">
        <v>996</v>
      </c>
      <c r="U191" s="77">
        <f t="shared" ref="U191:U246" si="1466">IFERROR(T191/S191,"-")</f>
        <v>7.4317266079689595E-2</v>
      </c>
      <c r="V191" s="78">
        <v>2927</v>
      </c>
      <c r="W191" s="77">
        <f t="shared" ref="W191:W246" si="1467">IFERROR(V191/S191,"-")</f>
        <v>0.21840023877033279</v>
      </c>
      <c r="X191" s="78">
        <v>991</v>
      </c>
      <c r="Y191" s="77">
        <f t="shared" ref="Y191:Y246" si="1468">IFERROR(X191/S191,"-")</f>
        <v>7.3944187434711234E-2</v>
      </c>
      <c r="Z191" s="128">
        <v>9801</v>
      </c>
      <c r="AA191" s="89">
        <v>682</v>
      </c>
      <c r="AB191" s="77">
        <f t="shared" ref="AB191:AB246" si="1469">IFERROR(AA191/Z191,"-")</f>
        <v>6.9584736251402921E-2</v>
      </c>
      <c r="AC191" s="78">
        <v>1976</v>
      </c>
      <c r="AD191" s="77">
        <f t="shared" ref="AD191:AD246" si="1470">IFERROR(AC191/Z191,"-")</f>
        <v>0.20161208039995918</v>
      </c>
      <c r="AE191" s="78">
        <v>718</v>
      </c>
      <c r="AF191" s="77">
        <f t="shared" ref="AF191:AF246" si="1471">IFERROR(AE191/Z191,"-")</f>
        <v>7.3257830833588403E-2</v>
      </c>
      <c r="AG191" s="128">
        <v>5382</v>
      </c>
      <c r="AH191" s="89">
        <v>250</v>
      </c>
      <c r="AI191" s="77">
        <f t="shared" ref="AI191:AI246" si="1472">IFERROR(AH191/AG191,"-")</f>
        <v>4.6451133407655144E-2</v>
      </c>
      <c r="AJ191" s="78">
        <v>950</v>
      </c>
      <c r="AK191" s="77">
        <f t="shared" ref="AK191:AK246" si="1473">IFERROR(AJ191/AG191,"-")</f>
        <v>0.17651430694908957</v>
      </c>
      <c r="AL191" s="78">
        <v>305</v>
      </c>
      <c r="AM191" s="77">
        <f t="shared" ref="AM191:AM246" si="1474">IFERROR(AL191/AG191,"-")</f>
        <v>5.667038275733928E-2</v>
      </c>
      <c r="AN191" s="128">
        <v>1991</v>
      </c>
      <c r="AO191" s="89">
        <v>41</v>
      </c>
      <c r="AP191" s="77">
        <f t="shared" ref="AP191:AP246" si="1475">IFERROR(AO191/AN191,"-")</f>
        <v>2.0592667001506779E-2</v>
      </c>
      <c r="AQ191" s="78">
        <v>245</v>
      </c>
      <c r="AR191" s="77">
        <f t="shared" ref="AR191:AR246" si="1476">IFERROR(AQ191/AN191,"-")</f>
        <v>0.12305374183827222</v>
      </c>
      <c r="AS191" s="78">
        <v>81</v>
      </c>
      <c r="AT191" s="77">
        <f t="shared" ref="AT191:AT246" si="1477">IFERROR(AS191/AN191,"-")</f>
        <v>4.0683073832245106E-2</v>
      </c>
      <c r="AU191" s="128">
        <v>611</v>
      </c>
      <c r="AV191" s="89">
        <v>6</v>
      </c>
      <c r="AW191" s="77">
        <f t="shared" ref="AW191:AW246" si="1478">IFERROR(AV191/AU191,"-")</f>
        <v>9.8199672667757774E-3</v>
      </c>
      <c r="AX191" s="78">
        <v>42</v>
      </c>
      <c r="AY191" s="77">
        <f t="shared" ref="AY191:AY246" si="1479">IFERROR(AX191/AU191,"-")</f>
        <v>6.8739770867430439E-2</v>
      </c>
      <c r="AZ191" s="78">
        <v>10</v>
      </c>
      <c r="BA191" s="77">
        <f t="shared" ref="BA191:BA246" si="1480">IFERROR(AZ191/AU191,"-")</f>
        <v>1.6366612111292964E-2</v>
      </c>
      <c r="BB191" s="128">
        <f t="shared" ref="BB191:BB246" si="1481">SUM(E191,L191,S191,Z191,AG191,AN191,AU191,)</f>
        <v>31422</v>
      </c>
      <c r="BC191" s="79">
        <f t="shared" ref="BC191:BC246" si="1482">SUM(F191,M191,T191,AA191,AH191,AO191,AV191,)</f>
        <v>1987</v>
      </c>
      <c r="BD191" s="77">
        <f t="shared" ref="BD191:BD246" si="1483">IFERROR(BC191/BB191,"-")</f>
        <v>6.323594933486093E-2</v>
      </c>
      <c r="BE191" s="79">
        <f t="shared" ref="BE191:BE246" si="1484">SUM(H191,O191,V191,AC191,AJ191,AQ191,AX191,)</f>
        <v>6186</v>
      </c>
      <c r="BF191" s="77">
        <f t="shared" ref="BF191:BF246" si="1485">IFERROR(BE191/BB191,"-")</f>
        <v>0.19686843612755395</v>
      </c>
      <c r="BG191" s="79">
        <f t="shared" ref="BG191:BG246" si="1486">SUM(J191,Q191,X191,AE191,AL191,AS191,AZ191,)</f>
        <v>2114</v>
      </c>
      <c r="BH191" s="77">
        <f t="shared" ref="BH191:BH246" si="1487">IFERROR(BG191/BB191,"-")</f>
        <v>6.727770351982687E-2</v>
      </c>
      <c r="BJ191" s="269"/>
      <c r="BK191" s="5" t="s">
        <v>212</v>
      </c>
      <c r="BL191" s="33">
        <f>(BB252-SUM(BC252,BE252,BG252))/BB252</f>
        <v>0.74558960074280412</v>
      </c>
      <c r="BM191" s="86"/>
      <c r="BN191" s="149"/>
      <c r="BO191" s="86"/>
      <c r="BP191" s="86"/>
      <c r="BQ191" s="86"/>
      <c r="BR191" s="86"/>
      <c r="BS191" s="86"/>
      <c r="BT191" s="86"/>
      <c r="BU191" s="86"/>
      <c r="BV191" s="86"/>
      <c r="BW191" s="86"/>
      <c r="BX191" s="86"/>
      <c r="BY191" s="86"/>
      <c r="BZ191" s="86"/>
      <c r="CB191" s="149"/>
      <c r="CC191" s="86"/>
      <c r="CD191" s="86"/>
      <c r="CE191" s="86"/>
      <c r="CF191" s="86"/>
      <c r="CG191" s="86"/>
      <c r="CH191" s="86"/>
      <c r="CI191" s="86"/>
      <c r="CJ191" s="86"/>
      <c r="CK191" s="86"/>
      <c r="CL191" s="86"/>
      <c r="CM191" s="86"/>
      <c r="CN191" s="86"/>
      <c r="CO191" s="86"/>
    </row>
    <row r="192" spans="2:93" s="12" customFormat="1" ht="14.25" customHeight="1">
      <c r="B192" s="243"/>
      <c r="C192" s="265"/>
      <c r="D192" s="187" t="s">
        <v>212</v>
      </c>
      <c r="E192" s="179">
        <v>0</v>
      </c>
      <c r="F192" s="180">
        <v>0</v>
      </c>
      <c r="G192" s="67" t="str">
        <f t="shared" si="1460"/>
        <v>-</v>
      </c>
      <c r="H192" s="68">
        <v>0</v>
      </c>
      <c r="I192" s="67" t="str">
        <f t="shared" si="1461"/>
        <v>-</v>
      </c>
      <c r="J192" s="68">
        <v>0</v>
      </c>
      <c r="K192" s="67" t="str">
        <f t="shared" si="1462"/>
        <v>-</v>
      </c>
      <c r="L192" s="179">
        <v>3</v>
      </c>
      <c r="M192" s="180">
        <v>0</v>
      </c>
      <c r="N192" s="67">
        <f t="shared" si="1463"/>
        <v>0</v>
      </c>
      <c r="O192" s="68">
        <v>0</v>
      </c>
      <c r="P192" s="67">
        <f t="shared" si="1464"/>
        <v>0</v>
      </c>
      <c r="Q192" s="68">
        <v>0</v>
      </c>
      <c r="R192" s="67">
        <f t="shared" si="1465"/>
        <v>0</v>
      </c>
      <c r="S192" s="179">
        <v>1036</v>
      </c>
      <c r="T192" s="180">
        <v>86</v>
      </c>
      <c r="U192" s="67">
        <f t="shared" si="1466"/>
        <v>8.3011583011583012E-2</v>
      </c>
      <c r="V192" s="68">
        <v>205</v>
      </c>
      <c r="W192" s="67">
        <f t="shared" si="1467"/>
        <v>0.19787644787644787</v>
      </c>
      <c r="X192" s="68">
        <v>79</v>
      </c>
      <c r="Y192" s="67">
        <f t="shared" si="1468"/>
        <v>7.6254826254826255E-2</v>
      </c>
      <c r="Z192" s="179">
        <v>666</v>
      </c>
      <c r="AA192" s="180">
        <v>48</v>
      </c>
      <c r="AB192" s="67">
        <f t="shared" si="1469"/>
        <v>7.2072072072072071E-2</v>
      </c>
      <c r="AC192" s="68">
        <v>120</v>
      </c>
      <c r="AD192" s="67">
        <f t="shared" si="1470"/>
        <v>0.18018018018018017</v>
      </c>
      <c r="AE192" s="68">
        <v>45</v>
      </c>
      <c r="AF192" s="67">
        <f t="shared" si="1471"/>
        <v>6.7567567567567571E-2</v>
      </c>
      <c r="AG192" s="179">
        <v>416</v>
      </c>
      <c r="AH192" s="180">
        <v>20</v>
      </c>
      <c r="AI192" s="67">
        <f t="shared" si="1472"/>
        <v>4.807692307692308E-2</v>
      </c>
      <c r="AJ192" s="68">
        <v>67</v>
      </c>
      <c r="AK192" s="67">
        <f t="shared" si="1473"/>
        <v>0.16105769230769232</v>
      </c>
      <c r="AL192" s="68">
        <v>35</v>
      </c>
      <c r="AM192" s="67">
        <f t="shared" si="1474"/>
        <v>8.4134615384615391E-2</v>
      </c>
      <c r="AN192" s="179">
        <v>136</v>
      </c>
      <c r="AO192" s="180">
        <v>5</v>
      </c>
      <c r="AP192" s="67">
        <f t="shared" si="1475"/>
        <v>3.6764705882352942E-2</v>
      </c>
      <c r="AQ192" s="68">
        <v>9</v>
      </c>
      <c r="AR192" s="67">
        <f t="shared" si="1476"/>
        <v>6.6176470588235295E-2</v>
      </c>
      <c r="AS192" s="68">
        <v>3</v>
      </c>
      <c r="AT192" s="67">
        <f t="shared" si="1477"/>
        <v>2.2058823529411766E-2</v>
      </c>
      <c r="AU192" s="179">
        <v>40</v>
      </c>
      <c r="AV192" s="180">
        <v>2</v>
      </c>
      <c r="AW192" s="67">
        <f t="shared" si="1478"/>
        <v>0.05</v>
      </c>
      <c r="AX192" s="68">
        <v>1</v>
      </c>
      <c r="AY192" s="67">
        <f t="shared" si="1479"/>
        <v>2.5000000000000001E-2</v>
      </c>
      <c r="AZ192" s="68">
        <v>1</v>
      </c>
      <c r="BA192" s="67">
        <f t="shared" si="1480"/>
        <v>2.5000000000000001E-2</v>
      </c>
      <c r="BB192" s="179">
        <f t="shared" si="1481"/>
        <v>2297</v>
      </c>
      <c r="BC192" s="69">
        <f t="shared" si="1482"/>
        <v>161</v>
      </c>
      <c r="BD192" s="67">
        <f t="shared" si="1483"/>
        <v>7.0091423595994781E-2</v>
      </c>
      <c r="BE192" s="69">
        <f t="shared" si="1484"/>
        <v>402</v>
      </c>
      <c r="BF192" s="67">
        <f t="shared" si="1485"/>
        <v>0.17501088376142795</v>
      </c>
      <c r="BG192" s="69">
        <f t="shared" si="1486"/>
        <v>163</v>
      </c>
      <c r="BH192" s="67">
        <f t="shared" si="1487"/>
        <v>7.0962124510230734E-2</v>
      </c>
      <c r="BJ192" s="270"/>
      <c r="BK192" s="125" t="s">
        <v>74</v>
      </c>
      <c r="BL192" s="33">
        <f>(BB254-SUM(BC254,BE254,BG254))/BB254</f>
        <v>0.7885416666666667</v>
      </c>
      <c r="BM192" s="86"/>
      <c r="BN192" s="149"/>
      <c r="BO192" s="86"/>
      <c r="BP192" s="86"/>
      <c r="BQ192" s="86"/>
      <c r="BR192" s="86"/>
      <c r="BS192" s="86"/>
      <c r="BT192" s="86"/>
      <c r="BU192" s="86"/>
      <c r="BV192" s="86"/>
      <c r="BW192" s="86"/>
      <c r="BX192" s="86"/>
      <c r="BY192" s="86"/>
      <c r="BZ192" s="86"/>
      <c r="CB192" s="149"/>
      <c r="CC192" s="86"/>
      <c r="CD192" s="86"/>
      <c r="CE192" s="86"/>
      <c r="CF192" s="86"/>
      <c r="CG192" s="86"/>
      <c r="CH192" s="86"/>
      <c r="CI192" s="86"/>
      <c r="CJ192" s="86"/>
      <c r="CK192" s="86"/>
      <c r="CL192" s="86"/>
      <c r="CM192" s="86"/>
      <c r="CN192" s="86"/>
      <c r="CO192" s="86"/>
    </row>
    <row r="193" spans="2:93" s="12" customFormat="1" ht="14.25" customHeight="1">
      <c r="B193" s="243"/>
      <c r="C193" s="265"/>
      <c r="D193" s="145" t="s">
        <v>274</v>
      </c>
      <c r="E193" s="171">
        <v>2</v>
      </c>
      <c r="F193" s="193">
        <v>0</v>
      </c>
      <c r="G193" s="173">
        <f t="shared" ref="G193" si="1488">IFERROR(F193/E193,"-")</f>
        <v>0</v>
      </c>
      <c r="H193" s="194">
        <v>0</v>
      </c>
      <c r="I193" s="173">
        <f t="shared" ref="I193" si="1489">IFERROR(H193/E193,"-")</f>
        <v>0</v>
      </c>
      <c r="J193" s="194">
        <v>0</v>
      </c>
      <c r="K193" s="173">
        <f t="shared" ref="K193" si="1490">IFERROR(J193/E193,"-")</f>
        <v>0</v>
      </c>
      <c r="L193" s="171">
        <v>4</v>
      </c>
      <c r="M193" s="193">
        <v>0</v>
      </c>
      <c r="N193" s="173">
        <f t="shared" ref="N193" si="1491">IFERROR(M193/L193,"-")</f>
        <v>0</v>
      </c>
      <c r="O193" s="194">
        <v>0</v>
      </c>
      <c r="P193" s="173">
        <f t="shared" ref="P193" si="1492">IFERROR(O193/L193,"-")</f>
        <v>0</v>
      </c>
      <c r="Q193" s="194">
        <v>0</v>
      </c>
      <c r="R193" s="173">
        <f t="shared" ref="R193" si="1493">IFERROR(Q193/L193,"-")</f>
        <v>0</v>
      </c>
      <c r="S193" s="171">
        <v>139</v>
      </c>
      <c r="T193" s="193">
        <v>0</v>
      </c>
      <c r="U193" s="173">
        <f t="shared" ref="U193" si="1494">IFERROR(T193/S193,"-")</f>
        <v>0</v>
      </c>
      <c r="V193" s="194">
        <v>2</v>
      </c>
      <c r="W193" s="173">
        <f t="shared" ref="W193" si="1495">IFERROR(V193/S193,"-")</f>
        <v>1.4388489208633094E-2</v>
      </c>
      <c r="X193" s="194">
        <v>0</v>
      </c>
      <c r="Y193" s="173">
        <f t="shared" ref="Y193" si="1496">IFERROR(X193/S193,"-")</f>
        <v>0</v>
      </c>
      <c r="Z193" s="171">
        <v>86</v>
      </c>
      <c r="AA193" s="193">
        <v>0</v>
      </c>
      <c r="AB193" s="173">
        <f t="shared" ref="AB193" si="1497">IFERROR(AA193/Z193,"-")</f>
        <v>0</v>
      </c>
      <c r="AC193" s="194">
        <v>0</v>
      </c>
      <c r="AD193" s="173">
        <f t="shared" ref="AD193" si="1498">IFERROR(AC193/Z193,"-")</f>
        <v>0</v>
      </c>
      <c r="AE193" s="194">
        <v>1</v>
      </c>
      <c r="AF193" s="173">
        <f t="shared" ref="AF193" si="1499">IFERROR(AE193/Z193,"-")</f>
        <v>1.1627906976744186E-2</v>
      </c>
      <c r="AG193" s="171">
        <v>77</v>
      </c>
      <c r="AH193" s="193">
        <v>0</v>
      </c>
      <c r="AI193" s="173">
        <f t="shared" ref="AI193" si="1500">IFERROR(AH193/AG193,"-")</f>
        <v>0</v>
      </c>
      <c r="AJ193" s="194">
        <v>0</v>
      </c>
      <c r="AK193" s="173">
        <f t="shared" ref="AK193" si="1501">IFERROR(AJ193/AG193,"-")</f>
        <v>0</v>
      </c>
      <c r="AL193" s="194">
        <v>0</v>
      </c>
      <c r="AM193" s="173">
        <f t="shared" ref="AM193" si="1502">IFERROR(AL193/AG193,"-")</f>
        <v>0</v>
      </c>
      <c r="AN193" s="171">
        <v>60</v>
      </c>
      <c r="AO193" s="193">
        <v>0</v>
      </c>
      <c r="AP193" s="173">
        <f t="shared" ref="AP193" si="1503">IFERROR(AO193/AN193,"-")</f>
        <v>0</v>
      </c>
      <c r="AQ193" s="194">
        <v>0</v>
      </c>
      <c r="AR193" s="173">
        <f t="shared" ref="AR193" si="1504">IFERROR(AQ193/AN193,"-")</f>
        <v>0</v>
      </c>
      <c r="AS193" s="194">
        <v>0</v>
      </c>
      <c r="AT193" s="173">
        <f t="shared" ref="AT193" si="1505">IFERROR(AS193/AN193,"-")</f>
        <v>0</v>
      </c>
      <c r="AU193" s="171">
        <v>38</v>
      </c>
      <c r="AV193" s="193">
        <v>0</v>
      </c>
      <c r="AW193" s="173">
        <f t="shared" ref="AW193" si="1506">IFERROR(AV193/AU193,"-")</f>
        <v>0</v>
      </c>
      <c r="AX193" s="194">
        <v>0</v>
      </c>
      <c r="AY193" s="173">
        <f t="shared" ref="AY193" si="1507">IFERROR(AX193/AU193,"-")</f>
        <v>0</v>
      </c>
      <c r="AZ193" s="194">
        <v>0</v>
      </c>
      <c r="BA193" s="173">
        <f t="shared" ref="BA193" si="1508">IFERROR(AZ193/AU193,"-")</f>
        <v>0</v>
      </c>
      <c r="BB193" s="171">
        <f t="shared" ref="BB193" si="1509">SUM(E193,L193,S193,Z193,AG193,AN193,AU193,)</f>
        <v>406</v>
      </c>
      <c r="BC193" s="172">
        <f t="shared" ref="BC193" si="1510">SUM(F193,M193,T193,AA193,AH193,AO193,AV193,)</f>
        <v>0</v>
      </c>
      <c r="BD193" s="173">
        <f t="shared" ref="BD193" si="1511">IFERROR(BC193/BB193,"-")</f>
        <v>0</v>
      </c>
      <c r="BE193" s="172">
        <f t="shared" ref="BE193" si="1512">SUM(H193,O193,V193,AC193,AJ193,AQ193,AX193,)</f>
        <v>2</v>
      </c>
      <c r="BF193" s="173">
        <f t="shared" ref="BF193" si="1513">IFERROR(BE193/BB193,"-")</f>
        <v>4.9261083743842365E-3</v>
      </c>
      <c r="BG193" s="172">
        <f t="shared" ref="BG193" si="1514">SUM(J193,Q193,X193,AE193,AL193,AS193,AZ193,)</f>
        <v>1</v>
      </c>
      <c r="BH193" s="173">
        <f t="shared" ref="BH193" si="1515">IFERROR(BG193/BB193,"-")</f>
        <v>2.4630541871921183E-3</v>
      </c>
      <c r="BJ193" s="268" t="s">
        <v>30</v>
      </c>
      <c r="BK193" s="5" t="s">
        <v>175</v>
      </c>
      <c r="BL193" s="33">
        <f>(BB255-SUM(BC255,BE255,BG255))/BB255</f>
        <v>0.69742834181623359</v>
      </c>
      <c r="BM193" s="86"/>
      <c r="BN193" s="149"/>
      <c r="BO193" s="86"/>
      <c r="BP193" s="86"/>
      <c r="BQ193" s="86"/>
      <c r="BR193" s="86"/>
      <c r="BS193" s="86"/>
      <c r="BT193" s="86"/>
      <c r="BU193" s="86"/>
      <c r="BV193" s="86"/>
      <c r="BW193" s="86"/>
      <c r="BX193" s="86"/>
      <c r="BY193" s="86"/>
      <c r="BZ193" s="86"/>
      <c r="CB193" s="149"/>
      <c r="CC193" s="86"/>
      <c r="CD193" s="86"/>
      <c r="CE193" s="86"/>
      <c r="CF193" s="86"/>
      <c r="CG193" s="86"/>
      <c r="CH193" s="86"/>
      <c r="CI193" s="86"/>
      <c r="CJ193" s="86"/>
      <c r="CK193" s="86"/>
      <c r="CL193" s="86"/>
      <c r="CM193" s="86"/>
      <c r="CN193" s="86"/>
      <c r="CO193" s="86"/>
    </row>
    <row r="194" spans="2:93" s="12" customFormat="1" ht="14.25" customHeight="1">
      <c r="B194" s="244"/>
      <c r="C194" s="266"/>
      <c r="D194" s="169" t="s">
        <v>74</v>
      </c>
      <c r="E194" s="39">
        <v>62</v>
      </c>
      <c r="F194" s="195">
        <v>5</v>
      </c>
      <c r="G194" s="13">
        <f t="shared" si="1460"/>
        <v>8.0645161290322578E-2</v>
      </c>
      <c r="H194" s="34">
        <v>11</v>
      </c>
      <c r="I194" s="13">
        <f t="shared" si="1461"/>
        <v>0.17741935483870969</v>
      </c>
      <c r="J194" s="34">
        <v>1</v>
      </c>
      <c r="K194" s="13">
        <f t="shared" si="1462"/>
        <v>1.6129032258064516E-2</v>
      </c>
      <c r="L194" s="39">
        <v>182</v>
      </c>
      <c r="M194" s="195">
        <v>7</v>
      </c>
      <c r="N194" s="13">
        <f t="shared" si="1463"/>
        <v>3.8461538461538464E-2</v>
      </c>
      <c r="O194" s="34">
        <v>35</v>
      </c>
      <c r="P194" s="13">
        <f t="shared" si="1464"/>
        <v>0.19230769230769232</v>
      </c>
      <c r="Q194" s="34">
        <v>8</v>
      </c>
      <c r="R194" s="13">
        <f t="shared" si="1465"/>
        <v>4.3956043956043959E-2</v>
      </c>
      <c r="S194" s="39">
        <v>14577</v>
      </c>
      <c r="T194" s="195">
        <v>1082</v>
      </c>
      <c r="U194" s="13">
        <f t="shared" si="1466"/>
        <v>7.422652123207793E-2</v>
      </c>
      <c r="V194" s="34">
        <v>3134</v>
      </c>
      <c r="W194" s="13">
        <f t="shared" si="1467"/>
        <v>0.2149962269328394</v>
      </c>
      <c r="X194" s="34">
        <v>1070</v>
      </c>
      <c r="Y194" s="13">
        <f t="shared" si="1468"/>
        <v>7.3403306578857103E-2</v>
      </c>
      <c r="Z194" s="39">
        <v>10553</v>
      </c>
      <c r="AA194" s="195">
        <v>730</v>
      </c>
      <c r="AB194" s="13">
        <f t="shared" si="1469"/>
        <v>6.9174642281815593E-2</v>
      </c>
      <c r="AC194" s="34">
        <v>2096</v>
      </c>
      <c r="AD194" s="13">
        <f t="shared" si="1470"/>
        <v>0.19861650715436369</v>
      </c>
      <c r="AE194" s="34">
        <v>764</v>
      </c>
      <c r="AF194" s="13">
        <f t="shared" si="1471"/>
        <v>7.2396474936037139E-2</v>
      </c>
      <c r="AG194" s="39">
        <v>5875</v>
      </c>
      <c r="AH194" s="195">
        <v>270</v>
      </c>
      <c r="AI194" s="13">
        <f t="shared" si="1472"/>
        <v>4.5957446808510639E-2</v>
      </c>
      <c r="AJ194" s="34">
        <v>1017</v>
      </c>
      <c r="AK194" s="13">
        <f t="shared" si="1473"/>
        <v>0.17310638297872341</v>
      </c>
      <c r="AL194" s="34">
        <v>340</v>
      </c>
      <c r="AM194" s="13">
        <f t="shared" si="1474"/>
        <v>5.7872340425531917E-2</v>
      </c>
      <c r="AN194" s="39">
        <v>2187</v>
      </c>
      <c r="AO194" s="195">
        <v>46</v>
      </c>
      <c r="AP194" s="13">
        <f t="shared" si="1475"/>
        <v>2.1033379058070414E-2</v>
      </c>
      <c r="AQ194" s="34">
        <v>254</v>
      </c>
      <c r="AR194" s="13">
        <f t="shared" si="1476"/>
        <v>0.11614083219021491</v>
      </c>
      <c r="AS194" s="34">
        <v>84</v>
      </c>
      <c r="AT194" s="13">
        <f t="shared" si="1477"/>
        <v>3.8408779149519894E-2</v>
      </c>
      <c r="AU194" s="39">
        <v>689</v>
      </c>
      <c r="AV194" s="195">
        <v>8</v>
      </c>
      <c r="AW194" s="13">
        <f t="shared" si="1478"/>
        <v>1.1611030478955007E-2</v>
      </c>
      <c r="AX194" s="34">
        <v>43</v>
      </c>
      <c r="AY194" s="13">
        <f t="shared" si="1479"/>
        <v>6.2409288824383166E-2</v>
      </c>
      <c r="AZ194" s="34">
        <v>11</v>
      </c>
      <c r="BA194" s="13">
        <f t="shared" si="1480"/>
        <v>1.5965166908563134E-2</v>
      </c>
      <c r="BB194" s="39">
        <f t="shared" si="1481"/>
        <v>34125</v>
      </c>
      <c r="BC194" s="75">
        <f t="shared" si="1482"/>
        <v>2148</v>
      </c>
      <c r="BD194" s="13">
        <f t="shared" si="1483"/>
        <v>6.2945054945054951E-2</v>
      </c>
      <c r="BE194" s="75">
        <f t="shared" si="1484"/>
        <v>6590</v>
      </c>
      <c r="BF194" s="13">
        <f t="shared" si="1485"/>
        <v>0.1931135531135531</v>
      </c>
      <c r="BG194" s="75">
        <f t="shared" si="1486"/>
        <v>2278</v>
      </c>
      <c r="BH194" s="13">
        <f t="shared" si="1487"/>
        <v>6.6754578754578756E-2</v>
      </c>
      <c r="BJ194" s="269"/>
      <c r="BK194" s="5" t="s">
        <v>212</v>
      </c>
      <c r="BL194" s="33">
        <f>(BB256-SUM(BC256,BE256,BG256))/BB256</f>
        <v>0.68341708542713564</v>
      </c>
      <c r="BM194" s="86"/>
      <c r="BN194" s="149"/>
      <c r="BO194" s="86"/>
      <c r="BP194" s="86"/>
      <c r="BQ194" s="86"/>
      <c r="BR194" s="86"/>
      <c r="BS194" s="86"/>
      <c r="BT194" s="86"/>
      <c r="BU194" s="86"/>
      <c r="BV194" s="86"/>
      <c r="BW194" s="86"/>
      <c r="BX194" s="86"/>
      <c r="BY194" s="86"/>
      <c r="BZ194" s="86"/>
      <c r="CB194" s="149"/>
      <c r="CC194" s="86"/>
      <c r="CD194" s="86"/>
      <c r="CE194" s="86"/>
      <c r="CF194" s="86"/>
      <c r="CG194" s="86"/>
      <c r="CH194" s="86"/>
      <c r="CI194" s="86"/>
      <c r="CJ194" s="86"/>
      <c r="CK194" s="86"/>
      <c r="CL194" s="86"/>
      <c r="CM194" s="86"/>
      <c r="CN194" s="86"/>
      <c r="CO194" s="86"/>
    </row>
    <row r="195" spans="2:93" s="12" customFormat="1" ht="14.25" customHeight="1">
      <c r="B195" s="242">
        <v>48</v>
      </c>
      <c r="C195" s="264" t="s">
        <v>26</v>
      </c>
      <c r="D195" s="144" t="s">
        <v>275</v>
      </c>
      <c r="E195" s="128">
        <v>12</v>
      </c>
      <c r="F195" s="89">
        <v>1</v>
      </c>
      <c r="G195" s="77">
        <f t="shared" si="1460"/>
        <v>8.3333333333333329E-2</v>
      </c>
      <c r="H195" s="78">
        <v>0</v>
      </c>
      <c r="I195" s="77">
        <f t="shared" si="1461"/>
        <v>0</v>
      </c>
      <c r="J195" s="78">
        <v>6</v>
      </c>
      <c r="K195" s="77">
        <f t="shared" si="1462"/>
        <v>0.5</v>
      </c>
      <c r="L195" s="128">
        <v>99</v>
      </c>
      <c r="M195" s="89">
        <v>6</v>
      </c>
      <c r="N195" s="77">
        <f t="shared" si="1463"/>
        <v>6.0606060606060608E-2</v>
      </c>
      <c r="O195" s="78">
        <v>12</v>
      </c>
      <c r="P195" s="77">
        <f t="shared" si="1464"/>
        <v>0.12121212121212122</v>
      </c>
      <c r="Q195" s="78">
        <v>12</v>
      </c>
      <c r="R195" s="77">
        <f t="shared" si="1465"/>
        <v>0.12121212121212122</v>
      </c>
      <c r="S195" s="128">
        <v>6666</v>
      </c>
      <c r="T195" s="89">
        <v>632</v>
      </c>
      <c r="U195" s="77">
        <f t="shared" si="1466"/>
        <v>9.4809480948094813E-2</v>
      </c>
      <c r="V195" s="78">
        <v>1609</v>
      </c>
      <c r="W195" s="77">
        <f t="shared" si="1467"/>
        <v>0.24137413741374136</v>
      </c>
      <c r="X195" s="78">
        <v>640</v>
      </c>
      <c r="Y195" s="77">
        <f t="shared" si="1468"/>
        <v>9.6009600960096003E-2</v>
      </c>
      <c r="Z195" s="128">
        <v>4928</v>
      </c>
      <c r="AA195" s="89">
        <v>399</v>
      </c>
      <c r="AB195" s="77">
        <f t="shared" si="1469"/>
        <v>8.0965909090909088E-2</v>
      </c>
      <c r="AC195" s="78">
        <v>1079</v>
      </c>
      <c r="AD195" s="77">
        <f t="shared" si="1470"/>
        <v>0.21895292207792208</v>
      </c>
      <c r="AE195" s="78">
        <v>394</v>
      </c>
      <c r="AF195" s="77">
        <f t="shared" si="1471"/>
        <v>7.9951298701298704E-2</v>
      </c>
      <c r="AG195" s="128">
        <v>3100</v>
      </c>
      <c r="AH195" s="89">
        <v>140</v>
      </c>
      <c r="AI195" s="77">
        <f t="shared" si="1472"/>
        <v>4.5161290322580643E-2</v>
      </c>
      <c r="AJ195" s="78">
        <v>532</v>
      </c>
      <c r="AK195" s="77">
        <f t="shared" si="1473"/>
        <v>0.17161290322580644</v>
      </c>
      <c r="AL195" s="78">
        <v>216</v>
      </c>
      <c r="AM195" s="77">
        <f t="shared" si="1474"/>
        <v>6.9677419354838704E-2</v>
      </c>
      <c r="AN195" s="128">
        <v>1500</v>
      </c>
      <c r="AO195" s="89">
        <v>42</v>
      </c>
      <c r="AP195" s="77">
        <f t="shared" si="1475"/>
        <v>2.8000000000000001E-2</v>
      </c>
      <c r="AQ195" s="78">
        <v>129</v>
      </c>
      <c r="AR195" s="77">
        <f t="shared" si="1476"/>
        <v>8.5999999999999993E-2</v>
      </c>
      <c r="AS195" s="78">
        <v>71</v>
      </c>
      <c r="AT195" s="77">
        <f t="shared" si="1477"/>
        <v>4.7333333333333331E-2</v>
      </c>
      <c r="AU195" s="128">
        <v>444</v>
      </c>
      <c r="AV195" s="89">
        <v>6</v>
      </c>
      <c r="AW195" s="77">
        <f t="shared" si="1478"/>
        <v>1.3513513513513514E-2</v>
      </c>
      <c r="AX195" s="78">
        <v>26</v>
      </c>
      <c r="AY195" s="77">
        <f t="shared" si="1479"/>
        <v>5.8558558558558557E-2</v>
      </c>
      <c r="AZ195" s="78">
        <v>14</v>
      </c>
      <c r="BA195" s="77">
        <f t="shared" si="1480"/>
        <v>3.1531531531531529E-2</v>
      </c>
      <c r="BB195" s="128">
        <f t="shared" si="1481"/>
        <v>16749</v>
      </c>
      <c r="BC195" s="79">
        <f t="shared" si="1482"/>
        <v>1226</v>
      </c>
      <c r="BD195" s="77">
        <f t="shared" si="1483"/>
        <v>7.3198399904471911E-2</v>
      </c>
      <c r="BE195" s="79">
        <f t="shared" si="1484"/>
        <v>3387</v>
      </c>
      <c r="BF195" s="77">
        <f t="shared" si="1485"/>
        <v>0.20222102812108186</v>
      </c>
      <c r="BG195" s="79">
        <f t="shared" si="1486"/>
        <v>1353</v>
      </c>
      <c r="BH195" s="77">
        <f t="shared" si="1487"/>
        <v>8.0780942145799756E-2</v>
      </c>
      <c r="BJ195" s="270"/>
      <c r="BK195" s="125" t="s">
        <v>74</v>
      </c>
      <c r="BL195" s="33">
        <f>(BB258-SUM(BC258,BE258,BG258))/BB258</f>
        <v>0.69869257526688255</v>
      </c>
      <c r="BM195" s="86"/>
      <c r="BN195" s="149"/>
      <c r="BO195" s="86"/>
      <c r="BP195" s="86"/>
      <c r="BQ195" s="86"/>
      <c r="BR195" s="86"/>
      <c r="BS195" s="86"/>
      <c r="BT195" s="86"/>
      <c r="BU195" s="86"/>
      <c r="BV195" s="86"/>
      <c r="BW195" s="86"/>
      <c r="BX195" s="86"/>
      <c r="BY195" s="86"/>
      <c r="BZ195" s="86"/>
      <c r="CB195" s="149"/>
      <c r="CC195" s="86"/>
      <c r="CD195" s="86"/>
      <c r="CE195" s="86"/>
      <c r="CF195" s="86"/>
      <c r="CG195" s="86"/>
      <c r="CH195" s="86"/>
      <c r="CI195" s="86"/>
      <c r="CJ195" s="86"/>
      <c r="CK195" s="86"/>
      <c r="CL195" s="86"/>
      <c r="CM195" s="86"/>
      <c r="CN195" s="86"/>
      <c r="CO195" s="86"/>
    </row>
    <row r="196" spans="2:93" s="12" customFormat="1" ht="14.25" customHeight="1">
      <c r="B196" s="243"/>
      <c r="C196" s="265"/>
      <c r="D196" s="187" t="s">
        <v>212</v>
      </c>
      <c r="E196" s="179">
        <v>0</v>
      </c>
      <c r="F196" s="180">
        <v>0</v>
      </c>
      <c r="G196" s="67" t="str">
        <f t="shared" si="1460"/>
        <v>-</v>
      </c>
      <c r="H196" s="68">
        <v>0</v>
      </c>
      <c r="I196" s="67" t="str">
        <f t="shared" si="1461"/>
        <v>-</v>
      </c>
      <c r="J196" s="68">
        <v>0</v>
      </c>
      <c r="K196" s="67" t="str">
        <f t="shared" si="1462"/>
        <v>-</v>
      </c>
      <c r="L196" s="179">
        <v>1</v>
      </c>
      <c r="M196" s="180">
        <v>0</v>
      </c>
      <c r="N196" s="67">
        <f t="shared" si="1463"/>
        <v>0</v>
      </c>
      <c r="O196" s="68">
        <v>0</v>
      </c>
      <c r="P196" s="67">
        <f t="shared" si="1464"/>
        <v>0</v>
      </c>
      <c r="Q196" s="68">
        <v>0</v>
      </c>
      <c r="R196" s="67">
        <f t="shared" si="1465"/>
        <v>0</v>
      </c>
      <c r="S196" s="179">
        <v>757</v>
      </c>
      <c r="T196" s="180">
        <v>63</v>
      </c>
      <c r="U196" s="67">
        <f t="shared" si="1466"/>
        <v>8.3223249669749005E-2</v>
      </c>
      <c r="V196" s="68">
        <v>162</v>
      </c>
      <c r="W196" s="67">
        <f t="shared" si="1467"/>
        <v>0.21400264200792601</v>
      </c>
      <c r="X196" s="68">
        <v>92</v>
      </c>
      <c r="Y196" s="67">
        <f t="shared" si="1468"/>
        <v>0.12153236459709379</v>
      </c>
      <c r="Z196" s="179">
        <v>385</v>
      </c>
      <c r="AA196" s="180">
        <v>40</v>
      </c>
      <c r="AB196" s="67">
        <f t="shared" si="1469"/>
        <v>0.1038961038961039</v>
      </c>
      <c r="AC196" s="68">
        <v>88</v>
      </c>
      <c r="AD196" s="67">
        <f t="shared" si="1470"/>
        <v>0.22857142857142856</v>
      </c>
      <c r="AE196" s="68">
        <v>35</v>
      </c>
      <c r="AF196" s="67">
        <f t="shared" si="1471"/>
        <v>9.0909090909090912E-2</v>
      </c>
      <c r="AG196" s="179">
        <v>153</v>
      </c>
      <c r="AH196" s="180">
        <v>3</v>
      </c>
      <c r="AI196" s="67">
        <f t="shared" si="1472"/>
        <v>1.9607843137254902E-2</v>
      </c>
      <c r="AJ196" s="68">
        <v>27</v>
      </c>
      <c r="AK196" s="67">
        <f t="shared" si="1473"/>
        <v>0.17647058823529413</v>
      </c>
      <c r="AL196" s="68">
        <v>16</v>
      </c>
      <c r="AM196" s="67">
        <f t="shared" si="1474"/>
        <v>0.10457516339869281</v>
      </c>
      <c r="AN196" s="179">
        <v>72</v>
      </c>
      <c r="AO196" s="180">
        <v>1</v>
      </c>
      <c r="AP196" s="67">
        <f t="shared" si="1475"/>
        <v>1.3888888888888888E-2</v>
      </c>
      <c r="AQ196" s="68">
        <v>10</v>
      </c>
      <c r="AR196" s="67">
        <f t="shared" si="1476"/>
        <v>0.1388888888888889</v>
      </c>
      <c r="AS196" s="68">
        <v>7</v>
      </c>
      <c r="AT196" s="67">
        <f t="shared" si="1477"/>
        <v>9.7222222222222224E-2</v>
      </c>
      <c r="AU196" s="179">
        <v>17</v>
      </c>
      <c r="AV196" s="180">
        <v>0</v>
      </c>
      <c r="AW196" s="67">
        <f t="shared" si="1478"/>
        <v>0</v>
      </c>
      <c r="AX196" s="68">
        <v>1</v>
      </c>
      <c r="AY196" s="67">
        <f t="shared" si="1479"/>
        <v>5.8823529411764705E-2</v>
      </c>
      <c r="AZ196" s="68">
        <v>0</v>
      </c>
      <c r="BA196" s="67">
        <f t="shared" si="1480"/>
        <v>0</v>
      </c>
      <c r="BB196" s="179">
        <f t="shared" si="1481"/>
        <v>1385</v>
      </c>
      <c r="BC196" s="69">
        <f t="shared" si="1482"/>
        <v>107</v>
      </c>
      <c r="BD196" s="67">
        <f t="shared" si="1483"/>
        <v>7.7256317689530687E-2</v>
      </c>
      <c r="BE196" s="69">
        <f t="shared" si="1484"/>
        <v>288</v>
      </c>
      <c r="BF196" s="67">
        <f t="shared" si="1485"/>
        <v>0.20794223826714803</v>
      </c>
      <c r="BG196" s="69">
        <f t="shared" si="1486"/>
        <v>150</v>
      </c>
      <c r="BH196" s="67">
        <f t="shared" si="1487"/>
        <v>0.10830324909747292</v>
      </c>
      <c r="BJ196" s="268" t="s">
        <v>51</v>
      </c>
      <c r="BK196" s="5" t="s">
        <v>175</v>
      </c>
      <c r="BL196" s="33">
        <f>(BB259-SUM(BC259,BE259,BG259))/BB259</f>
        <v>0.83922476840565574</v>
      </c>
      <c r="BM196" s="86"/>
      <c r="BN196" s="149"/>
      <c r="BO196" s="86"/>
      <c r="BP196" s="86"/>
      <c r="BQ196" s="86"/>
      <c r="BR196" s="86"/>
      <c r="BS196" s="86"/>
      <c r="BT196" s="86"/>
      <c r="BU196" s="86"/>
      <c r="BV196" s="86"/>
      <c r="BW196" s="86"/>
      <c r="BX196" s="86"/>
      <c r="BY196" s="86"/>
      <c r="BZ196" s="86"/>
      <c r="CB196" s="149"/>
      <c r="CC196" s="86"/>
      <c r="CD196" s="86"/>
      <c r="CE196" s="86"/>
      <c r="CF196" s="86"/>
      <c r="CG196" s="86"/>
      <c r="CH196" s="86"/>
      <c r="CI196" s="86"/>
      <c r="CJ196" s="86"/>
      <c r="CK196" s="86"/>
      <c r="CL196" s="86"/>
      <c r="CM196" s="86"/>
      <c r="CN196" s="86"/>
      <c r="CO196" s="86"/>
    </row>
    <row r="197" spans="2:93" s="12" customFormat="1" ht="14.25" customHeight="1">
      <c r="B197" s="243"/>
      <c r="C197" s="265"/>
      <c r="D197" s="145" t="s">
        <v>274</v>
      </c>
      <c r="E197" s="171">
        <v>0</v>
      </c>
      <c r="F197" s="193">
        <v>0</v>
      </c>
      <c r="G197" s="173" t="str">
        <f t="shared" ref="G197" si="1516">IFERROR(F197/E197,"-")</f>
        <v>-</v>
      </c>
      <c r="H197" s="194">
        <v>0</v>
      </c>
      <c r="I197" s="173" t="str">
        <f t="shared" ref="I197" si="1517">IFERROR(H197/E197,"-")</f>
        <v>-</v>
      </c>
      <c r="J197" s="194">
        <v>0</v>
      </c>
      <c r="K197" s="173" t="str">
        <f t="shared" ref="K197" si="1518">IFERROR(J197/E197,"-")</f>
        <v>-</v>
      </c>
      <c r="L197" s="171">
        <v>2</v>
      </c>
      <c r="M197" s="193">
        <v>0</v>
      </c>
      <c r="N197" s="173">
        <f t="shared" ref="N197" si="1519">IFERROR(M197/L197,"-")</f>
        <v>0</v>
      </c>
      <c r="O197" s="194">
        <v>0</v>
      </c>
      <c r="P197" s="173">
        <f t="shared" ref="P197" si="1520">IFERROR(O197/L197,"-")</f>
        <v>0</v>
      </c>
      <c r="Q197" s="194">
        <v>0</v>
      </c>
      <c r="R197" s="173">
        <f t="shared" ref="R197" si="1521">IFERROR(Q197/L197,"-")</f>
        <v>0</v>
      </c>
      <c r="S197" s="171">
        <v>26</v>
      </c>
      <c r="T197" s="193">
        <v>0</v>
      </c>
      <c r="U197" s="173">
        <f t="shared" ref="U197" si="1522">IFERROR(T197/S197,"-")</f>
        <v>0</v>
      </c>
      <c r="V197" s="194">
        <v>0</v>
      </c>
      <c r="W197" s="173">
        <f t="shared" ref="W197" si="1523">IFERROR(V197/S197,"-")</f>
        <v>0</v>
      </c>
      <c r="X197" s="194">
        <v>0</v>
      </c>
      <c r="Y197" s="173">
        <f t="shared" ref="Y197" si="1524">IFERROR(X197/S197,"-")</f>
        <v>0</v>
      </c>
      <c r="Z197" s="171">
        <v>19</v>
      </c>
      <c r="AA197" s="193">
        <v>0</v>
      </c>
      <c r="AB197" s="173">
        <f t="shared" ref="AB197" si="1525">IFERROR(AA197/Z197,"-")</f>
        <v>0</v>
      </c>
      <c r="AC197" s="194">
        <v>0</v>
      </c>
      <c r="AD197" s="173">
        <f t="shared" ref="AD197" si="1526">IFERROR(AC197/Z197,"-")</f>
        <v>0</v>
      </c>
      <c r="AE197" s="194">
        <v>0</v>
      </c>
      <c r="AF197" s="173">
        <f t="shared" ref="AF197" si="1527">IFERROR(AE197/Z197,"-")</f>
        <v>0</v>
      </c>
      <c r="AG197" s="171">
        <v>27</v>
      </c>
      <c r="AH197" s="193">
        <v>0</v>
      </c>
      <c r="AI197" s="173">
        <f t="shared" ref="AI197" si="1528">IFERROR(AH197/AG197,"-")</f>
        <v>0</v>
      </c>
      <c r="AJ197" s="194">
        <v>0</v>
      </c>
      <c r="AK197" s="173">
        <f t="shared" ref="AK197" si="1529">IFERROR(AJ197/AG197,"-")</f>
        <v>0</v>
      </c>
      <c r="AL197" s="194">
        <v>0</v>
      </c>
      <c r="AM197" s="173">
        <f t="shared" ref="AM197" si="1530">IFERROR(AL197/AG197,"-")</f>
        <v>0</v>
      </c>
      <c r="AN197" s="171">
        <v>40</v>
      </c>
      <c r="AO197" s="193">
        <v>0</v>
      </c>
      <c r="AP197" s="173">
        <f t="shared" ref="AP197" si="1531">IFERROR(AO197/AN197,"-")</f>
        <v>0</v>
      </c>
      <c r="AQ197" s="194">
        <v>0</v>
      </c>
      <c r="AR197" s="173">
        <f t="shared" ref="AR197" si="1532">IFERROR(AQ197/AN197,"-")</f>
        <v>0</v>
      </c>
      <c r="AS197" s="194">
        <v>0</v>
      </c>
      <c r="AT197" s="173">
        <f t="shared" ref="AT197" si="1533">IFERROR(AS197/AN197,"-")</f>
        <v>0</v>
      </c>
      <c r="AU197" s="171">
        <v>19</v>
      </c>
      <c r="AV197" s="193">
        <v>0</v>
      </c>
      <c r="AW197" s="173">
        <f t="shared" ref="AW197" si="1534">IFERROR(AV197/AU197,"-")</f>
        <v>0</v>
      </c>
      <c r="AX197" s="194">
        <v>0</v>
      </c>
      <c r="AY197" s="173">
        <f t="shared" ref="AY197" si="1535">IFERROR(AX197/AU197,"-")</f>
        <v>0</v>
      </c>
      <c r="AZ197" s="194">
        <v>0</v>
      </c>
      <c r="BA197" s="173">
        <f t="shared" ref="BA197" si="1536">IFERROR(AZ197/AU197,"-")</f>
        <v>0</v>
      </c>
      <c r="BB197" s="171">
        <f t="shared" ref="BB197" si="1537">SUM(E197,L197,S197,Z197,AG197,AN197,AU197,)</f>
        <v>133</v>
      </c>
      <c r="BC197" s="172">
        <f t="shared" ref="BC197" si="1538">SUM(F197,M197,T197,AA197,AH197,AO197,AV197,)</f>
        <v>0</v>
      </c>
      <c r="BD197" s="173">
        <f t="shared" ref="BD197" si="1539">IFERROR(BC197/BB197,"-")</f>
        <v>0</v>
      </c>
      <c r="BE197" s="172">
        <f t="shared" ref="BE197" si="1540">SUM(H197,O197,V197,AC197,AJ197,AQ197,AX197,)</f>
        <v>0</v>
      </c>
      <c r="BF197" s="173">
        <f t="shared" ref="BF197" si="1541">IFERROR(BE197/BB197,"-")</f>
        <v>0</v>
      </c>
      <c r="BG197" s="172">
        <f t="shared" ref="BG197" si="1542">SUM(J197,Q197,X197,AE197,AL197,AS197,AZ197,)</f>
        <v>0</v>
      </c>
      <c r="BH197" s="173">
        <f t="shared" ref="BH197" si="1543">IFERROR(BG197/BB197,"-")</f>
        <v>0</v>
      </c>
      <c r="BJ197" s="269"/>
      <c r="BK197" s="5" t="s">
        <v>212</v>
      </c>
      <c r="BL197" s="33">
        <f>(BB260-SUM(BC260,BE260,BG260))/BB260</f>
        <v>0.79166666666666663</v>
      </c>
      <c r="BM197" s="86"/>
      <c r="BN197" s="149"/>
      <c r="BO197" s="86"/>
      <c r="BP197" s="86"/>
      <c r="BQ197" s="86"/>
      <c r="BR197" s="86"/>
      <c r="BS197" s="86"/>
      <c r="BT197" s="86"/>
      <c r="BU197" s="86"/>
      <c r="BV197" s="86"/>
      <c r="BW197" s="86"/>
      <c r="BX197" s="86"/>
      <c r="BY197" s="86"/>
      <c r="BZ197" s="86"/>
      <c r="CB197" s="149"/>
      <c r="CC197" s="86"/>
      <c r="CD197" s="86"/>
      <c r="CE197" s="86"/>
      <c r="CF197" s="86"/>
      <c r="CG197" s="86"/>
      <c r="CH197" s="86"/>
      <c r="CI197" s="86"/>
      <c r="CJ197" s="86"/>
      <c r="CK197" s="86"/>
      <c r="CL197" s="86"/>
      <c r="CM197" s="86"/>
      <c r="CN197" s="86"/>
      <c r="CO197" s="86"/>
    </row>
    <row r="198" spans="2:93" s="12" customFormat="1" ht="14.25" customHeight="1">
      <c r="B198" s="244"/>
      <c r="C198" s="266"/>
      <c r="D198" s="169" t="s">
        <v>74</v>
      </c>
      <c r="E198" s="39">
        <v>12</v>
      </c>
      <c r="F198" s="195">
        <v>1</v>
      </c>
      <c r="G198" s="13">
        <f t="shared" si="1460"/>
        <v>8.3333333333333329E-2</v>
      </c>
      <c r="H198" s="34">
        <v>0</v>
      </c>
      <c r="I198" s="13">
        <f t="shared" si="1461"/>
        <v>0</v>
      </c>
      <c r="J198" s="34">
        <v>6</v>
      </c>
      <c r="K198" s="13">
        <f t="shared" si="1462"/>
        <v>0.5</v>
      </c>
      <c r="L198" s="39">
        <v>102</v>
      </c>
      <c r="M198" s="195">
        <v>6</v>
      </c>
      <c r="N198" s="13">
        <f t="shared" si="1463"/>
        <v>5.8823529411764705E-2</v>
      </c>
      <c r="O198" s="34">
        <v>12</v>
      </c>
      <c r="P198" s="13">
        <f t="shared" si="1464"/>
        <v>0.11764705882352941</v>
      </c>
      <c r="Q198" s="34">
        <v>12</v>
      </c>
      <c r="R198" s="13">
        <f t="shared" si="1465"/>
        <v>0.11764705882352941</v>
      </c>
      <c r="S198" s="39">
        <v>7449</v>
      </c>
      <c r="T198" s="195">
        <v>695</v>
      </c>
      <c r="U198" s="13">
        <f t="shared" si="1466"/>
        <v>9.3301114243522623E-2</v>
      </c>
      <c r="V198" s="34">
        <v>1771</v>
      </c>
      <c r="W198" s="13">
        <f t="shared" si="1467"/>
        <v>0.23775003356155189</v>
      </c>
      <c r="X198" s="34">
        <v>732</v>
      </c>
      <c r="Y198" s="13">
        <f t="shared" si="1468"/>
        <v>9.8268223922674189E-2</v>
      </c>
      <c r="Z198" s="39">
        <v>5332</v>
      </c>
      <c r="AA198" s="195">
        <v>439</v>
      </c>
      <c r="AB198" s="13">
        <f t="shared" si="1469"/>
        <v>8.2333083270817703E-2</v>
      </c>
      <c r="AC198" s="34">
        <v>1167</v>
      </c>
      <c r="AD198" s="13">
        <f t="shared" si="1470"/>
        <v>0.21886721680420104</v>
      </c>
      <c r="AE198" s="34">
        <v>429</v>
      </c>
      <c r="AF198" s="13">
        <f t="shared" si="1471"/>
        <v>8.0457614403600899E-2</v>
      </c>
      <c r="AG198" s="39">
        <v>3280</v>
      </c>
      <c r="AH198" s="195">
        <v>143</v>
      </c>
      <c r="AI198" s="13">
        <f t="shared" si="1472"/>
        <v>4.3597560975609753E-2</v>
      </c>
      <c r="AJ198" s="34">
        <v>559</v>
      </c>
      <c r="AK198" s="13">
        <f t="shared" si="1473"/>
        <v>0.1704268292682927</v>
      </c>
      <c r="AL198" s="34">
        <v>232</v>
      </c>
      <c r="AM198" s="13">
        <f t="shared" si="1474"/>
        <v>7.0731707317073164E-2</v>
      </c>
      <c r="AN198" s="39">
        <v>1612</v>
      </c>
      <c r="AO198" s="195">
        <v>43</v>
      </c>
      <c r="AP198" s="13">
        <f t="shared" si="1475"/>
        <v>2.6674937965260544E-2</v>
      </c>
      <c r="AQ198" s="34">
        <v>139</v>
      </c>
      <c r="AR198" s="13">
        <f t="shared" si="1476"/>
        <v>8.6228287841191062E-2</v>
      </c>
      <c r="AS198" s="34">
        <v>78</v>
      </c>
      <c r="AT198" s="13">
        <f t="shared" si="1477"/>
        <v>4.8387096774193547E-2</v>
      </c>
      <c r="AU198" s="39">
        <v>480</v>
      </c>
      <c r="AV198" s="195">
        <v>6</v>
      </c>
      <c r="AW198" s="13">
        <f t="shared" si="1478"/>
        <v>1.2500000000000001E-2</v>
      </c>
      <c r="AX198" s="34">
        <v>27</v>
      </c>
      <c r="AY198" s="13">
        <f t="shared" si="1479"/>
        <v>5.6250000000000001E-2</v>
      </c>
      <c r="AZ198" s="34">
        <v>14</v>
      </c>
      <c r="BA198" s="13">
        <f t="shared" si="1480"/>
        <v>2.9166666666666667E-2</v>
      </c>
      <c r="BB198" s="39">
        <f t="shared" si="1481"/>
        <v>18267</v>
      </c>
      <c r="BC198" s="75">
        <f t="shared" si="1482"/>
        <v>1333</v>
      </c>
      <c r="BD198" s="13">
        <f t="shared" si="1483"/>
        <v>7.2973120928450208E-2</v>
      </c>
      <c r="BE198" s="75">
        <f t="shared" si="1484"/>
        <v>3675</v>
      </c>
      <c r="BF198" s="13">
        <f t="shared" si="1485"/>
        <v>0.20118246017408442</v>
      </c>
      <c r="BG198" s="75">
        <f t="shared" si="1486"/>
        <v>1503</v>
      </c>
      <c r="BH198" s="13">
        <f t="shared" si="1487"/>
        <v>8.227952044670718E-2</v>
      </c>
      <c r="BJ198" s="270"/>
      <c r="BK198" s="125" t="s">
        <v>74</v>
      </c>
      <c r="BL198" s="33">
        <f>(BB262-SUM(BC262,BE262,BG262))/BB262</f>
        <v>0.83895563770794823</v>
      </c>
      <c r="BM198" s="86"/>
      <c r="BN198" s="149"/>
      <c r="BO198" s="86"/>
      <c r="BP198" s="86"/>
      <c r="BQ198" s="86"/>
      <c r="BR198" s="86"/>
      <c r="BS198" s="86"/>
      <c r="BT198" s="86"/>
      <c r="BU198" s="86"/>
      <c r="BV198" s="86"/>
      <c r="BW198" s="86"/>
      <c r="BX198" s="86"/>
      <c r="BY198" s="86"/>
      <c r="BZ198" s="86"/>
      <c r="CB198" s="149"/>
      <c r="CC198" s="86"/>
      <c r="CD198" s="86"/>
      <c r="CE198" s="86"/>
      <c r="CF198" s="86"/>
      <c r="CG198" s="86"/>
      <c r="CH198" s="86"/>
      <c r="CI198" s="86"/>
      <c r="CJ198" s="86"/>
      <c r="CK198" s="86"/>
      <c r="CL198" s="86"/>
      <c r="CM198" s="86"/>
      <c r="CN198" s="86"/>
      <c r="CO198" s="86"/>
    </row>
    <row r="199" spans="2:93" s="12" customFormat="1" ht="14.25" customHeight="1">
      <c r="B199" s="242">
        <v>49</v>
      </c>
      <c r="C199" s="264" t="s">
        <v>27</v>
      </c>
      <c r="D199" s="144" t="s">
        <v>275</v>
      </c>
      <c r="E199" s="128">
        <v>11</v>
      </c>
      <c r="F199" s="89">
        <v>0</v>
      </c>
      <c r="G199" s="77">
        <f t="shared" si="1460"/>
        <v>0</v>
      </c>
      <c r="H199" s="78">
        <v>0</v>
      </c>
      <c r="I199" s="77">
        <f t="shared" si="1461"/>
        <v>0</v>
      </c>
      <c r="J199" s="78">
        <v>1</v>
      </c>
      <c r="K199" s="77">
        <f t="shared" si="1462"/>
        <v>9.0909090909090912E-2</v>
      </c>
      <c r="L199" s="128">
        <v>37</v>
      </c>
      <c r="M199" s="89">
        <v>1</v>
      </c>
      <c r="N199" s="77">
        <f t="shared" si="1463"/>
        <v>2.7027027027027029E-2</v>
      </c>
      <c r="O199" s="78">
        <v>7</v>
      </c>
      <c r="P199" s="77">
        <f t="shared" si="1464"/>
        <v>0.1891891891891892</v>
      </c>
      <c r="Q199" s="78">
        <v>0</v>
      </c>
      <c r="R199" s="77">
        <f t="shared" si="1465"/>
        <v>0</v>
      </c>
      <c r="S199" s="128">
        <v>7005</v>
      </c>
      <c r="T199" s="89">
        <v>260</v>
      </c>
      <c r="U199" s="77">
        <f t="shared" si="1466"/>
        <v>3.7116345467523196E-2</v>
      </c>
      <c r="V199" s="78">
        <v>1024</v>
      </c>
      <c r="W199" s="77">
        <f t="shared" si="1467"/>
        <v>0.14618129907209138</v>
      </c>
      <c r="X199" s="78">
        <v>426</v>
      </c>
      <c r="Y199" s="77">
        <f t="shared" si="1468"/>
        <v>6.081370449678801E-2</v>
      </c>
      <c r="Z199" s="128">
        <v>5631</v>
      </c>
      <c r="AA199" s="89">
        <v>130</v>
      </c>
      <c r="AB199" s="77">
        <f t="shared" si="1469"/>
        <v>2.3086485526549457E-2</v>
      </c>
      <c r="AC199" s="78">
        <v>629</v>
      </c>
      <c r="AD199" s="77">
        <f t="shared" si="1470"/>
        <v>0.11170307227845853</v>
      </c>
      <c r="AE199" s="78">
        <v>341</v>
      </c>
      <c r="AF199" s="77">
        <f t="shared" si="1471"/>
        <v>6.0557627419641269E-2</v>
      </c>
      <c r="AG199" s="128">
        <v>3045</v>
      </c>
      <c r="AH199" s="89">
        <v>54</v>
      </c>
      <c r="AI199" s="77">
        <f t="shared" si="1472"/>
        <v>1.7733990147783252E-2</v>
      </c>
      <c r="AJ199" s="78">
        <v>251</v>
      </c>
      <c r="AK199" s="77">
        <f t="shared" si="1473"/>
        <v>8.2430213464696228E-2</v>
      </c>
      <c r="AL199" s="78">
        <v>128</v>
      </c>
      <c r="AM199" s="77">
        <f t="shared" si="1474"/>
        <v>4.2036124794745486E-2</v>
      </c>
      <c r="AN199" s="128">
        <v>1178</v>
      </c>
      <c r="AO199" s="89">
        <v>5</v>
      </c>
      <c r="AP199" s="77">
        <f t="shared" si="1475"/>
        <v>4.2444821731748728E-3</v>
      </c>
      <c r="AQ199" s="78">
        <v>58</v>
      </c>
      <c r="AR199" s="77">
        <f t="shared" si="1476"/>
        <v>4.9235993208828523E-2</v>
      </c>
      <c r="AS199" s="78">
        <v>34</v>
      </c>
      <c r="AT199" s="77">
        <f t="shared" si="1477"/>
        <v>2.8862478777589132E-2</v>
      </c>
      <c r="AU199" s="128">
        <v>371</v>
      </c>
      <c r="AV199" s="89">
        <v>2</v>
      </c>
      <c r="AW199" s="77">
        <f t="shared" si="1478"/>
        <v>5.3908355795148251E-3</v>
      </c>
      <c r="AX199" s="78">
        <v>9</v>
      </c>
      <c r="AY199" s="77">
        <f t="shared" si="1479"/>
        <v>2.4258760107816711E-2</v>
      </c>
      <c r="AZ199" s="78">
        <v>5</v>
      </c>
      <c r="BA199" s="77">
        <f t="shared" si="1480"/>
        <v>1.3477088948787063E-2</v>
      </c>
      <c r="BB199" s="128">
        <f t="shared" si="1481"/>
        <v>17278</v>
      </c>
      <c r="BC199" s="79">
        <f t="shared" si="1482"/>
        <v>452</v>
      </c>
      <c r="BD199" s="77">
        <f t="shared" si="1483"/>
        <v>2.6160435235559672E-2</v>
      </c>
      <c r="BE199" s="79">
        <f t="shared" si="1484"/>
        <v>1978</v>
      </c>
      <c r="BF199" s="77">
        <f t="shared" si="1485"/>
        <v>0.11448084269012618</v>
      </c>
      <c r="BG199" s="79">
        <f t="shared" si="1486"/>
        <v>935</v>
      </c>
      <c r="BH199" s="77">
        <f t="shared" si="1487"/>
        <v>5.4115059613381179E-2</v>
      </c>
      <c r="BJ199" s="268" t="s">
        <v>11</v>
      </c>
      <c r="BK199" s="5" t="s">
        <v>175</v>
      </c>
      <c r="BL199" s="33">
        <f>(BB263-SUM(BC263,BE263,BG263))/BB263</f>
        <v>0.73286111813812294</v>
      </c>
      <c r="BM199" s="86"/>
      <c r="BN199" s="149"/>
      <c r="BO199" s="86"/>
      <c r="BP199" s="86"/>
      <c r="BQ199" s="86"/>
      <c r="BR199" s="86"/>
      <c r="BS199" s="86"/>
      <c r="BT199" s="86"/>
      <c r="BU199" s="86"/>
      <c r="BV199" s="86"/>
      <c r="BW199" s="86"/>
      <c r="BX199" s="86"/>
      <c r="BY199" s="86"/>
      <c r="BZ199" s="86"/>
      <c r="CB199" s="149"/>
      <c r="CC199" s="86"/>
      <c r="CD199" s="86"/>
      <c r="CE199" s="86"/>
      <c r="CF199" s="86"/>
      <c r="CG199" s="86"/>
      <c r="CH199" s="86"/>
      <c r="CI199" s="86"/>
      <c r="CJ199" s="86"/>
      <c r="CK199" s="86"/>
      <c r="CL199" s="86"/>
      <c r="CM199" s="86"/>
      <c r="CN199" s="86"/>
      <c r="CO199" s="86"/>
    </row>
    <row r="200" spans="2:93" s="12" customFormat="1" ht="14.25" customHeight="1">
      <c r="B200" s="243"/>
      <c r="C200" s="265"/>
      <c r="D200" s="187" t="s">
        <v>212</v>
      </c>
      <c r="E200" s="179">
        <v>0</v>
      </c>
      <c r="F200" s="180">
        <v>0</v>
      </c>
      <c r="G200" s="67" t="str">
        <f t="shared" si="1460"/>
        <v>-</v>
      </c>
      <c r="H200" s="68">
        <v>0</v>
      </c>
      <c r="I200" s="67" t="str">
        <f t="shared" si="1461"/>
        <v>-</v>
      </c>
      <c r="J200" s="68">
        <v>0</v>
      </c>
      <c r="K200" s="67" t="str">
        <f t="shared" si="1462"/>
        <v>-</v>
      </c>
      <c r="L200" s="179">
        <v>0</v>
      </c>
      <c r="M200" s="180">
        <v>0</v>
      </c>
      <c r="N200" s="67" t="str">
        <f t="shared" si="1463"/>
        <v>-</v>
      </c>
      <c r="O200" s="68">
        <v>0</v>
      </c>
      <c r="P200" s="67" t="str">
        <f t="shared" si="1464"/>
        <v>-</v>
      </c>
      <c r="Q200" s="68">
        <v>0</v>
      </c>
      <c r="R200" s="67" t="str">
        <f t="shared" si="1465"/>
        <v>-</v>
      </c>
      <c r="S200" s="179">
        <v>537</v>
      </c>
      <c r="T200" s="180">
        <v>25</v>
      </c>
      <c r="U200" s="67">
        <f t="shared" si="1466"/>
        <v>4.6554934823091247E-2</v>
      </c>
      <c r="V200" s="68">
        <v>86</v>
      </c>
      <c r="W200" s="67">
        <f t="shared" si="1467"/>
        <v>0.16014897579143389</v>
      </c>
      <c r="X200" s="68">
        <v>35</v>
      </c>
      <c r="Y200" s="67">
        <f t="shared" si="1468"/>
        <v>6.5176908752327747E-2</v>
      </c>
      <c r="Z200" s="179">
        <v>349</v>
      </c>
      <c r="AA200" s="180">
        <v>16</v>
      </c>
      <c r="AB200" s="67">
        <f t="shared" si="1469"/>
        <v>4.5845272206303724E-2</v>
      </c>
      <c r="AC200" s="68">
        <v>47</v>
      </c>
      <c r="AD200" s="67">
        <f t="shared" si="1470"/>
        <v>0.1346704871060172</v>
      </c>
      <c r="AE200" s="68">
        <v>22</v>
      </c>
      <c r="AF200" s="67">
        <f t="shared" si="1471"/>
        <v>6.3037249283667621E-2</v>
      </c>
      <c r="AG200" s="179">
        <v>157</v>
      </c>
      <c r="AH200" s="180">
        <v>2</v>
      </c>
      <c r="AI200" s="67">
        <f t="shared" si="1472"/>
        <v>1.2738853503184714E-2</v>
      </c>
      <c r="AJ200" s="68">
        <v>17</v>
      </c>
      <c r="AK200" s="67">
        <f t="shared" si="1473"/>
        <v>0.10828025477707007</v>
      </c>
      <c r="AL200" s="68">
        <v>9</v>
      </c>
      <c r="AM200" s="67">
        <f t="shared" si="1474"/>
        <v>5.7324840764331211E-2</v>
      </c>
      <c r="AN200" s="179">
        <v>69</v>
      </c>
      <c r="AO200" s="180">
        <v>1</v>
      </c>
      <c r="AP200" s="67">
        <f t="shared" si="1475"/>
        <v>1.4492753623188406E-2</v>
      </c>
      <c r="AQ200" s="68">
        <v>6</v>
      </c>
      <c r="AR200" s="67">
        <f t="shared" si="1476"/>
        <v>8.6956521739130432E-2</v>
      </c>
      <c r="AS200" s="68">
        <v>1</v>
      </c>
      <c r="AT200" s="67">
        <f t="shared" si="1477"/>
        <v>1.4492753623188406E-2</v>
      </c>
      <c r="AU200" s="179">
        <v>17</v>
      </c>
      <c r="AV200" s="180">
        <v>0</v>
      </c>
      <c r="AW200" s="67">
        <f t="shared" si="1478"/>
        <v>0</v>
      </c>
      <c r="AX200" s="68">
        <v>2</v>
      </c>
      <c r="AY200" s="67">
        <f t="shared" si="1479"/>
        <v>0.11764705882352941</v>
      </c>
      <c r="AZ200" s="68">
        <v>0</v>
      </c>
      <c r="BA200" s="67">
        <f t="shared" si="1480"/>
        <v>0</v>
      </c>
      <c r="BB200" s="179">
        <f t="shared" si="1481"/>
        <v>1129</v>
      </c>
      <c r="BC200" s="69">
        <f t="shared" si="1482"/>
        <v>44</v>
      </c>
      <c r="BD200" s="67">
        <f t="shared" si="1483"/>
        <v>3.8972542072630643E-2</v>
      </c>
      <c r="BE200" s="69">
        <f t="shared" si="1484"/>
        <v>158</v>
      </c>
      <c r="BF200" s="67">
        <f t="shared" si="1485"/>
        <v>0.13994685562444642</v>
      </c>
      <c r="BG200" s="69">
        <f t="shared" si="1486"/>
        <v>67</v>
      </c>
      <c r="BH200" s="67">
        <f t="shared" si="1487"/>
        <v>5.9344552701505758E-2</v>
      </c>
      <c r="BJ200" s="269"/>
      <c r="BK200" s="5" t="s">
        <v>212</v>
      </c>
      <c r="BL200" s="36">
        <f t="shared" ref="BL200" si="1544">(BB264-SUM(BC264,BE264,BG264))/BB264</f>
        <v>0.67073170731707321</v>
      </c>
      <c r="BM200" s="86"/>
      <c r="BN200" s="149"/>
      <c r="BO200" s="86"/>
      <c r="BP200" s="86"/>
      <c r="BQ200" s="86"/>
      <c r="BR200" s="86"/>
      <c r="BS200" s="86"/>
      <c r="BT200" s="86"/>
      <c r="BU200" s="86"/>
      <c r="BV200" s="86"/>
      <c r="BW200" s="86"/>
      <c r="BX200" s="86"/>
      <c r="BY200" s="86"/>
      <c r="BZ200" s="86"/>
      <c r="CB200" s="149"/>
      <c r="CC200" s="86"/>
      <c r="CD200" s="86"/>
      <c r="CE200" s="86"/>
      <c r="CF200" s="86"/>
      <c r="CG200" s="86"/>
      <c r="CH200" s="86"/>
      <c r="CI200" s="86"/>
      <c r="CJ200" s="86"/>
      <c r="CK200" s="86"/>
      <c r="CL200" s="86"/>
      <c r="CM200" s="86"/>
      <c r="CN200" s="86"/>
      <c r="CO200" s="86"/>
    </row>
    <row r="201" spans="2:93" s="12" customFormat="1" ht="14.25" customHeight="1">
      <c r="B201" s="243"/>
      <c r="C201" s="265"/>
      <c r="D201" s="145" t="s">
        <v>274</v>
      </c>
      <c r="E201" s="171">
        <v>1</v>
      </c>
      <c r="F201" s="193">
        <v>0</v>
      </c>
      <c r="G201" s="173">
        <f t="shared" ref="G201" si="1545">IFERROR(F201/E201,"-")</f>
        <v>0</v>
      </c>
      <c r="H201" s="194">
        <v>0</v>
      </c>
      <c r="I201" s="173">
        <f t="shared" ref="I201" si="1546">IFERROR(H201/E201,"-")</f>
        <v>0</v>
      </c>
      <c r="J201" s="194">
        <v>0</v>
      </c>
      <c r="K201" s="173">
        <f t="shared" ref="K201" si="1547">IFERROR(J201/E201,"-")</f>
        <v>0</v>
      </c>
      <c r="L201" s="171">
        <v>0</v>
      </c>
      <c r="M201" s="193">
        <v>0</v>
      </c>
      <c r="N201" s="173" t="str">
        <f t="shared" ref="N201" si="1548">IFERROR(M201/L201,"-")</f>
        <v>-</v>
      </c>
      <c r="O201" s="194">
        <v>0</v>
      </c>
      <c r="P201" s="173" t="str">
        <f t="shared" ref="P201" si="1549">IFERROR(O201/L201,"-")</f>
        <v>-</v>
      </c>
      <c r="Q201" s="194">
        <v>0</v>
      </c>
      <c r="R201" s="173" t="str">
        <f t="shared" ref="R201" si="1550">IFERROR(Q201/L201,"-")</f>
        <v>-</v>
      </c>
      <c r="S201" s="171">
        <v>27</v>
      </c>
      <c r="T201" s="193">
        <v>0</v>
      </c>
      <c r="U201" s="173">
        <f t="shared" ref="U201" si="1551">IFERROR(T201/S201,"-")</f>
        <v>0</v>
      </c>
      <c r="V201" s="194">
        <v>0</v>
      </c>
      <c r="W201" s="173">
        <f t="shared" ref="W201" si="1552">IFERROR(V201/S201,"-")</f>
        <v>0</v>
      </c>
      <c r="X201" s="194">
        <v>0</v>
      </c>
      <c r="Y201" s="173">
        <f t="shared" ref="Y201" si="1553">IFERROR(X201/S201,"-")</f>
        <v>0</v>
      </c>
      <c r="Z201" s="171">
        <v>54</v>
      </c>
      <c r="AA201" s="193">
        <v>0</v>
      </c>
      <c r="AB201" s="173">
        <f t="shared" ref="AB201" si="1554">IFERROR(AA201/Z201,"-")</f>
        <v>0</v>
      </c>
      <c r="AC201" s="194">
        <v>0</v>
      </c>
      <c r="AD201" s="173">
        <f t="shared" ref="AD201" si="1555">IFERROR(AC201/Z201,"-")</f>
        <v>0</v>
      </c>
      <c r="AE201" s="194">
        <v>0</v>
      </c>
      <c r="AF201" s="173">
        <f t="shared" ref="AF201" si="1556">IFERROR(AE201/Z201,"-")</f>
        <v>0</v>
      </c>
      <c r="AG201" s="171">
        <v>48</v>
      </c>
      <c r="AH201" s="193">
        <v>0</v>
      </c>
      <c r="AI201" s="173">
        <f t="shared" ref="AI201" si="1557">IFERROR(AH201/AG201,"-")</f>
        <v>0</v>
      </c>
      <c r="AJ201" s="194">
        <v>0</v>
      </c>
      <c r="AK201" s="173">
        <f t="shared" ref="AK201" si="1558">IFERROR(AJ201/AG201,"-")</f>
        <v>0</v>
      </c>
      <c r="AL201" s="194">
        <v>0</v>
      </c>
      <c r="AM201" s="173">
        <f t="shared" ref="AM201" si="1559">IFERROR(AL201/AG201,"-")</f>
        <v>0</v>
      </c>
      <c r="AN201" s="171">
        <v>33</v>
      </c>
      <c r="AO201" s="193">
        <v>0</v>
      </c>
      <c r="AP201" s="173">
        <f t="shared" ref="AP201" si="1560">IFERROR(AO201/AN201,"-")</f>
        <v>0</v>
      </c>
      <c r="AQ201" s="194">
        <v>0</v>
      </c>
      <c r="AR201" s="173">
        <f t="shared" ref="AR201" si="1561">IFERROR(AQ201/AN201,"-")</f>
        <v>0</v>
      </c>
      <c r="AS201" s="194">
        <v>0</v>
      </c>
      <c r="AT201" s="173">
        <f t="shared" ref="AT201" si="1562">IFERROR(AS201/AN201,"-")</f>
        <v>0</v>
      </c>
      <c r="AU201" s="171">
        <v>23</v>
      </c>
      <c r="AV201" s="193">
        <v>0</v>
      </c>
      <c r="AW201" s="173">
        <f t="shared" ref="AW201" si="1563">IFERROR(AV201/AU201,"-")</f>
        <v>0</v>
      </c>
      <c r="AX201" s="194">
        <v>0</v>
      </c>
      <c r="AY201" s="173">
        <f t="shared" ref="AY201" si="1564">IFERROR(AX201/AU201,"-")</f>
        <v>0</v>
      </c>
      <c r="AZ201" s="194">
        <v>0</v>
      </c>
      <c r="BA201" s="173">
        <f t="shared" ref="BA201" si="1565">IFERROR(AZ201/AU201,"-")</f>
        <v>0</v>
      </c>
      <c r="BB201" s="171">
        <f t="shared" ref="BB201" si="1566">SUM(E201,L201,S201,Z201,AG201,AN201,AU201,)</f>
        <v>186</v>
      </c>
      <c r="BC201" s="172">
        <f t="shared" ref="BC201" si="1567">SUM(F201,M201,T201,AA201,AH201,AO201,AV201,)</f>
        <v>0</v>
      </c>
      <c r="BD201" s="173">
        <f t="shared" ref="BD201" si="1568">IFERROR(BC201/BB201,"-")</f>
        <v>0</v>
      </c>
      <c r="BE201" s="172">
        <f t="shared" ref="BE201" si="1569">SUM(H201,O201,V201,AC201,AJ201,AQ201,AX201,)</f>
        <v>0</v>
      </c>
      <c r="BF201" s="173">
        <f t="shared" ref="BF201" si="1570">IFERROR(BE201/BB201,"-")</f>
        <v>0</v>
      </c>
      <c r="BG201" s="172">
        <f t="shared" ref="BG201" si="1571">SUM(J201,Q201,X201,AE201,AL201,AS201,AZ201,)</f>
        <v>0</v>
      </c>
      <c r="BH201" s="173">
        <f t="shared" ref="BH201" si="1572">IFERROR(BG201/BB201,"-")</f>
        <v>0</v>
      </c>
      <c r="BJ201" s="270"/>
      <c r="BK201" s="125" t="s">
        <v>74</v>
      </c>
      <c r="BL201" s="36">
        <f>(BB266-SUM(BC266,BE266,BG266))/BB266</f>
        <v>0.73036831132731062</v>
      </c>
      <c r="BM201" s="86"/>
      <c r="BN201" s="149"/>
      <c r="BO201" s="86"/>
      <c r="BP201" s="86"/>
      <c r="BQ201" s="86"/>
      <c r="BR201" s="86"/>
      <c r="BS201" s="86"/>
      <c r="BT201" s="86"/>
      <c r="BU201" s="86"/>
      <c r="BV201" s="86"/>
      <c r="BW201" s="86"/>
      <c r="BX201" s="86"/>
      <c r="BY201" s="86"/>
      <c r="BZ201" s="86"/>
      <c r="CB201" s="2"/>
      <c r="CC201" s="126"/>
      <c r="CD201" s="126"/>
      <c r="CE201" s="126"/>
      <c r="CF201" s="126"/>
      <c r="CG201" s="126"/>
      <c r="CH201" s="126"/>
      <c r="CI201" s="126"/>
      <c r="CJ201" s="126"/>
      <c r="CK201" s="126"/>
      <c r="CL201" s="126"/>
      <c r="CM201" s="126"/>
      <c r="CN201" s="126"/>
      <c r="CO201" s="86"/>
    </row>
    <row r="202" spans="2:93" s="12" customFormat="1" ht="14.25" customHeight="1">
      <c r="B202" s="244"/>
      <c r="C202" s="266"/>
      <c r="D202" s="169" t="s">
        <v>74</v>
      </c>
      <c r="E202" s="39">
        <v>12</v>
      </c>
      <c r="F202" s="195">
        <v>0</v>
      </c>
      <c r="G202" s="13">
        <f t="shared" si="1460"/>
        <v>0</v>
      </c>
      <c r="H202" s="34">
        <v>0</v>
      </c>
      <c r="I202" s="13">
        <f t="shared" si="1461"/>
        <v>0</v>
      </c>
      <c r="J202" s="34">
        <v>1</v>
      </c>
      <c r="K202" s="13">
        <f t="shared" si="1462"/>
        <v>8.3333333333333329E-2</v>
      </c>
      <c r="L202" s="39">
        <v>37</v>
      </c>
      <c r="M202" s="195">
        <v>1</v>
      </c>
      <c r="N202" s="13">
        <f t="shared" si="1463"/>
        <v>2.7027027027027029E-2</v>
      </c>
      <c r="O202" s="34">
        <v>7</v>
      </c>
      <c r="P202" s="13">
        <f t="shared" si="1464"/>
        <v>0.1891891891891892</v>
      </c>
      <c r="Q202" s="34">
        <v>0</v>
      </c>
      <c r="R202" s="13">
        <f t="shared" si="1465"/>
        <v>0</v>
      </c>
      <c r="S202" s="39">
        <v>7569</v>
      </c>
      <c r="T202" s="195">
        <v>285</v>
      </c>
      <c r="U202" s="13">
        <f t="shared" si="1466"/>
        <v>3.7653586999603646E-2</v>
      </c>
      <c r="V202" s="34">
        <v>1110</v>
      </c>
      <c r="W202" s="13">
        <f t="shared" si="1467"/>
        <v>0.14665081252477211</v>
      </c>
      <c r="X202" s="34">
        <v>461</v>
      </c>
      <c r="Y202" s="13">
        <f t="shared" si="1468"/>
        <v>6.0906328444972915E-2</v>
      </c>
      <c r="Z202" s="39">
        <v>6034</v>
      </c>
      <c r="AA202" s="195">
        <v>146</v>
      </c>
      <c r="AB202" s="13">
        <f t="shared" si="1469"/>
        <v>2.4196221411998675E-2</v>
      </c>
      <c r="AC202" s="34">
        <v>676</v>
      </c>
      <c r="AD202" s="13">
        <f t="shared" si="1470"/>
        <v>0.11203181968843222</v>
      </c>
      <c r="AE202" s="34">
        <v>363</v>
      </c>
      <c r="AF202" s="13">
        <f t="shared" si="1471"/>
        <v>6.0159098442161087E-2</v>
      </c>
      <c r="AG202" s="39">
        <v>3250</v>
      </c>
      <c r="AH202" s="195">
        <v>56</v>
      </c>
      <c r="AI202" s="13">
        <f t="shared" si="1472"/>
        <v>1.723076923076923E-2</v>
      </c>
      <c r="AJ202" s="34">
        <v>268</v>
      </c>
      <c r="AK202" s="13">
        <f t="shared" si="1473"/>
        <v>8.2461538461538461E-2</v>
      </c>
      <c r="AL202" s="34">
        <v>137</v>
      </c>
      <c r="AM202" s="13">
        <f t="shared" si="1474"/>
        <v>4.2153846153846153E-2</v>
      </c>
      <c r="AN202" s="39">
        <v>1280</v>
      </c>
      <c r="AO202" s="195">
        <v>6</v>
      </c>
      <c r="AP202" s="13">
        <f t="shared" si="1475"/>
        <v>4.6874999999999998E-3</v>
      </c>
      <c r="AQ202" s="34">
        <v>64</v>
      </c>
      <c r="AR202" s="13">
        <f t="shared" si="1476"/>
        <v>0.05</v>
      </c>
      <c r="AS202" s="34">
        <v>35</v>
      </c>
      <c r="AT202" s="13">
        <f t="shared" si="1477"/>
        <v>2.734375E-2</v>
      </c>
      <c r="AU202" s="39">
        <v>411</v>
      </c>
      <c r="AV202" s="195">
        <v>2</v>
      </c>
      <c r="AW202" s="13">
        <f t="shared" si="1478"/>
        <v>4.8661800486618006E-3</v>
      </c>
      <c r="AX202" s="34">
        <v>11</v>
      </c>
      <c r="AY202" s="13">
        <f t="shared" si="1479"/>
        <v>2.6763990267639901E-2</v>
      </c>
      <c r="AZ202" s="34">
        <v>5</v>
      </c>
      <c r="BA202" s="13">
        <f t="shared" si="1480"/>
        <v>1.2165450121654502E-2</v>
      </c>
      <c r="BB202" s="39">
        <f t="shared" si="1481"/>
        <v>18593</v>
      </c>
      <c r="BC202" s="75">
        <f t="shared" si="1482"/>
        <v>496</v>
      </c>
      <c r="BD202" s="13">
        <f t="shared" si="1483"/>
        <v>2.6676706287312429E-2</v>
      </c>
      <c r="BE202" s="75">
        <f t="shared" si="1484"/>
        <v>2136</v>
      </c>
      <c r="BF202" s="13">
        <f t="shared" si="1485"/>
        <v>0.11488194481794224</v>
      </c>
      <c r="BG202" s="75">
        <f t="shared" si="1486"/>
        <v>1002</v>
      </c>
      <c r="BH202" s="13">
        <f t="shared" si="1487"/>
        <v>5.3891249394933574E-2</v>
      </c>
      <c r="BJ202" s="268" t="s">
        <v>5</v>
      </c>
      <c r="BK202" s="5" t="s">
        <v>175</v>
      </c>
      <c r="BL202" s="33">
        <f>(BB267-SUM(BC267,BE267,BG267))/BB267</f>
        <v>0.47212543554006969</v>
      </c>
      <c r="BM202" s="86"/>
      <c r="BN202" s="149"/>
      <c r="BO202" s="86"/>
      <c r="BP202" s="86"/>
      <c r="BQ202" s="86"/>
      <c r="BR202" s="86"/>
      <c r="BS202" s="86"/>
      <c r="BT202" s="86"/>
      <c r="BU202" s="86"/>
      <c r="BV202" s="86"/>
      <c r="BW202" s="86"/>
      <c r="BX202" s="86"/>
      <c r="BY202" s="86"/>
      <c r="BZ202" s="86"/>
      <c r="CB202" s="85"/>
      <c r="CC202" s="85"/>
      <c r="CD202" s="85"/>
      <c r="CE202" s="85"/>
      <c r="CF202" s="85"/>
      <c r="CG202" s="85"/>
      <c r="CH202" s="85"/>
      <c r="CI202" s="85"/>
      <c r="CJ202" s="85"/>
      <c r="CK202" s="85"/>
      <c r="CL202" s="85"/>
      <c r="CM202" s="85"/>
      <c r="CN202" s="85"/>
      <c r="CO202" s="86"/>
    </row>
    <row r="203" spans="2:93" s="12" customFormat="1" ht="14.25" customHeight="1">
      <c r="B203" s="242">
        <v>50</v>
      </c>
      <c r="C203" s="264" t="s">
        <v>16</v>
      </c>
      <c r="D203" s="144" t="s">
        <v>275</v>
      </c>
      <c r="E203" s="128">
        <v>26</v>
      </c>
      <c r="F203" s="89">
        <v>2</v>
      </c>
      <c r="G203" s="77">
        <f t="shared" si="1460"/>
        <v>7.6923076923076927E-2</v>
      </c>
      <c r="H203" s="78">
        <v>0</v>
      </c>
      <c r="I203" s="77">
        <f t="shared" si="1461"/>
        <v>0</v>
      </c>
      <c r="J203" s="78">
        <v>0</v>
      </c>
      <c r="K203" s="77">
        <f t="shared" si="1462"/>
        <v>0</v>
      </c>
      <c r="L203" s="128">
        <v>138</v>
      </c>
      <c r="M203" s="89">
        <v>2</v>
      </c>
      <c r="N203" s="77">
        <f t="shared" si="1463"/>
        <v>1.4492753623188406E-2</v>
      </c>
      <c r="O203" s="78">
        <v>17</v>
      </c>
      <c r="P203" s="77">
        <f t="shared" si="1464"/>
        <v>0.12318840579710146</v>
      </c>
      <c r="Q203" s="78">
        <v>7</v>
      </c>
      <c r="R203" s="77">
        <f t="shared" si="1465"/>
        <v>5.0724637681159424E-2</v>
      </c>
      <c r="S203" s="128">
        <v>6470</v>
      </c>
      <c r="T203" s="89">
        <v>376</v>
      </c>
      <c r="U203" s="77">
        <f t="shared" si="1466"/>
        <v>5.8114374034003088E-2</v>
      </c>
      <c r="V203" s="78">
        <v>1229</v>
      </c>
      <c r="W203" s="77">
        <f t="shared" si="1467"/>
        <v>0.18995363214837713</v>
      </c>
      <c r="X203" s="78">
        <v>526</v>
      </c>
      <c r="Y203" s="77">
        <f t="shared" si="1468"/>
        <v>8.12982998454405E-2</v>
      </c>
      <c r="Z203" s="128">
        <v>4857</v>
      </c>
      <c r="AA203" s="89">
        <v>229</v>
      </c>
      <c r="AB203" s="77">
        <f t="shared" si="1469"/>
        <v>4.7148445542515953E-2</v>
      </c>
      <c r="AC203" s="78">
        <v>807</v>
      </c>
      <c r="AD203" s="77">
        <f t="shared" si="1470"/>
        <v>0.16615194564546015</v>
      </c>
      <c r="AE203" s="78">
        <v>373</v>
      </c>
      <c r="AF203" s="77">
        <f t="shared" si="1471"/>
        <v>7.679637636401071E-2</v>
      </c>
      <c r="AG203" s="128">
        <v>2611</v>
      </c>
      <c r="AH203" s="89">
        <v>77</v>
      </c>
      <c r="AI203" s="77">
        <f t="shared" si="1472"/>
        <v>2.9490616621983913E-2</v>
      </c>
      <c r="AJ203" s="78">
        <v>322</v>
      </c>
      <c r="AK203" s="77">
        <f t="shared" si="1473"/>
        <v>0.12332439678284182</v>
      </c>
      <c r="AL203" s="78">
        <v>188</v>
      </c>
      <c r="AM203" s="77">
        <f t="shared" si="1474"/>
        <v>7.200306396016852E-2</v>
      </c>
      <c r="AN203" s="128">
        <v>937</v>
      </c>
      <c r="AO203" s="89">
        <v>15</v>
      </c>
      <c r="AP203" s="77">
        <f t="shared" si="1475"/>
        <v>1.6008537886872998E-2</v>
      </c>
      <c r="AQ203" s="78">
        <v>88</v>
      </c>
      <c r="AR203" s="77">
        <f t="shared" si="1476"/>
        <v>9.3916755602988261E-2</v>
      </c>
      <c r="AS203" s="78">
        <v>41</v>
      </c>
      <c r="AT203" s="77">
        <f t="shared" si="1477"/>
        <v>4.3756670224119533E-2</v>
      </c>
      <c r="AU203" s="128">
        <v>259</v>
      </c>
      <c r="AV203" s="89">
        <v>2</v>
      </c>
      <c r="AW203" s="77">
        <f t="shared" si="1478"/>
        <v>7.7220077220077222E-3</v>
      </c>
      <c r="AX203" s="78">
        <v>18</v>
      </c>
      <c r="AY203" s="77">
        <f t="shared" si="1479"/>
        <v>6.9498069498069498E-2</v>
      </c>
      <c r="AZ203" s="78">
        <v>7</v>
      </c>
      <c r="BA203" s="77">
        <f t="shared" si="1480"/>
        <v>2.7027027027027029E-2</v>
      </c>
      <c r="BB203" s="128">
        <f t="shared" si="1481"/>
        <v>15298</v>
      </c>
      <c r="BC203" s="79">
        <f t="shared" si="1482"/>
        <v>703</v>
      </c>
      <c r="BD203" s="77">
        <f t="shared" si="1483"/>
        <v>4.5953719440449729E-2</v>
      </c>
      <c r="BE203" s="79">
        <f t="shared" si="1484"/>
        <v>2481</v>
      </c>
      <c r="BF203" s="77">
        <f t="shared" si="1485"/>
        <v>0.16217806249182901</v>
      </c>
      <c r="BG203" s="79">
        <f t="shared" si="1486"/>
        <v>1142</v>
      </c>
      <c r="BH203" s="77">
        <f t="shared" si="1487"/>
        <v>7.4650281082494441E-2</v>
      </c>
      <c r="BJ203" s="269"/>
      <c r="BK203" s="5" t="s">
        <v>212</v>
      </c>
      <c r="BL203" s="33">
        <f>(BB268-SUM(BC268,BE268,BG268))/BB268</f>
        <v>0.48167539267015708</v>
      </c>
      <c r="BM203" s="86"/>
      <c r="BN203" s="149"/>
      <c r="BO203" s="86"/>
      <c r="BP203" s="86"/>
      <c r="BQ203" s="86"/>
      <c r="BR203" s="86"/>
      <c r="BS203" s="86"/>
      <c r="BT203" s="86"/>
      <c r="BU203" s="86"/>
      <c r="BV203" s="86"/>
      <c r="BW203" s="86"/>
      <c r="BX203" s="86"/>
      <c r="BY203" s="86"/>
      <c r="BZ203" s="86"/>
      <c r="CB203" s="3"/>
      <c r="CC203" s="3"/>
      <c r="CD203" s="3"/>
      <c r="CE203" s="3"/>
      <c r="CF203" s="3"/>
      <c r="CG203" s="3"/>
      <c r="CH203" s="3"/>
      <c r="CI203" s="3"/>
      <c r="CJ203" s="3"/>
      <c r="CK203" s="3"/>
      <c r="CL203" s="3"/>
      <c r="CM203" s="3"/>
      <c r="CN203" s="3"/>
      <c r="CO203" s="86"/>
    </row>
    <row r="204" spans="2:93" s="12" customFormat="1" ht="14.25" customHeight="1">
      <c r="B204" s="243"/>
      <c r="C204" s="265"/>
      <c r="D204" s="187" t="s">
        <v>212</v>
      </c>
      <c r="E204" s="179">
        <v>1</v>
      </c>
      <c r="F204" s="180">
        <v>1</v>
      </c>
      <c r="G204" s="67">
        <f t="shared" si="1460"/>
        <v>1</v>
      </c>
      <c r="H204" s="68">
        <v>0</v>
      </c>
      <c r="I204" s="67">
        <f t="shared" si="1461"/>
        <v>0</v>
      </c>
      <c r="J204" s="68">
        <v>0</v>
      </c>
      <c r="K204" s="67">
        <f t="shared" si="1462"/>
        <v>0</v>
      </c>
      <c r="L204" s="179">
        <v>0</v>
      </c>
      <c r="M204" s="180">
        <v>0</v>
      </c>
      <c r="N204" s="67" t="str">
        <f t="shared" si="1463"/>
        <v>-</v>
      </c>
      <c r="O204" s="68">
        <v>0</v>
      </c>
      <c r="P204" s="67" t="str">
        <f t="shared" si="1464"/>
        <v>-</v>
      </c>
      <c r="Q204" s="68">
        <v>0</v>
      </c>
      <c r="R204" s="67" t="str">
        <f t="shared" si="1465"/>
        <v>-</v>
      </c>
      <c r="S204" s="179">
        <v>438</v>
      </c>
      <c r="T204" s="180">
        <v>16</v>
      </c>
      <c r="U204" s="67">
        <f t="shared" si="1466"/>
        <v>3.6529680365296802E-2</v>
      </c>
      <c r="V204" s="68">
        <v>71</v>
      </c>
      <c r="W204" s="67">
        <f t="shared" si="1467"/>
        <v>0.16210045662100456</v>
      </c>
      <c r="X204" s="68">
        <v>35</v>
      </c>
      <c r="Y204" s="67">
        <f t="shared" si="1468"/>
        <v>7.9908675799086754E-2</v>
      </c>
      <c r="Z204" s="179">
        <v>288</v>
      </c>
      <c r="AA204" s="180">
        <v>18</v>
      </c>
      <c r="AB204" s="67">
        <f t="shared" si="1469"/>
        <v>6.25E-2</v>
      </c>
      <c r="AC204" s="68">
        <v>47</v>
      </c>
      <c r="AD204" s="67">
        <f t="shared" si="1470"/>
        <v>0.16319444444444445</v>
      </c>
      <c r="AE204" s="68">
        <v>27</v>
      </c>
      <c r="AF204" s="67">
        <f t="shared" si="1471"/>
        <v>9.375E-2</v>
      </c>
      <c r="AG204" s="179">
        <v>119</v>
      </c>
      <c r="AH204" s="180">
        <v>3</v>
      </c>
      <c r="AI204" s="67">
        <f t="shared" si="1472"/>
        <v>2.5210084033613446E-2</v>
      </c>
      <c r="AJ204" s="68">
        <v>18</v>
      </c>
      <c r="AK204" s="67">
        <f t="shared" si="1473"/>
        <v>0.15126050420168066</v>
      </c>
      <c r="AL204" s="68">
        <v>13</v>
      </c>
      <c r="AM204" s="67">
        <f t="shared" si="1474"/>
        <v>0.1092436974789916</v>
      </c>
      <c r="AN204" s="179">
        <v>47</v>
      </c>
      <c r="AO204" s="180">
        <v>1</v>
      </c>
      <c r="AP204" s="67">
        <f t="shared" si="1475"/>
        <v>2.1276595744680851E-2</v>
      </c>
      <c r="AQ204" s="68">
        <v>5</v>
      </c>
      <c r="AR204" s="67">
        <f t="shared" si="1476"/>
        <v>0.10638297872340426</v>
      </c>
      <c r="AS204" s="68">
        <v>4</v>
      </c>
      <c r="AT204" s="67">
        <f t="shared" si="1477"/>
        <v>8.5106382978723402E-2</v>
      </c>
      <c r="AU204" s="179">
        <v>12</v>
      </c>
      <c r="AV204" s="180">
        <v>0</v>
      </c>
      <c r="AW204" s="67">
        <f t="shared" si="1478"/>
        <v>0</v>
      </c>
      <c r="AX204" s="68">
        <v>2</v>
      </c>
      <c r="AY204" s="67">
        <f t="shared" si="1479"/>
        <v>0.16666666666666666</v>
      </c>
      <c r="AZ204" s="68">
        <v>1</v>
      </c>
      <c r="BA204" s="67">
        <f t="shared" si="1480"/>
        <v>8.3333333333333329E-2</v>
      </c>
      <c r="BB204" s="179">
        <f t="shared" si="1481"/>
        <v>905</v>
      </c>
      <c r="BC204" s="69">
        <f t="shared" si="1482"/>
        <v>39</v>
      </c>
      <c r="BD204" s="67">
        <f t="shared" si="1483"/>
        <v>4.3093922651933701E-2</v>
      </c>
      <c r="BE204" s="69">
        <f t="shared" si="1484"/>
        <v>143</v>
      </c>
      <c r="BF204" s="67">
        <f t="shared" si="1485"/>
        <v>0.1580110497237569</v>
      </c>
      <c r="BG204" s="69">
        <f t="shared" si="1486"/>
        <v>80</v>
      </c>
      <c r="BH204" s="67">
        <f t="shared" si="1487"/>
        <v>8.8397790055248615E-2</v>
      </c>
      <c r="BJ204" s="270"/>
      <c r="BK204" s="125" t="s">
        <v>74</v>
      </c>
      <c r="BL204" s="33">
        <f>(BB270-SUM(BC270,BE270,BG270))/BB270</f>
        <v>0.47734956051386074</v>
      </c>
      <c r="BM204" s="86"/>
      <c r="BN204" s="149"/>
      <c r="BO204" s="86"/>
      <c r="BP204" s="86"/>
      <c r="BQ204" s="86"/>
      <c r="BR204" s="86"/>
      <c r="BS204" s="86"/>
      <c r="BT204" s="86"/>
      <c r="BU204" s="86"/>
      <c r="BV204" s="86"/>
      <c r="BW204" s="86"/>
      <c r="BX204" s="86"/>
      <c r="BY204" s="86"/>
      <c r="BZ204" s="86"/>
      <c r="CB204" s="3"/>
      <c r="CC204" s="3"/>
      <c r="CD204" s="3"/>
      <c r="CE204" s="3"/>
      <c r="CF204" s="3"/>
      <c r="CG204" s="3"/>
      <c r="CH204" s="3"/>
      <c r="CI204" s="3"/>
      <c r="CJ204" s="3"/>
      <c r="CK204" s="3"/>
      <c r="CL204" s="3"/>
      <c r="CM204" s="3"/>
      <c r="CN204" s="3"/>
      <c r="CO204" s="86"/>
    </row>
    <row r="205" spans="2:93" s="12" customFormat="1" ht="14.25" customHeight="1">
      <c r="B205" s="243"/>
      <c r="C205" s="265"/>
      <c r="D205" s="145" t="s">
        <v>274</v>
      </c>
      <c r="E205" s="171">
        <v>0</v>
      </c>
      <c r="F205" s="193">
        <v>0</v>
      </c>
      <c r="G205" s="173" t="str">
        <f t="shared" ref="G205" si="1573">IFERROR(F205/E205,"-")</f>
        <v>-</v>
      </c>
      <c r="H205" s="194">
        <v>0</v>
      </c>
      <c r="I205" s="173" t="str">
        <f t="shared" ref="I205" si="1574">IFERROR(H205/E205,"-")</f>
        <v>-</v>
      </c>
      <c r="J205" s="194">
        <v>0</v>
      </c>
      <c r="K205" s="173" t="str">
        <f t="shared" ref="K205" si="1575">IFERROR(J205/E205,"-")</f>
        <v>-</v>
      </c>
      <c r="L205" s="171">
        <v>2</v>
      </c>
      <c r="M205" s="193">
        <v>0</v>
      </c>
      <c r="N205" s="173">
        <f t="shared" ref="N205" si="1576">IFERROR(M205/L205,"-")</f>
        <v>0</v>
      </c>
      <c r="O205" s="194">
        <v>0</v>
      </c>
      <c r="P205" s="173">
        <f t="shared" ref="P205" si="1577">IFERROR(O205/L205,"-")</f>
        <v>0</v>
      </c>
      <c r="Q205" s="194">
        <v>0</v>
      </c>
      <c r="R205" s="173">
        <f t="shared" ref="R205" si="1578">IFERROR(Q205/L205,"-")</f>
        <v>0</v>
      </c>
      <c r="S205" s="171">
        <v>31</v>
      </c>
      <c r="T205" s="193">
        <v>0</v>
      </c>
      <c r="U205" s="173">
        <f t="shared" ref="U205" si="1579">IFERROR(T205/S205,"-")</f>
        <v>0</v>
      </c>
      <c r="V205" s="194">
        <v>1</v>
      </c>
      <c r="W205" s="173">
        <f t="shared" ref="W205" si="1580">IFERROR(V205/S205,"-")</f>
        <v>3.2258064516129031E-2</v>
      </c>
      <c r="X205" s="194">
        <v>0</v>
      </c>
      <c r="Y205" s="173">
        <f t="shared" ref="Y205" si="1581">IFERROR(X205/S205,"-")</f>
        <v>0</v>
      </c>
      <c r="Z205" s="171">
        <v>50</v>
      </c>
      <c r="AA205" s="193">
        <v>0</v>
      </c>
      <c r="AB205" s="173">
        <f t="shared" ref="AB205" si="1582">IFERROR(AA205/Z205,"-")</f>
        <v>0</v>
      </c>
      <c r="AC205" s="194">
        <v>0</v>
      </c>
      <c r="AD205" s="173">
        <f t="shared" ref="AD205" si="1583">IFERROR(AC205/Z205,"-")</f>
        <v>0</v>
      </c>
      <c r="AE205" s="194">
        <v>0</v>
      </c>
      <c r="AF205" s="173">
        <f t="shared" ref="AF205" si="1584">IFERROR(AE205/Z205,"-")</f>
        <v>0</v>
      </c>
      <c r="AG205" s="171">
        <v>49</v>
      </c>
      <c r="AH205" s="193">
        <v>0</v>
      </c>
      <c r="AI205" s="173">
        <f t="shared" ref="AI205" si="1585">IFERROR(AH205/AG205,"-")</f>
        <v>0</v>
      </c>
      <c r="AJ205" s="194">
        <v>0</v>
      </c>
      <c r="AK205" s="173">
        <f t="shared" ref="AK205" si="1586">IFERROR(AJ205/AG205,"-")</f>
        <v>0</v>
      </c>
      <c r="AL205" s="194">
        <v>1</v>
      </c>
      <c r="AM205" s="173">
        <f t="shared" ref="AM205" si="1587">IFERROR(AL205/AG205,"-")</f>
        <v>2.0408163265306121E-2</v>
      </c>
      <c r="AN205" s="171">
        <v>39</v>
      </c>
      <c r="AO205" s="193">
        <v>0</v>
      </c>
      <c r="AP205" s="173">
        <f t="shared" ref="AP205" si="1588">IFERROR(AO205/AN205,"-")</f>
        <v>0</v>
      </c>
      <c r="AQ205" s="194">
        <v>0</v>
      </c>
      <c r="AR205" s="173">
        <f t="shared" ref="AR205" si="1589">IFERROR(AQ205/AN205,"-")</f>
        <v>0</v>
      </c>
      <c r="AS205" s="194">
        <v>0</v>
      </c>
      <c r="AT205" s="173">
        <f t="shared" ref="AT205" si="1590">IFERROR(AS205/AN205,"-")</f>
        <v>0</v>
      </c>
      <c r="AU205" s="171">
        <v>27</v>
      </c>
      <c r="AV205" s="193">
        <v>0</v>
      </c>
      <c r="AW205" s="173">
        <f t="shared" ref="AW205" si="1591">IFERROR(AV205/AU205,"-")</f>
        <v>0</v>
      </c>
      <c r="AX205" s="194">
        <v>0</v>
      </c>
      <c r="AY205" s="173">
        <f t="shared" ref="AY205" si="1592">IFERROR(AX205/AU205,"-")</f>
        <v>0</v>
      </c>
      <c r="AZ205" s="194">
        <v>0</v>
      </c>
      <c r="BA205" s="173">
        <f t="shared" ref="BA205" si="1593">IFERROR(AZ205/AU205,"-")</f>
        <v>0</v>
      </c>
      <c r="BB205" s="171">
        <f t="shared" ref="BB205" si="1594">SUM(E205,L205,S205,Z205,AG205,AN205,AU205,)</f>
        <v>198</v>
      </c>
      <c r="BC205" s="172">
        <f t="shared" ref="BC205" si="1595">SUM(F205,M205,T205,AA205,AH205,AO205,AV205,)</f>
        <v>0</v>
      </c>
      <c r="BD205" s="173">
        <f t="shared" ref="BD205" si="1596">IFERROR(BC205/BB205,"-")</f>
        <v>0</v>
      </c>
      <c r="BE205" s="172">
        <f t="shared" ref="BE205" si="1597">SUM(H205,O205,V205,AC205,AJ205,AQ205,AX205,)</f>
        <v>1</v>
      </c>
      <c r="BF205" s="173">
        <f t="shared" ref="BF205" si="1598">IFERROR(BE205/BB205,"-")</f>
        <v>5.0505050505050509E-3</v>
      </c>
      <c r="BG205" s="172">
        <f t="shared" ref="BG205" si="1599">SUM(J205,Q205,X205,AE205,AL205,AS205,AZ205,)</f>
        <v>1</v>
      </c>
      <c r="BH205" s="173">
        <f t="shared" ref="BH205" si="1600">IFERROR(BG205/BB205,"-")</f>
        <v>5.0505050505050509E-3</v>
      </c>
      <c r="BJ205" s="268" t="s">
        <v>6</v>
      </c>
      <c r="BK205" s="5" t="s">
        <v>175</v>
      </c>
      <c r="BL205" s="33">
        <f>(BB271-SUM(BC271,BE271,BG271))/BB271</f>
        <v>0.75412541254125409</v>
      </c>
      <c r="BM205" s="86"/>
      <c r="BN205" s="149"/>
      <c r="BO205" s="86"/>
      <c r="BP205" s="86"/>
      <c r="BQ205" s="86"/>
      <c r="BR205" s="86"/>
      <c r="BS205" s="86"/>
      <c r="BT205" s="86"/>
      <c r="BU205" s="86"/>
      <c r="BV205" s="86"/>
      <c r="BW205" s="86"/>
      <c r="BX205" s="86"/>
      <c r="BY205" s="86"/>
      <c r="BZ205" s="86"/>
      <c r="CB205" s="3"/>
      <c r="CC205" s="3"/>
      <c r="CD205" s="3"/>
      <c r="CE205" s="3"/>
      <c r="CF205" s="3"/>
      <c r="CG205" s="3"/>
      <c r="CH205" s="3"/>
      <c r="CI205" s="3"/>
      <c r="CJ205" s="3"/>
      <c r="CK205" s="3"/>
      <c r="CL205" s="3"/>
      <c r="CM205" s="3"/>
      <c r="CN205" s="3"/>
      <c r="CO205" s="86"/>
    </row>
    <row r="206" spans="2:93" s="12" customFormat="1" ht="14.25" customHeight="1">
      <c r="B206" s="244"/>
      <c r="C206" s="266"/>
      <c r="D206" s="169" t="s">
        <v>74</v>
      </c>
      <c r="E206" s="39">
        <v>27</v>
      </c>
      <c r="F206" s="195">
        <v>3</v>
      </c>
      <c r="G206" s="13">
        <f t="shared" si="1460"/>
        <v>0.1111111111111111</v>
      </c>
      <c r="H206" s="34">
        <v>0</v>
      </c>
      <c r="I206" s="13">
        <f t="shared" si="1461"/>
        <v>0</v>
      </c>
      <c r="J206" s="34">
        <v>0</v>
      </c>
      <c r="K206" s="13">
        <f t="shared" si="1462"/>
        <v>0</v>
      </c>
      <c r="L206" s="39">
        <v>140</v>
      </c>
      <c r="M206" s="195">
        <v>2</v>
      </c>
      <c r="N206" s="13">
        <f t="shared" si="1463"/>
        <v>1.4285714285714285E-2</v>
      </c>
      <c r="O206" s="34">
        <v>17</v>
      </c>
      <c r="P206" s="13">
        <f t="shared" si="1464"/>
        <v>0.12142857142857143</v>
      </c>
      <c r="Q206" s="34">
        <v>7</v>
      </c>
      <c r="R206" s="13">
        <f t="shared" si="1465"/>
        <v>0.05</v>
      </c>
      <c r="S206" s="39">
        <v>6939</v>
      </c>
      <c r="T206" s="195">
        <v>392</v>
      </c>
      <c r="U206" s="13">
        <f t="shared" si="1466"/>
        <v>5.6492289955324973E-2</v>
      </c>
      <c r="V206" s="34">
        <v>1301</v>
      </c>
      <c r="W206" s="13">
        <f t="shared" si="1467"/>
        <v>0.18749099293846375</v>
      </c>
      <c r="X206" s="34">
        <v>561</v>
      </c>
      <c r="Y206" s="13">
        <f t="shared" si="1468"/>
        <v>8.0847384349329879E-2</v>
      </c>
      <c r="Z206" s="39">
        <v>5195</v>
      </c>
      <c r="AA206" s="195">
        <v>247</v>
      </c>
      <c r="AB206" s="13">
        <f t="shared" si="1469"/>
        <v>4.7545717035611168E-2</v>
      </c>
      <c r="AC206" s="34">
        <v>854</v>
      </c>
      <c r="AD206" s="13">
        <f t="shared" si="1470"/>
        <v>0.1643888354186718</v>
      </c>
      <c r="AE206" s="34">
        <v>400</v>
      </c>
      <c r="AF206" s="13">
        <f t="shared" si="1471"/>
        <v>7.6997112608277185E-2</v>
      </c>
      <c r="AG206" s="39">
        <v>2779</v>
      </c>
      <c r="AH206" s="195">
        <v>80</v>
      </c>
      <c r="AI206" s="13">
        <f t="shared" si="1472"/>
        <v>2.8787333573227779E-2</v>
      </c>
      <c r="AJ206" s="34">
        <v>340</v>
      </c>
      <c r="AK206" s="13">
        <f t="shared" si="1473"/>
        <v>0.12234616768621806</v>
      </c>
      <c r="AL206" s="34">
        <v>202</v>
      </c>
      <c r="AM206" s="13">
        <f t="shared" si="1474"/>
        <v>7.2688017272400138E-2</v>
      </c>
      <c r="AN206" s="39">
        <v>1023</v>
      </c>
      <c r="AO206" s="195">
        <v>16</v>
      </c>
      <c r="AP206" s="13">
        <f t="shared" si="1475"/>
        <v>1.5640273704789834E-2</v>
      </c>
      <c r="AQ206" s="34">
        <v>93</v>
      </c>
      <c r="AR206" s="13">
        <f t="shared" si="1476"/>
        <v>9.0909090909090912E-2</v>
      </c>
      <c r="AS206" s="34">
        <v>45</v>
      </c>
      <c r="AT206" s="13">
        <f t="shared" si="1477"/>
        <v>4.398826979472141E-2</v>
      </c>
      <c r="AU206" s="39">
        <v>298</v>
      </c>
      <c r="AV206" s="195">
        <v>2</v>
      </c>
      <c r="AW206" s="13">
        <f t="shared" si="1478"/>
        <v>6.7114093959731542E-3</v>
      </c>
      <c r="AX206" s="34">
        <v>20</v>
      </c>
      <c r="AY206" s="13">
        <f t="shared" si="1479"/>
        <v>6.7114093959731544E-2</v>
      </c>
      <c r="AZ206" s="34">
        <v>8</v>
      </c>
      <c r="BA206" s="13">
        <f t="shared" si="1480"/>
        <v>2.6845637583892617E-2</v>
      </c>
      <c r="BB206" s="39">
        <f t="shared" si="1481"/>
        <v>16401</v>
      </c>
      <c r="BC206" s="75">
        <f t="shared" si="1482"/>
        <v>742</v>
      </c>
      <c r="BD206" s="13">
        <f t="shared" si="1483"/>
        <v>4.5241143832693127E-2</v>
      </c>
      <c r="BE206" s="75">
        <f t="shared" si="1484"/>
        <v>2625</v>
      </c>
      <c r="BF206" s="13">
        <f t="shared" si="1485"/>
        <v>0.16005121638924455</v>
      </c>
      <c r="BG206" s="75">
        <f t="shared" si="1486"/>
        <v>1223</v>
      </c>
      <c r="BH206" s="13">
        <f t="shared" si="1487"/>
        <v>7.4568623864398512E-2</v>
      </c>
      <c r="BJ206" s="269"/>
      <c r="BK206" s="5" t="s">
        <v>212</v>
      </c>
      <c r="BL206" s="33">
        <f>(BB272-SUM(BC272,BE272,BG272))/BB272</f>
        <v>0.70175438596491224</v>
      </c>
      <c r="BM206" s="86"/>
      <c r="BN206" s="149"/>
      <c r="BO206" s="86"/>
      <c r="BP206" s="86"/>
      <c r="BQ206" s="86"/>
      <c r="BR206" s="86"/>
      <c r="BS206" s="86"/>
      <c r="BT206" s="86"/>
      <c r="BU206" s="86"/>
      <c r="BV206" s="86"/>
      <c r="BW206" s="86"/>
      <c r="BX206" s="86"/>
      <c r="BY206" s="86"/>
      <c r="BZ206" s="86"/>
      <c r="CB206" s="3"/>
      <c r="CC206" s="3"/>
      <c r="CD206" s="3"/>
      <c r="CE206" s="3"/>
      <c r="CF206" s="3"/>
      <c r="CG206" s="3"/>
      <c r="CH206" s="3"/>
      <c r="CI206" s="3"/>
      <c r="CJ206" s="3"/>
      <c r="CK206" s="3"/>
      <c r="CL206" s="3"/>
      <c r="CM206" s="3"/>
      <c r="CN206" s="3"/>
      <c r="CO206" s="86"/>
    </row>
    <row r="207" spans="2:93" s="12" customFormat="1" ht="14.25" customHeight="1">
      <c r="B207" s="242">
        <v>51</v>
      </c>
      <c r="C207" s="264" t="s">
        <v>48</v>
      </c>
      <c r="D207" s="144" t="s">
        <v>275</v>
      </c>
      <c r="E207" s="128">
        <v>53</v>
      </c>
      <c r="F207" s="79">
        <v>3</v>
      </c>
      <c r="G207" s="77">
        <f t="shared" si="1460"/>
        <v>5.6603773584905662E-2</v>
      </c>
      <c r="H207" s="79">
        <v>6</v>
      </c>
      <c r="I207" s="77">
        <f t="shared" si="1461"/>
        <v>0.11320754716981132</v>
      </c>
      <c r="J207" s="79">
        <v>2</v>
      </c>
      <c r="K207" s="77">
        <f t="shared" si="1462"/>
        <v>3.7735849056603772E-2</v>
      </c>
      <c r="L207" s="128">
        <v>150</v>
      </c>
      <c r="M207" s="79">
        <v>10</v>
      </c>
      <c r="N207" s="77">
        <f t="shared" si="1463"/>
        <v>6.6666666666666666E-2</v>
      </c>
      <c r="O207" s="79">
        <v>14</v>
      </c>
      <c r="P207" s="77">
        <f t="shared" si="1464"/>
        <v>9.3333333333333338E-2</v>
      </c>
      <c r="Q207" s="79">
        <v>11</v>
      </c>
      <c r="R207" s="77">
        <f t="shared" si="1465"/>
        <v>7.3333333333333334E-2</v>
      </c>
      <c r="S207" s="128">
        <v>8164</v>
      </c>
      <c r="T207" s="79">
        <v>857</v>
      </c>
      <c r="U207" s="77">
        <f t="shared" si="1466"/>
        <v>0.10497305242528172</v>
      </c>
      <c r="V207" s="79">
        <v>1847</v>
      </c>
      <c r="W207" s="77">
        <f t="shared" si="1467"/>
        <v>0.22623713865752082</v>
      </c>
      <c r="X207" s="79">
        <v>842</v>
      </c>
      <c r="Y207" s="77">
        <f t="shared" si="1468"/>
        <v>0.10313571778539932</v>
      </c>
      <c r="Z207" s="128">
        <v>6143</v>
      </c>
      <c r="AA207" s="79">
        <v>647</v>
      </c>
      <c r="AB207" s="77">
        <f t="shared" si="1469"/>
        <v>0.10532313202018558</v>
      </c>
      <c r="AC207" s="79">
        <v>1335</v>
      </c>
      <c r="AD207" s="77">
        <f t="shared" si="1470"/>
        <v>0.21732052742959465</v>
      </c>
      <c r="AE207" s="79">
        <v>664</v>
      </c>
      <c r="AF207" s="77">
        <f t="shared" si="1471"/>
        <v>0.10809050952303435</v>
      </c>
      <c r="AG207" s="128">
        <v>3621</v>
      </c>
      <c r="AH207" s="79">
        <v>219</v>
      </c>
      <c r="AI207" s="77">
        <f t="shared" si="1472"/>
        <v>6.0480530240265118E-2</v>
      </c>
      <c r="AJ207" s="79">
        <v>652</v>
      </c>
      <c r="AK207" s="77">
        <f t="shared" si="1473"/>
        <v>0.18006075669704502</v>
      </c>
      <c r="AL207" s="79">
        <v>334</v>
      </c>
      <c r="AM207" s="77">
        <f t="shared" si="1474"/>
        <v>9.2239712786523056E-2</v>
      </c>
      <c r="AN207" s="128">
        <v>1551</v>
      </c>
      <c r="AO207" s="79">
        <v>49</v>
      </c>
      <c r="AP207" s="77">
        <f t="shared" si="1475"/>
        <v>3.1592520954223081E-2</v>
      </c>
      <c r="AQ207" s="79">
        <v>219</v>
      </c>
      <c r="AR207" s="77">
        <f t="shared" si="1476"/>
        <v>0.14119922630560927</v>
      </c>
      <c r="AS207" s="79">
        <v>74</v>
      </c>
      <c r="AT207" s="77">
        <f t="shared" si="1477"/>
        <v>4.7711154094132818E-2</v>
      </c>
      <c r="AU207" s="128">
        <v>508</v>
      </c>
      <c r="AV207" s="79">
        <v>9</v>
      </c>
      <c r="AW207" s="77">
        <f t="shared" si="1478"/>
        <v>1.7716535433070866E-2</v>
      </c>
      <c r="AX207" s="79">
        <v>53</v>
      </c>
      <c r="AY207" s="77">
        <f t="shared" si="1479"/>
        <v>0.10433070866141732</v>
      </c>
      <c r="AZ207" s="79">
        <v>13</v>
      </c>
      <c r="BA207" s="77">
        <f t="shared" si="1480"/>
        <v>2.5590551181102362E-2</v>
      </c>
      <c r="BB207" s="128">
        <f t="shared" si="1481"/>
        <v>20190</v>
      </c>
      <c r="BC207" s="79">
        <f t="shared" si="1482"/>
        <v>1794</v>
      </c>
      <c r="BD207" s="77">
        <f t="shared" si="1483"/>
        <v>8.8855869242199112E-2</v>
      </c>
      <c r="BE207" s="79">
        <f t="shared" si="1484"/>
        <v>4126</v>
      </c>
      <c r="BF207" s="77">
        <f t="shared" si="1485"/>
        <v>0.20435859336305101</v>
      </c>
      <c r="BG207" s="79">
        <f t="shared" si="1486"/>
        <v>1940</v>
      </c>
      <c r="BH207" s="77">
        <f t="shared" si="1487"/>
        <v>9.6087171867261026E-2</v>
      </c>
      <c r="BJ207" s="270"/>
      <c r="BK207" s="125" t="s">
        <v>74</v>
      </c>
      <c r="BL207" s="33">
        <f>(BB274-SUM(BC274,BE274,BG274))/BB274</f>
        <v>0.75578947368421057</v>
      </c>
      <c r="BM207" s="86"/>
      <c r="BN207" s="149"/>
      <c r="BO207" s="86"/>
      <c r="BP207" s="86"/>
      <c r="BQ207" s="86"/>
      <c r="BR207" s="86"/>
      <c r="BS207" s="86"/>
      <c r="BT207" s="86"/>
      <c r="BU207" s="86"/>
      <c r="BV207" s="86"/>
      <c r="BW207" s="86"/>
      <c r="BX207" s="86"/>
      <c r="BY207" s="86"/>
      <c r="BZ207" s="86"/>
      <c r="CB207" s="3"/>
      <c r="CC207" s="3"/>
      <c r="CD207" s="3"/>
      <c r="CE207" s="3"/>
      <c r="CF207" s="3"/>
      <c r="CG207" s="3"/>
      <c r="CH207" s="3"/>
      <c r="CI207" s="3"/>
      <c r="CJ207" s="3"/>
      <c r="CK207" s="3"/>
      <c r="CL207" s="3"/>
      <c r="CM207" s="3"/>
      <c r="CN207" s="3"/>
      <c r="CO207" s="86"/>
    </row>
    <row r="208" spans="2:93" s="12" customFormat="1" ht="14.25" customHeight="1">
      <c r="B208" s="243"/>
      <c r="C208" s="265"/>
      <c r="D208" s="187" t="s">
        <v>212</v>
      </c>
      <c r="E208" s="179">
        <v>2</v>
      </c>
      <c r="F208" s="69">
        <v>0</v>
      </c>
      <c r="G208" s="67">
        <f t="shared" si="1460"/>
        <v>0</v>
      </c>
      <c r="H208" s="69">
        <v>0</v>
      </c>
      <c r="I208" s="67">
        <f t="shared" si="1461"/>
        <v>0</v>
      </c>
      <c r="J208" s="69">
        <v>0</v>
      </c>
      <c r="K208" s="67">
        <f t="shared" si="1462"/>
        <v>0</v>
      </c>
      <c r="L208" s="179">
        <v>7</v>
      </c>
      <c r="M208" s="69">
        <v>0</v>
      </c>
      <c r="N208" s="67">
        <f t="shared" si="1463"/>
        <v>0</v>
      </c>
      <c r="O208" s="69">
        <v>1</v>
      </c>
      <c r="P208" s="67">
        <f t="shared" si="1464"/>
        <v>0.14285714285714285</v>
      </c>
      <c r="Q208" s="69">
        <v>0</v>
      </c>
      <c r="R208" s="67">
        <f t="shared" si="1465"/>
        <v>0</v>
      </c>
      <c r="S208" s="179">
        <v>673</v>
      </c>
      <c r="T208" s="69">
        <v>62</v>
      </c>
      <c r="U208" s="67">
        <f t="shared" si="1466"/>
        <v>9.2124814264487376E-2</v>
      </c>
      <c r="V208" s="69">
        <v>163</v>
      </c>
      <c r="W208" s="67">
        <f t="shared" si="1467"/>
        <v>0.24219910846953938</v>
      </c>
      <c r="X208" s="69">
        <v>69</v>
      </c>
      <c r="Y208" s="67">
        <f t="shared" si="1468"/>
        <v>0.1025260029717682</v>
      </c>
      <c r="Z208" s="179">
        <v>389</v>
      </c>
      <c r="AA208" s="69">
        <v>35</v>
      </c>
      <c r="AB208" s="67">
        <f t="shared" si="1469"/>
        <v>8.9974293059125965E-2</v>
      </c>
      <c r="AC208" s="69">
        <v>94</v>
      </c>
      <c r="AD208" s="67">
        <f t="shared" si="1470"/>
        <v>0.2416452442159383</v>
      </c>
      <c r="AE208" s="69">
        <v>38</v>
      </c>
      <c r="AF208" s="67">
        <f t="shared" si="1471"/>
        <v>9.7686375321336755E-2</v>
      </c>
      <c r="AG208" s="179">
        <v>162</v>
      </c>
      <c r="AH208" s="69">
        <v>8</v>
      </c>
      <c r="AI208" s="67">
        <f t="shared" si="1472"/>
        <v>4.9382716049382713E-2</v>
      </c>
      <c r="AJ208" s="69">
        <v>30</v>
      </c>
      <c r="AK208" s="67">
        <f t="shared" si="1473"/>
        <v>0.18518518518518517</v>
      </c>
      <c r="AL208" s="69">
        <v>19</v>
      </c>
      <c r="AM208" s="67">
        <f t="shared" si="1474"/>
        <v>0.11728395061728394</v>
      </c>
      <c r="AN208" s="179">
        <v>55</v>
      </c>
      <c r="AO208" s="69">
        <v>1</v>
      </c>
      <c r="AP208" s="67">
        <f t="shared" si="1475"/>
        <v>1.8181818181818181E-2</v>
      </c>
      <c r="AQ208" s="69">
        <v>5</v>
      </c>
      <c r="AR208" s="67">
        <f t="shared" si="1476"/>
        <v>9.0909090909090912E-2</v>
      </c>
      <c r="AS208" s="69">
        <v>4</v>
      </c>
      <c r="AT208" s="67">
        <f t="shared" si="1477"/>
        <v>7.2727272727272724E-2</v>
      </c>
      <c r="AU208" s="179">
        <v>13</v>
      </c>
      <c r="AV208" s="69">
        <v>0</v>
      </c>
      <c r="AW208" s="67">
        <f t="shared" si="1478"/>
        <v>0</v>
      </c>
      <c r="AX208" s="69">
        <v>0</v>
      </c>
      <c r="AY208" s="67">
        <f t="shared" si="1479"/>
        <v>0</v>
      </c>
      <c r="AZ208" s="69">
        <v>2</v>
      </c>
      <c r="BA208" s="67">
        <f t="shared" si="1480"/>
        <v>0.15384615384615385</v>
      </c>
      <c r="BB208" s="179">
        <f t="shared" si="1481"/>
        <v>1301</v>
      </c>
      <c r="BC208" s="69">
        <f t="shared" si="1482"/>
        <v>106</v>
      </c>
      <c r="BD208" s="67">
        <f t="shared" si="1483"/>
        <v>8.1475787855495779E-2</v>
      </c>
      <c r="BE208" s="69">
        <f t="shared" si="1484"/>
        <v>293</v>
      </c>
      <c r="BF208" s="67">
        <f t="shared" si="1485"/>
        <v>0.22521137586471945</v>
      </c>
      <c r="BG208" s="69">
        <f t="shared" si="1486"/>
        <v>132</v>
      </c>
      <c r="BH208" s="67">
        <f t="shared" si="1487"/>
        <v>0.10146041506533436</v>
      </c>
      <c r="BJ208" s="268" t="s">
        <v>52</v>
      </c>
      <c r="BK208" s="5" t="s">
        <v>175</v>
      </c>
      <c r="BL208" s="33">
        <f>(BB275-SUM(BC275,BE275,BG275))/BB275</f>
        <v>0.77102414654454621</v>
      </c>
      <c r="BM208" s="86"/>
      <c r="BN208" s="149"/>
      <c r="BO208" s="86"/>
      <c r="BP208" s="86"/>
      <c r="BQ208" s="86"/>
      <c r="BR208" s="86"/>
      <c r="BS208" s="86"/>
      <c r="BT208" s="86"/>
      <c r="BU208" s="86"/>
      <c r="BV208" s="86"/>
      <c r="BW208" s="86"/>
      <c r="BX208" s="86"/>
      <c r="BY208" s="86"/>
      <c r="BZ208" s="86"/>
      <c r="CB208" s="3"/>
      <c r="CC208" s="3"/>
      <c r="CD208" s="3"/>
      <c r="CE208" s="3"/>
      <c r="CF208" s="3"/>
      <c r="CG208" s="3"/>
      <c r="CH208" s="3"/>
      <c r="CI208" s="3"/>
      <c r="CJ208" s="3"/>
      <c r="CK208" s="3"/>
      <c r="CL208" s="3"/>
      <c r="CM208" s="3"/>
      <c r="CN208" s="3"/>
      <c r="CO208" s="86"/>
    </row>
    <row r="209" spans="2:112" s="12" customFormat="1" ht="14.25" customHeight="1">
      <c r="B209" s="243"/>
      <c r="C209" s="265"/>
      <c r="D209" s="145" t="s">
        <v>274</v>
      </c>
      <c r="E209" s="171">
        <v>0</v>
      </c>
      <c r="F209" s="172">
        <v>0</v>
      </c>
      <c r="G209" s="173" t="str">
        <f t="shared" ref="G209" si="1601">IFERROR(F209/E209,"-")</f>
        <v>-</v>
      </c>
      <c r="H209" s="172">
        <v>0</v>
      </c>
      <c r="I209" s="173" t="str">
        <f t="shared" ref="I209" si="1602">IFERROR(H209/E209,"-")</f>
        <v>-</v>
      </c>
      <c r="J209" s="172">
        <v>0</v>
      </c>
      <c r="K209" s="173" t="str">
        <f t="shared" ref="K209" si="1603">IFERROR(J209/E209,"-")</f>
        <v>-</v>
      </c>
      <c r="L209" s="171">
        <v>3</v>
      </c>
      <c r="M209" s="172">
        <v>0</v>
      </c>
      <c r="N209" s="173">
        <f t="shared" ref="N209" si="1604">IFERROR(M209/L209,"-")</f>
        <v>0</v>
      </c>
      <c r="O209" s="172">
        <v>0</v>
      </c>
      <c r="P209" s="173">
        <f t="shared" ref="P209" si="1605">IFERROR(O209/L209,"-")</f>
        <v>0</v>
      </c>
      <c r="Q209" s="172">
        <v>0</v>
      </c>
      <c r="R209" s="173">
        <f t="shared" ref="R209" si="1606">IFERROR(Q209/L209,"-")</f>
        <v>0</v>
      </c>
      <c r="S209" s="171">
        <v>33</v>
      </c>
      <c r="T209" s="172">
        <v>0</v>
      </c>
      <c r="U209" s="173">
        <f t="shared" ref="U209" si="1607">IFERROR(T209/S209,"-")</f>
        <v>0</v>
      </c>
      <c r="V209" s="172">
        <v>0</v>
      </c>
      <c r="W209" s="173">
        <f t="shared" ref="W209" si="1608">IFERROR(V209/S209,"-")</f>
        <v>0</v>
      </c>
      <c r="X209" s="172">
        <v>0</v>
      </c>
      <c r="Y209" s="173">
        <f t="shared" ref="Y209" si="1609">IFERROR(X209/S209,"-")</f>
        <v>0</v>
      </c>
      <c r="Z209" s="171">
        <v>46</v>
      </c>
      <c r="AA209" s="172">
        <v>0</v>
      </c>
      <c r="AB209" s="173">
        <f t="shared" ref="AB209" si="1610">IFERROR(AA209/Z209,"-")</f>
        <v>0</v>
      </c>
      <c r="AC209" s="172">
        <v>0</v>
      </c>
      <c r="AD209" s="173">
        <f t="shared" ref="AD209" si="1611">IFERROR(AC209/Z209,"-")</f>
        <v>0</v>
      </c>
      <c r="AE209" s="172">
        <v>0</v>
      </c>
      <c r="AF209" s="173">
        <f t="shared" ref="AF209" si="1612">IFERROR(AE209/Z209,"-")</f>
        <v>0</v>
      </c>
      <c r="AG209" s="171">
        <v>51</v>
      </c>
      <c r="AH209" s="172">
        <v>0</v>
      </c>
      <c r="AI209" s="173">
        <f t="shared" ref="AI209" si="1613">IFERROR(AH209/AG209,"-")</f>
        <v>0</v>
      </c>
      <c r="AJ209" s="172">
        <v>0</v>
      </c>
      <c r="AK209" s="173">
        <f t="shared" ref="AK209" si="1614">IFERROR(AJ209/AG209,"-")</f>
        <v>0</v>
      </c>
      <c r="AL209" s="172">
        <v>0</v>
      </c>
      <c r="AM209" s="173">
        <f t="shared" ref="AM209" si="1615">IFERROR(AL209/AG209,"-")</f>
        <v>0</v>
      </c>
      <c r="AN209" s="171">
        <v>41</v>
      </c>
      <c r="AO209" s="172">
        <v>0</v>
      </c>
      <c r="AP209" s="173">
        <f t="shared" ref="AP209" si="1616">IFERROR(AO209/AN209,"-")</f>
        <v>0</v>
      </c>
      <c r="AQ209" s="172">
        <v>0</v>
      </c>
      <c r="AR209" s="173">
        <f t="shared" ref="AR209" si="1617">IFERROR(AQ209/AN209,"-")</f>
        <v>0</v>
      </c>
      <c r="AS209" s="172">
        <v>0</v>
      </c>
      <c r="AT209" s="173">
        <f t="shared" ref="AT209" si="1618">IFERROR(AS209/AN209,"-")</f>
        <v>0</v>
      </c>
      <c r="AU209" s="171">
        <v>35</v>
      </c>
      <c r="AV209" s="172">
        <v>0</v>
      </c>
      <c r="AW209" s="173">
        <f t="shared" ref="AW209" si="1619">IFERROR(AV209/AU209,"-")</f>
        <v>0</v>
      </c>
      <c r="AX209" s="172">
        <v>0</v>
      </c>
      <c r="AY209" s="173">
        <f t="shared" ref="AY209" si="1620">IFERROR(AX209/AU209,"-")</f>
        <v>0</v>
      </c>
      <c r="AZ209" s="172">
        <v>0</v>
      </c>
      <c r="BA209" s="173">
        <f t="shared" ref="BA209" si="1621">IFERROR(AZ209/AU209,"-")</f>
        <v>0</v>
      </c>
      <c r="BB209" s="171">
        <f t="shared" ref="BB209" si="1622">SUM(E209,L209,S209,Z209,AG209,AN209,AU209,)</f>
        <v>209</v>
      </c>
      <c r="BC209" s="172">
        <f t="shared" ref="BC209" si="1623">SUM(F209,M209,T209,AA209,AH209,AO209,AV209,)</f>
        <v>0</v>
      </c>
      <c r="BD209" s="173">
        <f t="shared" ref="BD209" si="1624">IFERROR(BC209/BB209,"-")</f>
        <v>0</v>
      </c>
      <c r="BE209" s="172">
        <f t="shared" ref="BE209" si="1625">SUM(H209,O209,V209,AC209,AJ209,AQ209,AX209,)</f>
        <v>0</v>
      </c>
      <c r="BF209" s="173">
        <f t="shared" ref="BF209" si="1626">IFERROR(BE209/BB209,"-")</f>
        <v>0</v>
      </c>
      <c r="BG209" s="172">
        <f t="shared" ref="BG209" si="1627">SUM(J209,Q209,X209,AE209,AL209,AS209,AZ209,)</f>
        <v>0</v>
      </c>
      <c r="BH209" s="173">
        <f t="shared" ref="BH209" si="1628">IFERROR(BG209/BB209,"-")</f>
        <v>0</v>
      </c>
      <c r="BJ209" s="269"/>
      <c r="BK209" s="5" t="s">
        <v>212</v>
      </c>
      <c r="BL209" s="33">
        <f>(BB276-SUM(BC276,BE276,BG276))/BB276</f>
        <v>0.72222222222222221</v>
      </c>
      <c r="BM209" s="86"/>
      <c r="BN209" s="149"/>
      <c r="BO209" s="86"/>
      <c r="BP209" s="86"/>
      <c r="BQ209" s="86"/>
      <c r="BR209" s="86"/>
      <c r="BS209" s="86"/>
      <c r="BT209" s="86"/>
      <c r="BU209" s="86"/>
      <c r="BV209" s="86"/>
      <c r="BW209" s="86"/>
      <c r="BX209" s="86"/>
      <c r="BY209" s="86"/>
      <c r="BZ209" s="86"/>
      <c r="CB209" s="3"/>
      <c r="CC209" s="3"/>
      <c r="CD209" s="3"/>
      <c r="CE209" s="3"/>
      <c r="CF209" s="3"/>
      <c r="CG209" s="3"/>
      <c r="CH209" s="3"/>
      <c r="CI209" s="3"/>
      <c r="CJ209" s="3"/>
      <c r="CK209" s="3"/>
      <c r="CL209" s="3"/>
      <c r="CM209" s="3"/>
      <c r="CN209" s="3"/>
      <c r="CO209" s="86"/>
    </row>
    <row r="210" spans="2:112" s="12" customFormat="1" ht="14.25" customHeight="1">
      <c r="B210" s="244"/>
      <c r="C210" s="266"/>
      <c r="D210" s="169" t="s">
        <v>74</v>
      </c>
      <c r="E210" s="40">
        <v>55</v>
      </c>
      <c r="F210" s="62">
        <v>3</v>
      </c>
      <c r="G210" s="60">
        <f t="shared" si="1460"/>
        <v>5.4545454545454543E-2</v>
      </c>
      <c r="H210" s="62">
        <v>6</v>
      </c>
      <c r="I210" s="60">
        <f t="shared" si="1461"/>
        <v>0.10909090909090909</v>
      </c>
      <c r="J210" s="62">
        <v>2</v>
      </c>
      <c r="K210" s="60">
        <f t="shared" si="1462"/>
        <v>3.6363636363636362E-2</v>
      </c>
      <c r="L210" s="40">
        <v>160</v>
      </c>
      <c r="M210" s="62">
        <v>10</v>
      </c>
      <c r="N210" s="60">
        <f t="shared" si="1463"/>
        <v>6.25E-2</v>
      </c>
      <c r="O210" s="62">
        <v>15</v>
      </c>
      <c r="P210" s="60">
        <f t="shared" si="1464"/>
        <v>9.375E-2</v>
      </c>
      <c r="Q210" s="62">
        <v>11</v>
      </c>
      <c r="R210" s="60">
        <f t="shared" si="1465"/>
        <v>6.8750000000000006E-2</v>
      </c>
      <c r="S210" s="40">
        <v>8870</v>
      </c>
      <c r="T210" s="62">
        <v>919</v>
      </c>
      <c r="U210" s="60">
        <f t="shared" si="1466"/>
        <v>0.10360766629086809</v>
      </c>
      <c r="V210" s="62">
        <v>2010</v>
      </c>
      <c r="W210" s="60">
        <f t="shared" si="1467"/>
        <v>0.2266065388951522</v>
      </c>
      <c r="X210" s="62">
        <v>911</v>
      </c>
      <c r="Y210" s="60">
        <f t="shared" si="1468"/>
        <v>0.10270574971815107</v>
      </c>
      <c r="Z210" s="40">
        <v>6578</v>
      </c>
      <c r="AA210" s="62">
        <v>682</v>
      </c>
      <c r="AB210" s="60">
        <f t="shared" si="1469"/>
        <v>0.10367892976588629</v>
      </c>
      <c r="AC210" s="62">
        <v>1429</v>
      </c>
      <c r="AD210" s="60">
        <f t="shared" si="1470"/>
        <v>0.21723928245667376</v>
      </c>
      <c r="AE210" s="62">
        <v>702</v>
      </c>
      <c r="AF210" s="60">
        <f t="shared" si="1471"/>
        <v>0.1067193675889328</v>
      </c>
      <c r="AG210" s="40">
        <v>3834</v>
      </c>
      <c r="AH210" s="62">
        <v>227</v>
      </c>
      <c r="AI210" s="60">
        <f t="shared" si="1472"/>
        <v>5.9207094418362027E-2</v>
      </c>
      <c r="AJ210" s="62">
        <v>682</v>
      </c>
      <c r="AK210" s="60">
        <f t="shared" si="1473"/>
        <v>0.17788210745957225</v>
      </c>
      <c r="AL210" s="62">
        <v>353</v>
      </c>
      <c r="AM210" s="60">
        <f t="shared" si="1474"/>
        <v>9.2070944183620246E-2</v>
      </c>
      <c r="AN210" s="40">
        <v>1647</v>
      </c>
      <c r="AO210" s="62">
        <v>50</v>
      </c>
      <c r="AP210" s="60">
        <f t="shared" si="1475"/>
        <v>3.0358227079538554E-2</v>
      </c>
      <c r="AQ210" s="62">
        <v>224</v>
      </c>
      <c r="AR210" s="60">
        <f t="shared" si="1476"/>
        <v>0.13600485731633272</v>
      </c>
      <c r="AS210" s="62">
        <v>78</v>
      </c>
      <c r="AT210" s="60">
        <f t="shared" si="1477"/>
        <v>4.7358834244080147E-2</v>
      </c>
      <c r="AU210" s="40">
        <v>556</v>
      </c>
      <c r="AV210" s="62">
        <v>9</v>
      </c>
      <c r="AW210" s="60">
        <f t="shared" si="1478"/>
        <v>1.618705035971223E-2</v>
      </c>
      <c r="AX210" s="62">
        <v>53</v>
      </c>
      <c r="AY210" s="60">
        <f t="shared" si="1479"/>
        <v>9.5323741007194249E-2</v>
      </c>
      <c r="AZ210" s="62">
        <v>15</v>
      </c>
      <c r="BA210" s="60">
        <f t="shared" si="1480"/>
        <v>2.6978417266187049E-2</v>
      </c>
      <c r="BB210" s="40">
        <f t="shared" si="1481"/>
        <v>21700</v>
      </c>
      <c r="BC210" s="62">
        <f t="shared" si="1482"/>
        <v>1900</v>
      </c>
      <c r="BD210" s="60">
        <f t="shared" si="1483"/>
        <v>8.755760368663594E-2</v>
      </c>
      <c r="BE210" s="62">
        <f t="shared" si="1484"/>
        <v>4419</v>
      </c>
      <c r="BF210" s="60">
        <f t="shared" si="1485"/>
        <v>0.20364055299539172</v>
      </c>
      <c r="BG210" s="62">
        <f t="shared" si="1486"/>
        <v>2072</v>
      </c>
      <c r="BH210" s="60">
        <f t="shared" si="1487"/>
        <v>9.5483870967741941E-2</v>
      </c>
      <c r="BJ210" s="270"/>
      <c r="BK210" s="125" t="s">
        <v>74</v>
      </c>
      <c r="BL210" s="33">
        <f>(BB278-SUM(BC278,BE278,BG278))/BB278</f>
        <v>0.77530285267682686</v>
      </c>
      <c r="BM210" s="86"/>
      <c r="BN210" s="149"/>
      <c r="BO210" s="86"/>
      <c r="BP210" s="86"/>
      <c r="BQ210" s="86"/>
      <c r="BR210" s="86"/>
      <c r="BS210" s="86"/>
      <c r="BT210" s="86"/>
      <c r="BU210" s="86"/>
      <c r="BV210" s="86"/>
      <c r="BW210" s="86"/>
      <c r="BX210" s="86"/>
      <c r="BY210" s="86"/>
      <c r="BZ210" s="86"/>
      <c r="CB210" s="3"/>
      <c r="CC210" s="3"/>
      <c r="CD210" s="3"/>
      <c r="CE210" s="3"/>
      <c r="CF210" s="3"/>
      <c r="CG210" s="3"/>
      <c r="CH210" s="3"/>
      <c r="CI210" s="3"/>
      <c r="CJ210" s="3"/>
      <c r="CK210" s="3"/>
      <c r="CL210" s="3"/>
      <c r="CM210" s="3"/>
      <c r="CN210" s="3"/>
      <c r="CO210" s="86"/>
    </row>
    <row r="211" spans="2:112" s="12" customFormat="1" ht="14.25" customHeight="1">
      <c r="B211" s="242">
        <v>52</v>
      </c>
      <c r="C211" s="264" t="s">
        <v>4</v>
      </c>
      <c r="D211" s="144" t="s">
        <v>275</v>
      </c>
      <c r="E211" s="128">
        <v>6</v>
      </c>
      <c r="F211" s="89">
        <v>0</v>
      </c>
      <c r="G211" s="77">
        <f t="shared" si="1460"/>
        <v>0</v>
      </c>
      <c r="H211" s="78">
        <v>0</v>
      </c>
      <c r="I211" s="77">
        <f t="shared" si="1461"/>
        <v>0</v>
      </c>
      <c r="J211" s="78">
        <v>0</v>
      </c>
      <c r="K211" s="77">
        <f t="shared" si="1462"/>
        <v>0</v>
      </c>
      <c r="L211" s="128">
        <v>22</v>
      </c>
      <c r="M211" s="89">
        <v>3</v>
      </c>
      <c r="N211" s="77">
        <f t="shared" si="1463"/>
        <v>0.13636363636363635</v>
      </c>
      <c r="O211" s="78">
        <v>2</v>
      </c>
      <c r="P211" s="77">
        <f t="shared" si="1464"/>
        <v>9.0909090909090912E-2</v>
      </c>
      <c r="Q211" s="78">
        <v>0</v>
      </c>
      <c r="R211" s="77">
        <f t="shared" si="1465"/>
        <v>0</v>
      </c>
      <c r="S211" s="128">
        <v>6046</v>
      </c>
      <c r="T211" s="89">
        <v>629</v>
      </c>
      <c r="U211" s="77">
        <f t="shared" si="1466"/>
        <v>0.10403572609990076</v>
      </c>
      <c r="V211" s="78">
        <v>1252</v>
      </c>
      <c r="W211" s="77">
        <f t="shared" si="1467"/>
        <v>0.20707906053589151</v>
      </c>
      <c r="X211" s="78">
        <v>717</v>
      </c>
      <c r="Y211" s="77">
        <f t="shared" si="1468"/>
        <v>0.11859080383724777</v>
      </c>
      <c r="Z211" s="128">
        <v>4657</v>
      </c>
      <c r="AA211" s="89">
        <v>409</v>
      </c>
      <c r="AB211" s="77">
        <f t="shared" si="1469"/>
        <v>8.7824779901223962E-2</v>
      </c>
      <c r="AC211" s="78">
        <v>874</v>
      </c>
      <c r="AD211" s="77">
        <f t="shared" si="1470"/>
        <v>0.18767446854197981</v>
      </c>
      <c r="AE211" s="78">
        <v>564</v>
      </c>
      <c r="AF211" s="77">
        <f t="shared" si="1471"/>
        <v>0.12110800944814258</v>
      </c>
      <c r="AG211" s="128">
        <v>2895</v>
      </c>
      <c r="AH211" s="89">
        <v>152</v>
      </c>
      <c r="AI211" s="77">
        <f t="shared" si="1472"/>
        <v>5.2504317789291884E-2</v>
      </c>
      <c r="AJ211" s="78">
        <v>385</v>
      </c>
      <c r="AK211" s="77">
        <f t="shared" si="1473"/>
        <v>0.13298791018998274</v>
      </c>
      <c r="AL211" s="78">
        <v>277</v>
      </c>
      <c r="AM211" s="77">
        <f t="shared" si="1474"/>
        <v>9.5682210708117443E-2</v>
      </c>
      <c r="AN211" s="128">
        <v>1413</v>
      </c>
      <c r="AO211" s="89">
        <v>30</v>
      </c>
      <c r="AP211" s="77">
        <f t="shared" si="1475"/>
        <v>2.1231422505307854E-2</v>
      </c>
      <c r="AQ211" s="78">
        <v>146</v>
      </c>
      <c r="AR211" s="77">
        <f t="shared" si="1476"/>
        <v>0.10332625619249823</v>
      </c>
      <c r="AS211" s="78">
        <v>104</v>
      </c>
      <c r="AT211" s="77">
        <f t="shared" si="1477"/>
        <v>7.360226468506724E-2</v>
      </c>
      <c r="AU211" s="128">
        <v>488</v>
      </c>
      <c r="AV211" s="89">
        <v>5</v>
      </c>
      <c r="AW211" s="77">
        <f t="shared" si="1478"/>
        <v>1.0245901639344262E-2</v>
      </c>
      <c r="AX211" s="78">
        <v>35</v>
      </c>
      <c r="AY211" s="77">
        <f t="shared" si="1479"/>
        <v>7.1721311475409832E-2</v>
      </c>
      <c r="AZ211" s="78">
        <v>13</v>
      </c>
      <c r="BA211" s="77">
        <f t="shared" si="1480"/>
        <v>2.663934426229508E-2</v>
      </c>
      <c r="BB211" s="128">
        <f t="shared" si="1481"/>
        <v>15527</v>
      </c>
      <c r="BC211" s="79">
        <f t="shared" si="1482"/>
        <v>1228</v>
      </c>
      <c r="BD211" s="77">
        <f t="shared" si="1483"/>
        <v>7.9088040188059511E-2</v>
      </c>
      <c r="BE211" s="79">
        <f t="shared" si="1484"/>
        <v>2694</v>
      </c>
      <c r="BF211" s="77">
        <f t="shared" si="1485"/>
        <v>0.17350421845816963</v>
      </c>
      <c r="BG211" s="79">
        <f t="shared" si="1486"/>
        <v>1675</v>
      </c>
      <c r="BH211" s="77">
        <f t="shared" si="1487"/>
        <v>0.10787660204804533</v>
      </c>
      <c r="BJ211" s="268" t="s">
        <v>53</v>
      </c>
      <c r="BK211" s="5" t="s">
        <v>175</v>
      </c>
      <c r="BL211" s="33">
        <f>(BB279-SUM(BC279,BE279,BG279))/BB279</f>
        <v>0.7673787110789283</v>
      </c>
      <c r="BM211" s="86"/>
      <c r="BN211" s="149"/>
      <c r="BO211" s="86"/>
      <c r="BP211" s="86"/>
      <c r="BQ211" s="86"/>
      <c r="BR211" s="86"/>
      <c r="BS211" s="86"/>
      <c r="BT211" s="86"/>
      <c r="BU211" s="86"/>
      <c r="BV211" s="86"/>
      <c r="BW211" s="86"/>
      <c r="BX211" s="86"/>
      <c r="BY211" s="86"/>
      <c r="BZ211" s="86"/>
      <c r="CB211" s="3"/>
      <c r="CC211" s="3"/>
      <c r="CD211" s="3"/>
      <c r="CE211" s="3"/>
      <c r="CF211" s="3"/>
      <c r="CG211" s="3"/>
      <c r="CH211" s="3"/>
      <c r="CI211" s="3"/>
      <c r="CJ211" s="3"/>
      <c r="CK211" s="3"/>
      <c r="CL211" s="3"/>
      <c r="CM211" s="3"/>
      <c r="CN211" s="3"/>
      <c r="CO211" s="86"/>
    </row>
    <row r="212" spans="2:112" s="12" customFormat="1" ht="14.25" customHeight="1">
      <c r="B212" s="243"/>
      <c r="C212" s="265"/>
      <c r="D212" s="187" t="s">
        <v>212</v>
      </c>
      <c r="E212" s="179">
        <v>0</v>
      </c>
      <c r="F212" s="180">
        <v>0</v>
      </c>
      <c r="G212" s="67" t="str">
        <f t="shared" si="1460"/>
        <v>-</v>
      </c>
      <c r="H212" s="68">
        <v>0</v>
      </c>
      <c r="I212" s="67" t="str">
        <f t="shared" si="1461"/>
        <v>-</v>
      </c>
      <c r="J212" s="68">
        <v>0</v>
      </c>
      <c r="K212" s="67" t="str">
        <f t="shared" si="1462"/>
        <v>-</v>
      </c>
      <c r="L212" s="179">
        <v>1</v>
      </c>
      <c r="M212" s="180">
        <v>0</v>
      </c>
      <c r="N212" s="67">
        <f t="shared" si="1463"/>
        <v>0</v>
      </c>
      <c r="O212" s="68">
        <v>0</v>
      </c>
      <c r="P212" s="67">
        <f t="shared" si="1464"/>
        <v>0</v>
      </c>
      <c r="Q212" s="68">
        <v>0</v>
      </c>
      <c r="R212" s="67">
        <f t="shared" si="1465"/>
        <v>0</v>
      </c>
      <c r="S212" s="179">
        <v>1070</v>
      </c>
      <c r="T212" s="180">
        <v>95</v>
      </c>
      <c r="U212" s="67">
        <f t="shared" si="1466"/>
        <v>8.8785046728971959E-2</v>
      </c>
      <c r="V212" s="68">
        <v>194</v>
      </c>
      <c r="W212" s="67">
        <f t="shared" si="1467"/>
        <v>0.18130841121495328</v>
      </c>
      <c r="X212" s="68">
        <v>134</v>
      </c>
      <c r="Y212" s="67">
        <f t="shared" si="1468"/>
        <v>0.12523364485981309</v>
      </c>
      <c r="Z212" s="179">
        <v>652</v>
      </c>
      <c r="AA212" s="180">
        <v>48</v>
      </c>
      <c r="AB212" s="67">
        <f t="shared" si="1469"/>
        <v>7.3619631901840496E-2</v>
      </c>
      <c r="AC212" s="68">
        <v>140</v>
      </c>
      <c r="AD212" s="67">
        <f t="shared" si="1470"/>
        <v>0.21472392638036811</v>
      </c>
      <c r="AE212" s="68">
        <v>90</v>
      </c>
      <c r="AF212" s="67">
        <f t="shared" si="1471"/>
        <v>0.13803680981595093</v>
      </c>
      <c r="AG212" s="179">
        <v>321</v>
      </c>
      <c r="AH212" s="180">
        <v>21</v>
      </c>
      <c r="AI212" s="67">
        <f t="shared" si="1472"/>
        <v>6.5420560747663545E-2</v>
      </c>
      <c r="AJ212" s="68">
        <v>48</v>
      </c>
      <c r="AK212" s="67">
        <f t="shared" si="1473"/>
        <v>0.14953271028037382</v>
      </c>
      <c r="AL212" s="68">
        <v>41</v>
      </c>
      <c r="AM212" s="67">
        <f t="shared" si="1474"/>
        <v>0.1277258566978193</v>
      </c>
      <c r="AN212" s="179">
        <v>139</v>
      </c>
      <c r="AO212" s="180">
        <v>1</v>
      </c>
      <c r="AP212" s="67">
        <f t="shared" si="1475"/>
        <v>7.1942446043165471E-3</v>
      </c>
      <c r="AQ212" s="68">
        <v>17</v>
      </c>
      <c r="AR212" s="67">
        <f t="shared" si="1476"/>
        <v>0.1223021582733813</v>
      </c>
      <c r="AS212" s="68">
        <v>9</v>
      </c>
      <c r="AT212" s="67">
        <f t="shared" si="1477"/>
        <v>6.4748201438848921E-2</v>
      </c>
      <c r="AU212" s="179">
        <v>37</v>
      </c>
      <c r="AV212" s="180">
        <v>0</v>
      </c>
      <c r="AW212" s="67">
        <f t="shared" si="1478"/>
        <v>0</v>
      </c>
      <c r="AX212" s="68">
        <v>4</v>
      </c>
      <c r="AY212" s="67">
        <f t="shared" si="1479"/>
        <v>0.10810810810810811</v>
      </c>
      <c r="AZ212" s="68">
        <v>1</v>
      </c>
      <c r="BA212" s="67">
        <f t="shared" si="1480"/>
        <v>2.7027027027027029E-2</v>
      </c>
      <c r="BB212" s="179">
        <f t="shared" si="1481"/>
        <v>2220</v>
      </c>
      <c r="BC212" s="69">
        <f t="shared" si="1482"/>
        <v>165</v>
      </c>
      <c r="BD212" s="67">
        <f t="shared" si="1483"/>
        <v>7.4324324324324328E-2</v>
      </c>
      <c r="BE212" s="69">
        <f t="shared" si="1484"/>
        <v>403</v>
      </c>
      <c r="BF212" s="67">
        <f t="shared" si="1485"/>
        <v>0.18153153153153154</v>
      </c>
      <c r="BG212" s="69">
        <f t="shared" si="1486"/>
        <v>275</v>
      </c>
      <c r="BH212" s="67">
        <f t="shared" si="1487"/>
        <v>0.12387387387387387</v>
      </c>
      <c r="BJ212" s="269"/>
      <c r="BK212" s="5" t="s">
        <v>212</v>
      </c>
      <c r="BL212" s="33">
        <f>(BB280-SUM(BC280,BE280,BG280))/BB280</f>
        <v>0.7078651685393258</v>
      </c>
      <c r="BM212" s="86"/>
      <c r="BN212" s="149"/>
      <c r="BO212" s="86"/>
      <c r="BP212" s="86"/>
      <c r="BQ212" s="86"/>
      <c r="BR212" s="86"/>
      <c r="BS212" s="86"/>
      <c r="BT212" s="86"/>
      <c r="BU212" s="86"/>
      <c r="BV212" s="86"/>
      <c r="BW212" s="86"/>
      <c r="BX212" s="86"/>
      <c r="BY212" s="86"/>
      <c r="BZ212" s="86"/>
      <c r="CB212" s="3"/>
      <c r="CC212" s="3"/>
      <c r="CD212" s="3"/>
      <c r="CE212" s="3"/>
      <c r="CF212" s="3"/>
      <c r="CG212" s="3"/>
      <c r="CH212" s="3"/>
      <c r="CI212" s="3"/>
      <c r="CJ212" s="3"/>
      <c r="CK212" s="3"/>
      <c r="CL212" s="3"/>
      <c r="CM212" s="3"/>
      <c r="CN212" s="3"/>
      <c r="CO212" s="86"/>
    </row>
    <row r="213" spans="2:112" s="12" customFormat="1" ht="14.25" customHeight="1">
      <c r="B213" s="243"/>
      <c r="C213" s="265"/>
      <c r="D213" s="145" t="s">
        <v>274</v>
      </c>
      <c r="E213" s="179">
        <v>0</v>
      </c>
      <c r="F213" s="180">
        <v>0</v>
      </c>
      <c r="G213" s="67" t="str">
        <f t="shared" ref="G213" si="1629">IFERROR(F213/E213,"-")</f>
        <v>-</v>
      </c>
      <c r="H213" s="68">
        <v>0</v>
      </c>
      <c r="I213" s="67" t="str">
        <f t="shared" ref="I213" si="1630">IFERROR(H213/E213,"-")</f>
        <v>-</v>
      </c>
      <c r="J213" s="68">
        <v>0</v>
      </c>
      <c r="K213" s="67" t="str">
        <f t="shared" ref="K213" si="1631">IFERROR(J213/E213,"-")</f>
        <v>-</v>
      </c>
      <c r="L213" s="179">
        <v>2</v>
      </c>
      <c r="M213" s="180">
        <v>0</v>
      </c>
      <c r="N213" s="67">
        <f t="shared" ref="N213" si="1632">IFERROR(M213/L213,"-")</f>
        <v>0</v>
      </c>
      <c r="O213" s="68">
        <v>0</v>
      </c>
      <c r="P213" s="67">
        <f t="shared" ref="P213" si="1633">IFERROR(O213/L213,"-")</f>
        <v>0</v>
      </c>
      <c r="Q213" s="68">
        <v>0</v>
      </c>
      <c r="R213" s="67">
        <f t="shared" ref="R213" si="1634">IFERROR(Q213/L213,"-")</f>
        <v>0</v>
      </c>
      <c r="S213" s="179">
        <v>24</v>
      </c>
      <c r="T213" s="180">
        <v>0</v>
      </c>
      <c r="U213" s="67">
        <f t="shared" ref="U213" si="1635">IFERROR(T213/S213,"-")</f>
        <v>0</v>
      </c>
      <c r="V213" s="68">
        <v>0</v>
      </c>
      <c r="W213" s="67">
        <f t="shared" ref="W213" si="1636">IFERROR(V213/S213,"-")</f>
        <v>0</v>
      </c>
      <c r="X213" s="68">
        <v>0</v>
      </c>
      <c r="Y213" s="67">
        <f t="shared" ref="Y213" si="1637">IFERROR(X213/S213,"-")</f>
        <v>0</v>
      </c>
      <c r="Z213" s="179">
        <v>46</v>
      </c>
      <c r="AA213" s="180">
        <v>0</v>
      </c>
      <c r="AB213" s="67">
        <f t="shared" ref="AB213" si="1638">IFERROR(AA213/Z213,"-")</f>
        <v>0</v>
      </c>
      <c r="AC213" s="68">
        <v>0</v>
      </c>
      <c r="AD213" s="67">
        <f t="shared" ref="AD213" si="1639">IFERROR(AC213/Z213,"-")</f>
        <v>0</v>
      </c>
      <c r="AE213" s="68">
        <v>0</v>
      </c>
      <c r="AF213" s="67">
        <f t="shared" ref="AF213" si="1640">IFERROR(AE213/Z213,"-")</f>
        <v>0</v>
      </c>
      <c r="AG213" s="179">
        <v>49</v>
      </c>
      <c r="AH213" s="180">
        <v>0</v>
      </c>
      <c r="AI213" s="67">
        <f t="shared" ref="AI213" si="1641">IFERROR(AH213/AG213,"-")</f>
        <v>0</v>
      </c>
      <c r="AJ213" s="68">
        <v>0</v>
      </c>
      <c r="AK213" s="67">
        <f t="shared" ref="AK213" si="1642">IFERROR(AJ213/AG213,"-")</f>
        <v>0</v>
      </c>
      <c r="AL213" s="68">
        <v>0</v>
      </c>
      <c r="AM213" s="67">
        <f t="shared" ref="AM213" si="1643">IFERROR(AL213/AG213,"-")</f>
        <v>0</v>
      </c>
      <c r="AN213" s="179">
        <v>39</v>
      </c>
      <c r="AO213" s="180">
        <v>0</v>
      </c>
      <c r="AP213" s="67">
        <f t="shared" ref="AP213" si="1644">IFERROR(AO213/AN213,"-")</f>
        <v>0</v>
      </c>
      <c r="AQ213" s="68">
        <v>0</v>
      </c>
      <c r="AR213" s="67">
        <f t="shared" ref="AR213" si="1645">IFERROR(AQ213/AN213,"-")</f>
        <v>0</v>
      </c>
      <c r="AS213" s="68">
        <v>0</v>
      </c>
      <c r="AT213" s="67">
        <f t="shared" ref="AT213" si="1646">IFERROR(AS213/AN213,"-")</f>
        <v>0</v>
      </c>
      <c r="AU213" s="179">
        <v>33</v>
      </c>
      <c r="AV213" s="180">
        <v>0</v>
      </c>
      <c r="AW213" s="67">
        <f t="shared" ref="AW213" si="1647">IFERROR(AV213/AU213,"-")</f>
        <v>0</v>
      </c>
      <c r="AX213" s="68">
        <v>0</v>
      </c>
      <c r="AY213" s="67">
        <f t="shared" ref="AY213" si="1648">IFERROR(AX213/AU213,"-")</f>
        <v>0</v>
      </c>
      <c r="AZ213" s="68">
        <v>0</v>
      </c>
      <c r="BA213" s="67">
        <f t="shared" ref="BA213" si="1649">IFERROR(AZ213/AU213,"-")</f>
        <v>0</v>
      </c>
      <c r="BB213" s="179">
        <f t="shared" ref="BB213" si="1650">SUM(E213,L213,S213,Z213,AG213,AN213,AU213,)</f>
        <v>193</v>
      </c>
      <c r="BC213" s="69">
        <f t="shared" ref="BC213" si="1651">SUM(F213,M213,T213,AA213,AH213,AO213,AV213,)</f>
        <v>0</v>
      </c>
      <c r="BD213" s="67">
        <f t="shared" ref="BD213" si="1652">IFERROR(BC213/BB213,"-")</f>
        <v>0</v>
      </c>
      <c r="BE213" s="69">
        <f t="shared" ref="BE213" si="1653">SUM(H213,O213,V213,AC213,AJ213,AQ213,AX213,)</f>
        <v>0</v>
      </c>
      <c r="BF213" s="67">
        <f t="shared" ref="BF213" si="1654">IFERROR(BE213/BB213,"-")</f>
        <v>0</v>
      </c>
      <c r="BG213" s="69">
        <f t="shared" ref="BG213" si="1655">SUM(J213,Q213,X213,AE213,AL213,AS213,AZ213,)</f>
        <v>0</v>
      </c>
      <c r="BH213" s="67">
        <f t="shared" ref="BH213" si="1656">IFERROR(BG213/BB213,"-")</f>
        <v>0</v>
      </c>
      <c r="BJ213" s="270"/>
      <c r="BK213" s="125" t="s">
        <v>74</v>
      </c>
      <c r="BL213" s="33">
        <f>(BB282-SUM(BC282,BE282,BG282))/BB282</f>
        <v>0.76608285618053218</v>
      </c>
      <c r="BM213" s="86"/>
      <c r="BN213" s="149"/>
      <c r="BO213" s="86"/>
      <c r="BP213" s="86"/>
      <c r="BQ213" s="86"/>
      <c r="BR213" s="86"/>
      <c r="BS213" s="86"/>
      <c r="BT213" s="86"/>
      <c r="BU213" s="86"/>
      <c r="BV213" s="86"/>
      <c r="BW213" s="86"/>
      <c r="BX213" s="86"/>
      <c r="BY213" s="86"/>
      <c r="BZ213" s="86"/>
      <c r="CB213" s="3"/>
      <c r="CC213" s="3"/>
      <c r="CD213" s="3"/>
      <c r="CE213" s="3"/>
      <c r="CF213" s="3"/>
      <c r="CG213" s="3"/>
      <c r="CH213" s="3"/>
      <c r="CI213" s="3"/>
      <c r="CJ213" s="3"/>
      <c r="CK213" s="3"/>
      <c r="CL213" s="3"/>
      <c r="CM213" s="3"/>
      <c r="CN213" s="3"/>
      <c r="CO213" s="86"/>
    </row>
    <row r="214" spans="2:112" s="12" customFormat="1" ht="14.25" customHeight="1">
      <c r="B214" s="244"/>
      <c r="C214" s="266"/>
      <c r="D214" s="169" t="s">
        <v>74</v>
      </c>
      <c r="E214" s="39">
        <v>6</v>
      </c>
      <c r="F214" s="195">
        <v>0</v>
      </c>
      <c r="G214" s="13">
        <f t="shared" si="1460"/>
        <v>0</v>
      </c>
      <c r="H214" s="34">
        <v>0</v>
      </c>
      <c r="I214" s="13">
        <f t="shared" si="1461"/>
        <v>0</v>
      </c>
      <c r="J214" s="34">
        <v>0</v>
      </c>
      <c r="K214" s="13">
        <f t="shared" si="1462"/>
        <v>0</v>
      </c>
      <c r="L214" s="39">
        <v>25</v>
      </c>
      <c r="M214" s="195">
        <v>3</v>
      </c>
      <c r="N214" s="13">
        <f t="shared" si="1463"/>
        <v>0.12</v>
      </c>
      <c r="O214" s="34">
        <v>2</v>
      </c>
      <c r="P214" s="13">
        <f t="shared" si="1464"/>
        <v>0.08</v>
      </c>
      <c r="Q214" s="34">
        <v>0</v>
      </c>
      <c r="R214" s="13">
        <f t="shared" si="1465"/>
        <v>0</v>
      </c>
      <c r="S214" s="39">
        <v>7140</v>
      </c>
      <c r="T214" s="195">
        <v>724</v>
      </c>
      <c r="U214" s="13">
        <f t="shared" si="1466"/>
        <v>0.10140056022408964</v>
      </c>
      <c r="V214" s="34">
        <v>1446</v>
      </c>
      <c r="W214" s="13">
        <f t="shared" si="1467"/>
        <v>0.20252100840336135</v>
      </c>
      <c r="X214" s="34">
        <v>851</v>
      </c>
      <c r="Y214" s="13">
        <f t="shared" si="1468"/>
        <v>0.11918767507002802</v>
      </c>
      <c r="Z214" s="39">
        <v>5355</v>
      </c>
      <c r="AA214" s="195">
        <v>457</v>
      </c>
      <c r="AB214" s="13">
        <f t="shared" si="1469"/>
        <v>8.5340802987861814E-2</v>
      </c>
      <c r="AC214" s="34">
        <v>1014</v>
      </c>
      <c r="AD214" s="13">
        <f t="shared" si="1470"/>
        <v>0.18935574229691876</v>
      </c>
      <c r="AE214" s="34">
        <v>654</v>
      </c>
      <c r="AF214" s="13">
        <f t="shared" si="1471"/>
        <v>0.12212885154061624</v>
      </c>
      <c r="AG214" s="39">
        <v>3265</v>
      </c>
      <c r="AH214" s="195">
        <v>173</v>
      </c>
      <c r="AI214" s="13">
        <f t="shared" si="1472"/>
        <v>5.2986217457886675E-2</v>
      </c>
      <c r="AJ214" s="34">
        <v>433</v>
      </c>
      <c r="AK214" s="13">
        <f t="shared" si="1473"/>
        <v>0.1326186830015314</v>
      </c>
      <c r="AL214" s="34">
        <v>318</v>
      </c>
      <c r="AM214" s="13">
        <f t="shared" si="1474"/>
        <v>9.7396630934150075E-2</v>
      </c>
      <c r="AN214" s="39">
        <v>1591</v>
      </c>
      <c r="AO214" s="195">
        <v>31</v>
      </c>
      <c r="AP214" s="13">
        <f t="shared" si="1475"/>
        <v>1.9484600879949718E-2</v>
      </c>
      <c r="AQ214" s="34">
        <v>163</v>
      </c>
      <c r="AR214" s="13">
        <f t="shared" si="1476"/>
        <v>0.10245128849780012</v>
      </c>
      <c r="AS214" s="34">
        <v>113</v>
      </c>
      <c r="AT214" s="13">
        <f t="shared" si="1477"/>
        <v>7.1024512884978006E-2</v>
      </c>
      <c r="AU214" s="39">
        <v>558</v>
      </c>
      <c r="AV214" s="195">
        <v>5</v>
      </c>
      <c r="AW214" s="13">
        <f t="shared" si="1478"/>
        <v>8.9605734767025085E-3</v>
      </c>
      <c r="AX214" s="34">
        <v>39</v>
      </c>
      <c r="AY214" s="13">
        <f t="shared" si="1479"/>
        <v>6.9892473118279563E-2</v>
      </c>
      <c r="AZ214" s="34">
        <v>14</v>
      </c>
      <c r="BA214" s="13">
        <f t="shared" si="1480"/>
        <v>2.5089605734767026E-2</v>
      </c>
      <c r="BB214" s="39">
        <f t="shared" si="1481"/>
        <v>17940</v>
      </c>
      <c r="BC214" s="75">
        <f t="shared" si="1482"/>
        <v>1393</v>
      </c>
      <c r="BD214" s="13">
        <f t="shared" si="1483"/>
        <v>7.7647714604236348E-2</v>
      </c>
      <c r="BE214" s="75">
        <f t="shared" si="1484"/>
        <v>3097</v>
      </c>
      <c r="BF214" s="13">
        <f t="shared" si="1485"/>
        <v>0.17263099219620959</v>
      </c>
      <c r="BG214" s="75">
        <f t="shared" si="1486"/>
        <v>1950</v>
      </c>
      <c r="BH214" s="13">
        <f t="shared" si="1487"/>
        <v>0.10869565217391304</v>
      </c>
      <c r="BJ214" s="268" t="s">
        <v>54</v>
      </c>
      <c r="BK214" s="5" t="s">
        <v>175</v>
      </c>
      <c r="BL214" s="33">
        <f>(BB283-SUM(BC283,BE283,BG283))/BB283</f>
        <v>0.69325153374233128</v>
      </c>
      <c r="BM214" s="86"/>
      <c r="BN214" s="149"/>
      <c r="BO214" s="86"/>
      <c r="BP214" s="86"/>
      <c r="BQ214" s="86"/>
      <c r="BR214" s="86"/>
      <c r="BS214" s="86"/>
      <c r="BT214" s="86"/>
      <c r="BU214" s="86"/>
      <c r="BV214" s="86"/>
      <c r="BW214" s="86"/>
      <c r="BX214" s="86"/>
      <c r="BY214" s="86"/>
      <c r="BZ214" s="86"/>
      <c r="CB214" s="3"/>
      <c r="CC214" s="3"/>
      <c r="CD214" s="3"/>
      <c r="CE214" s="3"/>
      <c r="CF214" s="3"/>
      <c r="CG214" s="3"/>
      <c r="CH214" s="3"/>
      <c r="CI214" s="3"/>
      <c r="CJ214" s="3"/>
      <c r="CK214" s="3"/>
      <c r="CL214" s="3"/>
      <c r="CM214" s="3"/>
      <c r="CN214" s="3"/>
      <c r="CO214" s="86"/>
    </row>
    <row r="215" spans="2:112" s="12" customFormat="1" ht="14.25" customHeight="1">
      <c r="B215" s="242">
        <v>53</v>
      </c>
      <c r="C215" s="264" t="s">
        <v>22</v>
      </c>
      <c r="D215" s="144" t="s">
        <v>275</v>
      </c>
      <c r="E215" s="128">
        <v>31</v>
      </c>
      <c r="F215" s="89">
        <v>2</v>
      </c>
      <c r="G215" s="77">
        <f t="shared" si="1460"/>
        <v>6.4516129032258063E-2</v>
      </c>
      <c r="H215" s="78">
        <v>4</v>
      </c>
      <c r="I215" s="77">
        <f t="shared" si="1461"/>
        <v>0.12903225806451613</v>
      </c>
      <c r="J215" s="78">
        <v>1</v>
      </c>
      <c r="K215" s="77">
        <f t="shared" si="1462"/>
        <v>3.2258064516129031E-2</v>
      </c>
      <c r="L215" s="128">
        <v>68</v>
      </c>
      <c r="M215" s="89">
        <v>1</v>
      </c>
      <c r="N215" s="77">
        <f t="shared" si="1463"/>
        <v>1.4705882352941176E-2</v>
      </c>
      <c r="O215" s="78">
        <v>3</v>
      </c>
      <c r="P215" s="77">
        <f t="shared" si="1464"/>
        <v>4.4117647058823532E-2</v>
      </c>
      <c r="Q215" s="78">
        <v>7</v>
      </c>
      <c r="R215" s="77">
        <f t="shared" si="1465"/>
        <v>0.10294117647058823</v>
      </c>
      <c r="S215" s="128">
        <v>3715</v>
      </c>
      <c r="T215" s="89">
        <v>279</v>
      </c>
      <c r="U215" s="77">
        <f t="shared" si="1466"/>
        <v>7.5100942126514136E-2</v>
      </c>
      <c r="V215" s="78">
        <v>721</v>
      </c>
      <c r="W215" s="77">
        <f t="shared" si="1467"/>
        <v>0.19407806191117094</v>
      </c>
      <c r="X215" s="78">
        <v>333</v>
      </c>
      <c r="Y215" s="77">
        <f t="shared" si="1468"/>
        <v>8.9636608344549132E-2</v>
      </c>
      <c r="Z215" s="128">
        <v>2960</v>
      </c>
      <c r="AA215" s="89">
        <v>171</v>
      </c>
      <c r="AB215" s="77">
        <f t="shared" si="1469"/>
        <v>5.777027027027027E-2</v>
      </c>
      <c r="AC215" s="78">
        <v>483</v>
      </c>
      <c r="AD215" s="77">
        <f t="shared" si="1470"/>
        <v>0.16317567567567567</v>
      </c>
      <c r="AE215" s="78">
        <v>269</v>
      </c>
      <c r="AF215" s="77">
        <f t="shared" si="1471"/>
        <v>9.087837837837838E-2</v>
      </c>
      <c r="AG215" s="128">
        <v>1681</v>
      </c>
      <c r="AH215" s="89">
        <v>51</v>
      </c>
      <c r="AI215" s="77">
        <f t="shared" si="1472"/>
        <v>3.0339083878643664E-2</v>
      </c>
      <c r="AJ215" s="78">
        <v>178</v>
      </c>
      <c r="AK215" s="77">
        <f t="shared" si="1473"/>
        <v>0.10588935157644259</v>
      </c>
      <c r="AL215" s="78">
        <v>111</v>
      </c>
      <c r="AM215" s="77">
        <f t="shared" si="1474"/>
        <v>6.6032123735871501E-2</v>
      </c>
      <c r="AN215" s="128">
        <v>694</v>
      </c>
      <c r="AO215" s="89">
        <v>15</v>
      </c>
      <c r="AP215" s="77">
        <f t="shared" si="1475"/>
        <v>2.1613832853025938E-2</v>
      </c>
      <c r="AQ215" s="78">
        <v>67</v>
      </c>
      <c r="AR215" s="77">
        <f t="shared" si="1476"/>
        <v>9.6541786743515851E-2</v>
      </c>
      <c r="AS215" s="78">
        <v>25</v>
      </c>
      <c r="AT215" s="77">
        <f t="shared" si="1477"/>
        <v>3.6023054755043228E-2</v>
      </c>
      <c r="AU215" s="128">
        <v>214</v>
      </c>
      <c r="AV215" s="89">
        <v>1</v>
      </c>
      <c r="AW215" s="77">
        <f t="shared" si="1478"/>
        <v>4.6728971962616819E-3</v>
      </c>
      <c r="AX215" s="78">
        <v>14</v>
      </c>
      <c r="AY215" s="77">
        <f t="shared" si="1479"/>
        <v>6.5420560747663545E-2</v>
      </c>
      <c r="AZ215" s="78">
        <v>7</v>
      </c>
      <c r="BA215" s="77">
        <f t="shared" si="1480"/>
        <v>3.2710280373831772E-2</v>
      </c>
      <c r="BB215" s="128">
        <f t="shared" si="1481"/>
        <v>9363</v>
      </c>
      <c r="BC215" s="79">
        <f t="shared" si="1482"/>
        <v>520</v>
      </c>
      <c r="BD215" s="77">
        <f t="shared" si="1483"/>
        <v>5.5537754993057784E-2</v>
      </c>
      <c r="BE215" s="79">
        <f t="shared" si="1484"/>
        <v>1470</v>
      </c>
      <c r="BF215" s="77">
        <f t="shared" si="1485"/>
        <v>0.15700096123037488</v>
      </c>
      <c r="BG215" s="79">
        <f t="shared" si="1486"/>
        <v>753</v>
      </c>
      <c r="BH215" s="77">
        <f t="shared" si="1487"/>
        <v>8.0422941364947126E-2</v>
      </c>
      <c r="BJ215" s="269"/>
      <c r="BK215" s="5" t="s">
        <v>212</v>
      </c>
      <c r="BL215" s="33">
        <f>(BB284-SUM(BC284,BE284,BG284))/BB284</f>
        <v>0.70454545454545459</v>
      </c>
      <c r="BM215" s="86"/>
      <c r="BN215" s="149"/>
      <c r="BO215" s="86"/>
      <c r="BP215" s="86"/>
      <c r="BQ215" s="86"/>
      <c r="BR215" s="86"/>
      <c r="BS215" s="86"/>
      <c r="BT215" s="86"/>
      <c r="BU215" s="86"/>
      <c r="BV215" s="86"/>
      <c r="BW215" s="86"/>
      <c r="BX215" s="86"/>
      <c r="BY215" s="86"/>
      <c r="BZ215" s="86"/>
      <c r="CB215" s="3"/>
      <c r="CC215" s="3"/>
      <c r="CD215" s="3"/>
      <c r="CE215" s="3"/>
      <c r="CF215" s="3"/>
      <c r="CG215" s="3"/>
      <c r="CH215" s="3"/>
      <c r="CI215" s="3"/>
      <c r="CJ215" s="3"/>
      <c r="CK215" s="3"/>
      <c r="CL215" s="3"/>
      <c r="CM215" s="3"/>
      <c r="CN215" s="3"/>
      <c r="CO215" s="86"/>
    </row>
    <row r="216" spans="2:112" s="12" customFormat="1" ht="14.25" customHeight="1">
      <c r="B216" s="243"/>
      <c r="C216" s="265"/>
      <c r="D216" s="187" t="s">
        <v>212</v>
      </c>
      <c r="E216" s="179">
        <v>0</v>
      </c>
      <c r="F216" s="180">
        <v>0</v>
      </c>
      <c r="G216" s="67" t="str">
        <f t="shared" si="1460"/>
        <v>-</v>
      </c>
      <c r="H216" s="68">
        <v>0</v>
      </c>
      <c r="I216" s="67" t="str">
        <f t="shared" si="1461"/>
        <v>-</v>
      </c>
      <c r="J216" s="68">
        <v>0</v>
      </c>
      <c r="K216" s="67" t="str">
        <f t="shared" si="1462"/>
        <v>-</v>
      </c>
      <c r="L216" s="179">
        <v>0</v>
      </c>
      <c r="M216" s="180">
        <v>0</v>
      </c>
      <c r="N216" s="67" t="str">
        <f t="shared" si="1463"/>
        <v>-</v>
      </c>
      <c r="O216" s="68">
        <v>0</v>
      </c>
      <c r="P216" s="67" t="str">
        <f t="shared" si="1464"/>
        <v>-</v>
      </c>
      <c r="Q216" s="68">
        <v>0</v>
      </c>
      <c r="R216" s="67" t="str">
        <f t="shared" si="1465"/>
        <v>-</v>
      </c>
      <c r="S216" s="179">
        <v>311</v>
      </c>
      <c r="T216" s="180">
        <v>22</v>
      </c>
      <c r="U216" s="67">
        <f t="shared" si="1466"/>
        <v>7.0739549839228297E-2</v>
      </c>
      <c r="V216" s="68">
        <v>59</v>
      </c>
      <c r="W216" s="67">
        <f t="shared" si="1467"/>
        <v>0.18971061093247588</v>
      </c>
      <c r="X216" s="68">
        <v>27</v>
      </c>
      <c r="Y216" s="67">
        <f t="shared" si="1468"/>
        <v>8.6816720257234734E-2</v>
      </c>
      <c r="Z216" s="179">
        <v>155</v>
      </c>
      <c r="AA216" s="180">
        <v>5</v>
      </c>
      <c r="AB216" s="67">
        <f t="shared" si="1469"/>
        <v>3.2258064516129031E-2</v>
      </c>
      <c r="AC216" s="68">
        <v>24</v>
      </c>
      <c r="AD216" s="67">
        <f t="shared" si="1470"/>
        <v>0.15483870967741936</v>
      </c>
      <c r="AE216" s="68">
        <v>10</v>
      </c>
      <c r="AF216" s="67">
        <f t="shared" si="1471"/>
        <v>6.4516129032258063E-2</v>
      </c>
      <c r="AG216" s="179">
        <v>71</v>
      </c>
      <c r="AH216" s="180">
        <v>2</v>
      </c>
      <c r="AI216" s="67">
        <f t="shared" si="1472"/>
        <v>2.8169014084507043E-2</v>
      </c>
      <c r="AJ216" s="68">
        <v>10</v>
      </c>
      <c r="AK216" s="67">
        <f t="shared" si="1473"/>
        <v>0.14084507042253522</v>
      </c>
      <c r="AL216" s="68">
        <v>3</v>
      </c>
      <c r="AM216" s="67">
        <f t="shared" si="1474"/>
        <v>4.2253521126760563E-2</v>
      </c>
      <c r="AN216" s="179">
        <v>27</v>
      </c>
      <c r="AO216" s="180">
        <v>0</v>
      </c>
      <c r="AP216" s="67">
        <f t="shared" si="1475"/>
        <v>0</v>
      </c>
      <c r="AQ216" s="68">
        <v>7</v>
      </c>
      <c r="AR216" s="67">
        <f t="shared" si="1476"/>
        <v>0.25925925925925924</v>
      </c>
      <c r="AS216" s="68">
        <v>3</v>
      </c>
      <c r="AT216" s="67">
        <f t="shared" si="1477"/>
        <v>0.1111111111111111</v>
      </c>
      <c r="AU216" s="179">
        <v>8</v>
      </c>
      <c r="AV216" s="180">
        <v>0</v>
      </c>
      <c r="AW216" s="67">
        <f t="shared" si="1478"/>
        <v>0</v>
      </c>
      <c r="AX216" s="68">
        <v>2</v>
      </c>
      <c r="AY216" s="67">
        <f t="shared" si="1479"/>
        <v>0.25</v>
      </c>
      <c r="AZ216" s="68">
        <v>0</v>
      </c>
      <c r="BA216" s="67">
        <f t="shared" si="1480"/>
        <v>0</v>
      </c>
      <c r="BB216" s="179">
        <f t="shared" si="1481"/>
        <v>572</v>
      </c>
      <c r="BC216" s="69">
        <f t="shared" si="1482"/>
        <v>29</v>
      </c>
      <c r="BD216" s="67">
        <f t="shared" si="1483"/>
        <v>5.0699300699300696E-2</v>
      </c>
      <c r="BE216" s="69">
        <f t="shared" si="1484"/>
        <v>102</v>
      </c>
      <c r="BF216" s="67">
        <f t="shared" si="1485"/>
        <v>0.17832167832167833</v>
      </c>
      <c r="BG216" s="69">
        <f t="shared" si="1486"/>
        <v>43</v>
      </c>
      <c r="BH216" s="67">
        <f t="shared" si="1487"/>
        <v>7.5174825174825169E-2</v>
      </c>
      <c r="BJ216" s="270"/>
      <c r="BK216" s="125" t="s">
        <v>74</v>
      </c>
      <c r="BL216" s="33">
        <f>(BB286-SUM(BC286,BE286,BG286))/BB286</f>
        <v>0.69874879692011549</v>
      </c>
      <c r="BM216" s="86"/>
      <c r="BN216" s="149"/>
      <c r="BO216" s="86"/>
      <c r="BP216" s="86"/>
      <c r="BQ216" s="86"/>
      <c r="BR216" s="86"/>
      <c r="BS216" s="86"/>
      <c r="BT216" s="86"/>
      <c r="BU216" s="86"/>
      <c r="BV216" s="86"/>
      <c r="BW216" s="86"/>
      <c r="BX216" s="86"/>
      <c r="BY216" s="86"/>
      <c r="BZ216" s="86"/>
      <c r="CB216" s="3"/>
      <c r="CC216" s="3"/>
      <c r="CD216" s="3"/>
      <c r="CE216" s="3"/>
      <c r="CF216" s="3"/>
      <c r="CG216" s="3"/>
      <c r="CH216" s="3"/>
      <c r="CI216" s="3"/>
      <c r="CJ216" s="3"/>
      <c r="CK216" s="3"/>
      <c r="CL216" s="3"/>
      <c r="CM216" s="3"/>
      <c r="CN216" s="3"/>
      <c r="CO216" s="86"/>
      <c r="CP216" s="2"/>
      <c r="CQ216" s="267"/>
      <c r="CR216" s="267"/>
      <c r="CS216" s="267"/>
      <c r="CT216" s="267"/>
      <c r="CU216" s="267"/>
      <c r="CV216" s="267"/>
      <c r="CW216" s="267"/>
      <c r="CX216" s="267"/>
    </row>
    <row r="217" spans="2:112" s="12" customFormat="1" ht="14.25" customHeight="1">
      <c r="B217" s="243"/>
      <c r="C217" s="265"/>
      <c r="D217" s="145" t="s">
        <v>274</v>
      </c>
      <c r="E217" s="179">
        <v>1</v>
      </c>
      <c r="F217" s="180">
        <v>0</v>
      </c>
      <c r="G217" s="67">
        <f t="shared" ref="G217" si="1657">IFERROR(F217/E217,"-")</f>
        <v>0</v>
      </c>
      <c r="H217" s="68">
        <v>0</v>
      </c>
      <c r="I217" s="67">
        <f t="shared" ref="I217" si="1658">IFERROR(H217/E217,"-")</f>
        <v>0</v>
      </c>
      <c r="J217" s="68">
        <v>0</v>
      </c>
      <c r="K217" s="67">
        <f t="shared" ref="K217" si="1659">IFERROR(J217/E217,"-")</f>
        <v>0</v>
      </c>
      <c r="L217" s="179">
        <v>1</v>
      </c>
      <c r="M217" s="180">
        <v>0</v>
      </c>
      <c r="N217" s="67">
        <f t="shared" ref="N217" si="1660">IFERROR(M217/L217,"-")</f>
        <v>0</v>
      </c>
      <c r="O217" s="68">
        <v>0</v>
      </c>
      <c r="P217" s="67">
        <f t="shared" ref="P217" si="1661">IFERROR(O217/L217,"-")</f>
        <v>0</v>
      </c>
      <c r="Q217" s="68">
        <v>0</v>
      </c>
      <c r="R217" s="67">
        <f t="shared" ref="R217" si="1662">IFERROR(Q217/L217,"-")</f>
        <v>0</v>
      </c>
      <c r="S217" s="179">
        <v>11</v>
      </c>
      <c r="T217" s="180">
        <v>0</v>
      </c>
      <c r="U217" s="67">
        <f t="shared" ref="U217" si="1663">IFERROR(T217/S217,"-")</f>
        <v>0</v>
      </c>
      <c r="V217" s="68">
        <v>0</v>
      </c>
      <c r="W217" s="67">
        <f t="shared" ref="W217" si="1664">IFERROR(V217/S217,"-")</f>
        <v>0</v>
      </c>
      <c r="X217" s="68">
        <v>1</v>
      </c>
      <c r="Y217" s="67">
        <f t="shared" ref="Y217" si="1665">IFERROR(X217/S217,"-")</f>
        <v>9.0909090909090912E-2</v>
      </c>
      <c r="Z217" s="179">
        <v>22</v>
      </c>
      <c r="AA217" s="180">
        <v>0</v>
      </c>
      <c r="AB217" s="67">
        <f t="shared" ref="AB217" si="1666">IFERROR(AA217/Z217,"-")</f>
        <v>0</v>
      </c>
      <c r="AC217" s="68">
        <v>0</v>
      </c>
      <c r="AD217" s="67">
        <f t="shared" ref="AD217" si="1667">IFERROR(AC217/Z217,"-")</f>
        <v>0</v>
      </c>
      <c r="AE217" s="68">
        <v>0</v>
      </c>
      <c r="AF217" s="67">
        <f t="shared" ref="AF217" si="1668">IFERROR(AE217/Z217,"-")</f>
        <v>0</v>
      </c>
      <c r="AG217" s="179">
        <v>26</v>
      </c>
      <c r="AH217" s="180">
        <v>0</v>
      </c>
      <c r="AI217" s="67">
        <f t="shared" ref="AI217" si="1669">IFERROR(AH217/AG217,"-")</f>
        <v>0</v>
      </c>
      <c r="AJ217" s="68">
        <v>0</v>
      </c>
      <c r="AK217" s="67">
        <f t="shared" ref="AK217" si="1670">IFERROR(AJ217/AG217,"-")</f>
        <v>0</v>
      </c>
      <c r="AL217" s="68">
        <v>0</v>
      </c>
      <c r="AM217" s="67">
        <f t="shared" ref="AM217" si="1671">IFERROR(AL217/AG217,"-")</f>
        <v>0</v>
      </c>
      <c r="AN217" s="179">
        <v>23</v>
      </c>
      <c r="AO217" s="180">
        <v>0</v>
      </c>
      <c r="AP217" s="67">
        <f t="shared" ref="AP217" si="1672">IFERROR(AO217/AN217,"-")</f>
        <v>0</v>
      </c>
      <c r="AQ217" s="68">
        <v>0</v>
      </c>
      <c r="AR217" s="67">
        <f t="shared" ref="AR217" si="1673">IFERROR(AQ217/AN217,"-")</f>
        <v>0</v>
      </c>
      <c r="AS217" s="68">
        <v>0</v>
      </c>
      <c r="AT217" s="67">
        <f t="shared" ref="AT217" si="1674">IFERROR(AS217/AN217,"-")</f>
        <v>0</v>
      </c>
      <c r="AU217" s="179">
        <v>20</v>
      </c>
      <c r="AV217" s="180">
        <v>0</v>
      </c>
      <c r="AW217" s="67">
        <f t="shared" ref="AW217" si="1675">IFERROR(AV217/AU217,"-")</f>
        <v>0</v>
      </c>
      <c r="AX217" s="68">
        <v>0</v>
      </c>
      <c r="AY217" s="67">
        <f t="shared" ref="AY217" si="1676">IFERROR(AX217/AU217,"-")</f>
        <v>0</v>
      </c>
      <c r="AZ217" s="68">
        <v>0</v>
      </c>
      <c r="BA217" s="67">
        <f t="shared" ref="BA217" si="1677">IFERROR(AZ217/AU217,"-")</f>
        <v>0</v>
      </c>
      <c r="BB217" s="179">
        <f t="shared" ref="BB217" si="1678">SUM(E217,L217,S217,Z217,AG217,AN217,AU217,)</f>
        <v>104</v>
      </c>
      <c r="BC217" s="69">
        <f t="shared" ref="BC217" si="1679">SUM(F217,M217,T217,AA217,AH217,AO217,AV217,)</f>
        <v>0</v>
      </c>
      <c r="BD217" s="67">
        <f t="shared" ref="BD217" si="1680">IFERROR(BC217/BB217,"-")</f>
        <v>0</v>
      </c>
      <c r="BE217" s="69">
        <f t="shared" ref="BE217" si="1681">SUM(H217,O217,V217,AC217,AJ217,AQ217,AX217,)</f>
        <v>0</v>
      </c>
      <c r="BF217" s="67">
        <f t="shared" ref="BF217" si="1682">IFERROR(BE217/BB217,"-")</f>
        <v>0</v>
      </c>
      <c r="BG217" s="69">
        <f t="shared" ref="BG217" si="1683">SUM(J217,Q217,X217,AE217,AL217,AS217,AZ217,)</f>
        <v>1</v>
      </c>
      <c r="BH217" s="67">
        <f t="shared" ref="BH217" si="1684">IFERROR(BG217/BB217,"-")</f>
        <v>9.6153846153846159E-3</v>
      </c>
      <c r="BJ217" s="268" t="s">
        <v>55</v>
      </c>
      <c r="BK217" s="5" t="s">
        <v>175</v>
      </c>
      <c r="BL217" s="33">
        <f>(BB287-SUM(BC287,BE287,BG287))/BB287</f>
        <v>0.87723362011912642</v>
      </c>
      <c r="BM217" s="86"/>
      <c r="BN217" s="149"/>
      <c r="BO217" s="86"/>
      <c r="BP217" s="86"/>
      <c r="BQ217" s="86"/>
      <c r="BR217" s="86"/>
      <c r="BS217" s="86"/>
      <c r="BT217" s="86"/>
      <c r="BU217" s="86"/>
      <c r="BV217" s="86"/>
      <c r="BW217" s="86"/>
      <c r="BX217" s="86"/>
      <c r="BY217" s="86"/>
      <c r="BZ217" s="86"/>
      <c r="CB217" s="3"/>
      <c r="CC217" s="3"/>
      <c r="CD217" s="3"/>
      <c r="CE217" s="3"/>
      <c r="CF217" s="3"/>
      <c r="CG217" s="3"/>
      <c r="CH217" s="3"/>
      <c r="CI217" s="3"/>
      <c r="CJ217" s="3"/>
      <c r="CK217" s="3"/>
      <c r="CL217" s="3"/>
      <c r="CM217" s="3"/>
      <c r="CN217" s="3"/>
      <c r="CO217" s="86"/>
      <c r="CP217" s="85"/>
      <c r="CQ217" s="85"/>
      <c r="CR217" s="85"/>
      <c r="CS217" s="85"/>
      <c r="CT217" s="85"/>
      <c r="CU217" s="85"/>
      <c r="CV217" s="85"/>
      <c r="CW217" s="85"/>
      <c r="CX217" s="85"/>
    </row>
    <row r="218" spans="2:112" s="12" customFormat="1" ht="14.25" customHeight="1">
      <c r="B218" s="244"/>
      <c r="C218" s="266"/>
      <c r="D218" s="169" t="s">
        <v>74</v>
      </c>
      <c r="E218" s="39">
        <v>32</v>
      </c>
      <c r="F218" s="195">
        <v>2</v>
      </c>
      <c r="G218" s="13">
        <f t="shared" si="1460"/>
        <v>6.25E-2</v>
      </c>
      <c r="H218" s="34">
        <v>4</v>
      </c>
      <c r="I218" s="13">
        <f t="shared" si="1461"/>
        <v>0.125</v>
      </c>
      <c r="J218" s="34">
        <v>1</v>
      </c>
      <c r="K218" s="13">
        <f t="shared" si="1462"/>
        <v>3.125E-2</v>
      </c>
      <c r="L218" s="39">
        <v>69</v>
      </c>
      <c r="M218" s="195">
        <v>1</v>
      </c>
      <c r="N218" s="13">
        <f t="shared" si="1463"/>
        <v>1.4492753623188406E-2</v>
      </c>
      <c r="O218" s="34">
        <v>3</v>
      </c>
      <c r="P218" s="13">
        <f t="shared" si="1464"/>
        <v>4.3478260869565216E-2</v>
      </c>
      <c r="Q218" s="34">
        <v>7</v>
      </c>
      <c r="R218" s="13">
        <f t="shared" si="1465"/>
        <v>0.10144927536231885</v>
      </c>
      <c r="S218" s="39">
        <v>4037</v>
      </c>
      <c r="T218" s="195">
        <v>301</v>
      </c>
      <c r="U218" s="13">
        <f t="shared" si="1466"/>
        <v>7.4560317067129053E-2</v>
      </c>
      <c r="V218" s="34">
        <v>780</v>
      </c>
      <c r="W218" s="13">
        <f t="shared" si="1467"/>
        <v>0.19321278176864007</v>
      </c>
      <c r="X218" s="34">
        <v>361</v>
      </c>
      <c r="Y218" s="13">
        <f t="shared" si="1468"/>
        <v>8.9422838741639837E-2</v>
      </c>
      <c r="Z218" s="39">
        <v>3137</v>
      </c>
      <c r="AA218" s="195">
        <v>176</v>
      </c>
      <c r="AB218" s="13">
        <f t="shared" si="1469"/>
        <v>5.6104558495377752E-2</v>
      </c>
      <c r="AC218" s="34">
        <v>507</v>
      </c>
      <c r="AD218" s="13">
        <f t="shared" si="1470"/>
        <v>0.16161938157475295</v>
      </c>
      <c r="AE218" s="34">
        <v>279</v>
      </c>
      <c r="AF218" s="13">
        <f t="shared" si="1471"/>
        <v>8.8938476251195414E-2</v>
      </c>
      <c r="AG218" s="39">
        <v>1778</v>
      </c>
      <c r="AH218" s="195">
        <v>53</v>
      </c>
      <c r="AI218" s="13">
        <f t="shared" si="1472"/>
        <v>2.9808773903262094E-2</v>
      </c>
      <c r="AJ218" s="34">
        <v>188</v>
      </c>
      <c r="AK218" s="13">
        <f t="shared" si="1473"/>
        <v>0.10573678290213723</v>
      </c>
      <c r="AL218" s="34">
        <v>114</v>
      </c>
      <c r="AM218" s="13">
        <f t="shared" si="1474"/>
        <v>6.411698537682789E-2</v>
      </c>
      <c r="AN218" s="39">
        <v>744</v>
      </c>
      <c r="AO218" s="195">
        <v>15</v>
      </c>
      <c r="AP218" s="13">
        <f t="shared" si="1475"/>
        <v>2.0161290322580645E-2</v>
      </c>
      <c r="AQ218" s="34">
        <v>74</v>
      </c>
      <c r="AR218" s="13">
        <f t="shared" si="1476"/>
        <v>9.9462365591397844E-2</v>
      </c>
      <c r="AS218" s="34">
        <v>28</v>
      </c>
      <c r="AT218" s="13">
        <f t="shared" si="1477"/>
        <v>3.7634408602150539E-2</v>
      </c>
      <c r="AU218" s="39">
        <v>242</v>
      </c>
      <c r="AV218" s="195">
        <v>1</v>
      </c>
      <c r="AW218" s="13">
        <f t="shared" si="1478"/>
        <v>4.1322314049586778E-3</v>
      </c>
      <c r="AX218" s="34">
        <v>16</v>
      </c>
      <c r="AY218" s="13">
        <f t="shared" si="1479"/>
        <v>6.6115702479338845E-2</v>
      </c>
      <c r="AZ218" s="34">
        <v>7</v>
      </c>
      <c r="BA218" s="13">
        <f t="shared" si="1480"/>
        <v>2.8925619834710745E-2</v>
      </c>
      <c r="BB218" s="39">
        <f t="shared" si="1481"/>
        <v>10039</v>
      </c>
      <c r="BC218" s="75">
        <f t="shared" si="1482"/>
        <v>549</v>
      </c>
      <c r="BD218" s="13">
        <f t="shared" si="1483"/>
        <v>5.4686721785038347E-2</v>
      </c>
      <c r="BE218" s="75">
        <f t="shared" si="1484"/>
        <v>1572</v>
      </c>
      <c r="BF218" s="13">
        <f t="shared" si="1485"/>
        <v>0.1565893017232792</v>
      </c>
      <c r="BG218" s="75">
        <f t="shared" si="1486"/>
        <v>797</v>
      </c>
      <c r="BH218" s="13">
        <f t="shared" si="1487"/>
        <v>7.9390377527642192E-2</v>
      </c>
      <c r="BJ218" s="269"/>
      <c r="BK218" s="5" t="s">
        <v>212</v>
      </c>
      <c r="BL218" s="33">
        <f>(BB288-SUM(BC288,BE288,BG288))/BB288</f>
        <v>0.92307692307692313</v>
      </c>
      <c r="BM218" s="86"/>
      <c r="BN218" s="149"/>
      <c r="BO218" s="86"/>
      <c r="BP218" s="86"/>
      <c r="BQ218" s="86"/>
      <c r="BR218" s="86"/>
      <c r="BS218" s="86"/>
      <c r="BT218" s="86"/>
      <c r="BU218" s="86"/>
      <c r="BV218" s="86"/>
      <c r="BW218" s="86"/>
      <c r="BX218" s="86"/>
      <c r="BY218" s="86"/>
      <c r="BZ218" s="86"/>
      <c r="CB218" s="3"/>
      <c r="CC218" s="3"/>
      <c r="CD218" s="3"/>
      <c r="CE218" s="3"/>
      <c r="CF218" s="3"/>
      <c r="CG218" s="3"/>
      <c r="CH218" s="3"/>
      <c r="CI218" s="3"/>
      <c r="CJ218" s="3"/>
      <c r="CK218" s="3"/>
      <c r="CL218" s="3"/>
      <c r="CM218" s="3"/>
      <c r="CN218" s="3"/>
      <c r="CO218" s="86"/>
      <c r="CP218" s="3"/>
      <c r="CQ218" s="3"/>
      <c r="CR218" s="3"/>
      <c r="CS218" s="3"/>
      <c r="CT218" s="3"/>
      <c r="CU218" s="3"/>
      <c r="CV218" s="3"/>
      <c r="CW218" s="3"/>
      <c r="CX218" s="3"/>
      <c r="CY218" s="3"/>
      <c r="CZ218" s="3"/>
      <c r="DA218" s="3"/>
      <c r="DB218" s="3"/>
      <c r="DC218" s="3"/>
      <c r="DD218" s="3"/>
      <c r="DE218" s="3"/>
      <c r="DF218" s="3"/>
      <c r="DG218" s="3"/>
      <c r="DH218" s="3"/>
    </row>
    <row r="219" spans="2:112" s="12" customFormat="1" ht="14.25" customHeight="1">
      <c r="B219" s="242">
        <v>54</v>
      </c>
      <c r="C219" s="264" t="s">
        <v>28</v>
      </c>
      <c r="D219" s="144" t="s">
        <v>275</v>
      </c>
      <c r="E219" s="128">
        <v>62</v>
      </c>
      <c r="F219" s="89">
        <v>1</v>
      </c>
      <c r="G219" s="77">
        <f t="shared" si="1460"/>
        <v>1.6129032258064516E-2</v>
      </c>
      <c r="H219" s="78">
        <v>5</v>
      </c>
      <c r="I219" s="77">
        <f t="shared" si="1461"/>
        <v>8.0645161290322578E-2</v>
      </c>
      <c r="J219" s="78">
        <v>2</v>
      </c>
      <c r="K219" s="77">
        <f t="shared" si="1462"/>
        <v>3.2258064516129031E-2</v>
      </c>
      <c r="L219" s="128">
        <v>143</v>
      </c>
      <c r="M219" s="89">
        <v>6</v>
      </c>
      <c r="N219" s="77">
        <f t="shared" si="1463"/>
        <v>4.195804195804196E-2</v>
      </c>
      <c r="O219" s="78">
        <v>18</v>
      </c>
      <c r="P219" s="77">
        <f t="shared" si="1464"/>
        <v>0.12587412587412589</v>
      </c>
      <c r="Q219" s="78">
        <v>8</v>
      </c>
      <c r="R219" s="77">
        <f t="shared" si="1465"/>
        <v>5.5944055944055944E-2</v>
      </c>
      <c r="S219" s="128">
        <v>6093</v>
      </c>
      <c r="T219" s="89">
        <v>440</v>
      </c>
      <c r="U219" s="77">
        <f t="shared" si="1466"/>
        <v>7.2214016084030858E-2</v>
      </c>
      <c r="V219" s="78">
        <v>1603</v>
      </c>
      <c r="W219" s="77">
        <f t="shared" si="1467"/>
        <v>0.26308879041523059</v>
      </c>
      <c r="X219" s="78">
        <v>396</v>
      </c>
      <c r="Y219" s="77">
        <f t="shared" si="1468"/>
        <v>6.4992614475627764E-2</v>
      </c>
      <c r="Z219" s="128">
        <v>4648</v>
      </c>
      <c r="AA219" s="89">
        <v>298</v>
      </c>
      <c r="AB219" s="77">
        <f t="shared" si="1469"/>
        <v>6.4113597246127363E-2</v>
      </c>
      <c r="AC219" s="78">
        <v>1117</v>
      </c>
      <c r="AD219" s="77">
        <f t="shared" si="1470"/>
        <v>0.24031841652323579</v>
      </c>
      <c r="AE219" s="78">
        <v>303</v>
      </c>
      <c r="AF219" s="77">
        <f t="shared" si="1471"/>
        <v>6.5189328743545605E-2</v>
      </c>
      <c r="AG219" s="128">
        <v>2817</v>
      </c>
      <c r="AH219" s="89">
        <v>110</v>
      </c>
      <c r="AI219" s="77">
        <f t="shared" si="1472"/>
        <v>3.9048633297834576E-2</v>
      </c>
      <c r="AJ219" s="78">
        <v>568</v>
      </c>
      <c r="AK219" s="77">
        <f t="shared" si="1473"/>
        <v>0.20163294284700037</v>
      </c>
      <c r="AL219" s="78">
        <v>152</v>
      </c>
      <c r="AM219" s="77">
        <f t="shared" si="1474"/>
        <v>5.3958111466098684E-2</v>
      </c>
      <c r="AN219" s="128">
        <v>1198</v>
      </c>
      <c r="AO219" s="89">
        <v>19</v>
      </c>
      <c r="AP219" s="77">
        <f t="shared" si="1475"/>
        <v>1.5859766277128547E-2</v>
      </c>
      <c r="AQ219" s="78">
        <v>174</v>
      </c>
      <c r="AR219" s="77">
        <f t="shared" si="1476"/>
        <v>0.14524207011686144</v>
      </c>
      <c r="AS219" s="78">
        <v>40</v>
      </c>
      <c r="AT219" s="77">
        <f t="shared" si="1477"/>
        <v>3.3388981636060099E-2</v>
      </c>
      <c r="AU219" s="128">
        <v>343</v>
      </c>
      <c r="AV219" s="89">
        <v>3</v>
      </c>
      <c r="AW219" s="77">
        <f t="shared" si="1478"/>
        <v>8.7463556851311956E-3</v>
      </c>
      <c r="AX219" s="78">
        <v>30</v>
      </c>
      <c r="AY219" s="77">
        <f t="shared" si="1479"/>
        <v>8.7463556851311949E-2</v>
      </c>
      <c r="AZ219" s="78">
        <v>3</v>
      </c>
      <c r="BA219" s="77">
        <f t="shared" si="1480"/>
        <v>8.7463556851311956E-3</v>
      </c>
      <c r="BB219" s="128">
        <f t="shared" si="1481"/>
        <v>15304</v>
      </c>
      <c r="BC219" s="79">
        <f t="shared" si="1482"/>
        <v>877</v>
      </c>
      <c r="BD219" s="77">
        <f t="shared" si="1483"/>
        <v>5.7305279665446941E-2</v>
      </c>
      <c r="BE219" s="79">
        <f t="shared" si="1484"/>
        <v>3515</v>
      </c>
      <c r="BF219" s="77">
        <f t="shared" si="1485"/>
        <v>0.22967851542080503</v>
      </c>
      <c r="BG219" s="79">
        <f t="shared" si="1486"/>
        <v>904</v>
      </c>
      <c r="BH219" s="77">
        <f t="shared" si="1487"/>
        <v>5.906952430737062E-2</v>
      </c>
      <c r="BJ219" s="270"/>
      <c r="BK219" s="125" t="s">
        <v>74</v>
      </c>
      <c r="BL219" s="33">
        <f>(BB290-SUM(BC290,BE290,BG290))/BB290</f>
        <v>0.8801770471071767</v>
      </c>
      <c r="BM219" s="86"/>
      <c r="BN219" s="149"/>
      <c r="BO219" s="86"/>
      <c r="BP219" s="86"/>
      <c r="BQ219" s="86"/>
      <c r="BR219" s="86"/>
      <c r="BS219" s="86"/>
      <c r="BT219" s="86"/>
      <c r="BU219" s="86"/>
      <c r="BV219" s="86"/>
      <c r="BW219" s="86"/>
      <c r="BX219" s="86"/>
      <c r="BY219" s="86"/>
      <c r="BZ219" s="86"/>
      <c r="CB219" s="3"/>
      <c r="CC219" s="3"/>
      <c r="CD219" s="3"/>
      <c r="CE219" s="3"/>
      <c r="CF219" s="3"/>
      <c r="CG219" s="3"/>
      <c r="CH219" s="3"/>
      <c r="CI219" s="3"/>
      <c r="CJ219" s="3"/>
      <c r="CK219" s="3"/>
      <c r="CL219" s="3"/>
      <c r="CM219" s="3"/>
      <c r="CN219" s="3"/>
      <c r="CO219" s="86"/>
      <c r="CP219" s="3"/>
      <c r="CQ219" s="3"/>
      <c r="CR219" s="3"/>
      <c r="CS219" s="3"/>
      <c r="CT219" s="3"/>
      <c r="CU219" s="3"/>
      <c r="CV219" s="3"/>
      <c r="CW219" s="3"/>
      <c r="CX219" s="3"/>
      <c r="CY219" s="3"/>
      <c r="CZ219" s="3"/>
      <c r="DA219" s="3"/>
      <c r="DB219" s="3"/>
      <c r="DC219" s="3"/>
      <c r="DD219" s="3"/>
      <c r="DE219" s="3"/>
      <c r="DF219" s="3"/>
      <c r="DG219" s="3"/>
      <c r="DH219" s="3"/>
    </row>
    <row r="220" spans="2:112" s="12" customFormat="1" ht="14.25" customHeight="1">
      <c r="B220" s="243"/>
      <c r="C220" s="265"/>
      <c r="D220" s="187" t="s">
        <v>212</v>
      </c>
      <c r="E220" s="179">
        <v>0</v>
      </c>
      <c r="F220" s="180">
        <v>0</v>
      </c>
      <c r="G220" s="67" t="str">
        <f t="shared" si="1460"/>
        <v>-</v>
      </c>
      <c r="H220" s="68">
        <v>0</v>
      </c>
      <c r="I220" s="67" t="str">
        <f t="shared" si="1461"/>
        <v>-</v>
      </c>
      <c r="J220" s="68">
        <v>0</v>
      </c>
      <c r="K220" s="67" t="str">
        <f t="shared" si="1462"/>
        <v>-</v>
      </c>
      <c r="L220" s="179">
        <v>3</v>
      </c>
      <c r="M220" s="180">
        <v>0</v>
      </c>
      <c r="N220" s="67">
        <f t="shared" si="1463"/>
        <v>0</v>
      </c>
      <c r="O220" s="68">
        <v>0</v>
      </c>
      <c r="P220" s="67">
        <f t="shared" si="1464"/>
        <v>0</v>
      </c>
      <c r="Q220" s="68">
        <v>0</v>
      </c>
      <c r="R220" s="67">
        <f t="shared" si="1465"/>
        <v>0</v>
      </c>
      <c r="S220" s="179">
        <v>503</v>
      </c>
      <c r="T220" s="180">
        <v>31</v>
      </c>
      <c r="U220" s="67">
        <f t="shared" si="1466"/>
        <v>6.1630218687872766E-2</v>
      </c>
      <c r="V220" s="68">
        <v>113</v>
      </c>
      <c r="W220" s="67">
        <f t="shared" si="1467"/>
        <v>0.22465208747514911</v>
      </c>
      <c r="X220" s="68">
        <v>40</v>
      </c>
      <c r="Y220" s="67">
        <f t="shared" si="1468"/>
        <v>7.9522862823061632E-2</v>
      </c>
      <c r="Z220" s="179">
        <v>327</v>
      </c>
      <c r="AA220" s="180">
        <v>27</v>
      </c>
      <c r="AB220" s="67">
        <f t="shared" si="1469"/>
        <v>8.2568807339449546E-2</v>
      </c>
      <c r="AC220" s="68">
        <v>79</v>
      </c>
      <c r="AD220" s="67">
        <f t="shared" si="1470"/>
        <v>0.24159021406727829</v>
      </c>
      <c r="AE220" s="68">
        <v>18</v>
      </c>
      <c r="AF220" s="67">
        <f t="shared" si="1471"/>
        <v>5.5045871559633031E-2</v>
      </c>
      <c r="AG220" s="179">
        <v>182</v>
      </c>
      <c r="AH220" s="180">
        <v>9</v>
      </c>
      <c r="AI220" s="67">
        <f t="shared" si="1472"/>
        <v>4.9450549450549448E-2</v>
      </c>
      <c r="AJ220" s="68">
        <v>34</v>
      </c>
      <c r="AK220" s="67">
        <f t="shared" si="1473"/>
        <v>0.18681318681318682</v>
      </c>
      <c r="AL220" s="68">
        <v>9</v>
      </c>
      <c r="AM220" s="67">
        <f t="shared" si="1474"/>
        <v>4.9450549450549448E-2</v>
      </c>
      <c r="AN220" s="179">
        <v>68</v>
      </c>
      <c r="AO220" s="180">
        <v>2</v>
      </c>
      <c r="AP220" s="67">
        <f t="shared" si="1475"/>
        <v>2.9411764705882353E-2</v>
      </c>
      <c r="AQ220" s="68">
        <v>9</v>
      </c>
      <c r="AR220" s="67">
        <f t="shared" si="1476"/>
        <v>0.13235294117647059</v>
      </c>
      <c r="AS220" s="68">
        <v>7</v>
      </c>
      <c r="AT220" s="67">
        <f t="shared" si="1477"/>
        <v>0.10294117647058823</v>
      </c>
      <c r="AU220" s="179">
        <v>16</v>
      </c>
      <c r="AV220" s="180">
        <v>1</v>
      </c>
      <c r="AW220" s="67">
        <f t="shared" si="1478"/>
        <v>6.25E-2</v>
      </c>
      <c r="AX220" s="68">
        <v>4</v>
      </c>
      <c r="AY220" s="67">
        <f t="shared" si="1479"/>
        <v>0.25</v>
      </c>
      <c r="AZ220" s="68">
        <v>2</v>
      </c>
      <c r="BA220" s="67">
        <f t="shared" si="1480"/>
        <v>0.125</v>
      </c>
      <c r="BB220" s="179">
        <f t="shared" si="1481"/>
        <v>1099</v>
      </c>
      <c r="BC220" s="69">
        <f t="shared" si="1482"/>
        <v>70</v>
      </c>
      <c r="BD220" s="67">
        <f t="shared" si="1483"/>
        <v>6.3694267515923567E-2</v>
      </c>
      <c r="BE220" s="69">
        <f t="shared" si="1484"/>
        <v>239</v>
      </c>
      <c r="BF220" s="67">
        <f t="shared" si="1485"/>
        <v>0.21747042766151045</v>
      </c>
      <c r="BG220" s="69">
        <f t="shared" si="1486"/>
        <v>76</v>
      </c>
      <c r="BH220" s="67">
        <f t="shared" si="1487"/>
        <v>6.9153776160145591E-2</v>
      </c>
      <c r="BJ220" s="268" t="s">
        <v>31</v>
      </c>
      <c r="BK220" s="5" t="s">
        <v>175</v>
      </c>
      <c r="BL220" s="33">
        <f>(BB291-SUM(BC291,BE291,BG291))/BB291</f>
        <v>0.73251259093452714</v>
      </c>
      <c r="BM220" s="86"/>
      <c r="BN220" s="149"/>
      <c r="BO220" s="86"/>
      <c r="BP220" s="86"/>
      <c r="BQ220" s="86"/>
      <c r="BR220" s="86"/>
      <c r="BS220" s="86"/>
      <c r="BT220" s="86"/>
      <c r="BU220" s="86"/>
      <c r="BV220" s="86"/>
      <c r="BW220" s="86"/>
      <c r="BX220" s="86"/>
      <c r="BY220" s="86"/>
      <c r="BZ220" s="86"/>
      <c r="CB220" s="3"/>
      <c r="CC220" s="3"/>
      <c r="CD220" s="3"/>
      <c r="CE220" s="3"/>
      <c r="CF220" s="3"/>
      <c r="CG220" s="3"/>
      <c r="CH220" s="3"/>
      <c r="CI220" s="3"/>
      <c r="CJ220" s="3"/>
      <c r="CK220" s="3"/>
      <c r="CL220" s="3"/>
      <c r="CM220" s="3"/>
      <c r="CN220" s="3"/>
      <c r="CO220" s="86"/>
      <c r="CP220" s="3"/>
      <c r="CQ220" s="3"/>
      <c r="CR220" s="3"/>
      <c r="CS220" s="3"/>
      <c r="CT220" s="3"/>
      <c r="CU220" s="3"/>
      <c r="CV220" s="3"/>
      <c r="CW220" s="3"/>
      <c r="CX220" s="3"/>
      <c r="CY220" s="3"/>
      <c r="CZ220" s="3"/>
      <c r="DA220" s="3"/>
      <c r="DB220" s="3"/>
      <c r="DC220" s="3"/>
      <c r="DD220" s="3"/>
      <c r="DE220" s="3"/>
      <c r="DF220" s="3"/>
      <c r="DG220" s="3"/>
      <c r="DH220" s="3"/>
    </row>
    <row r="221" spans="2:112" s="12" customFormat="1" ht="14.25" customHeight="1">
      <c r="B221" s="243"/>
      <c r="C221" s="265"/>
      <c r="D221" s="145" t="s">
        <v>274</v>
      </c>
      <c r="E221" s="179">
        <v>1</v>
      </c>
      <c r="F221" s="180">
        <v>0</v>
      </c>
      <c r="G221" s="67">
        <f t="shared" ref="G221" si="1685">IFERROR(F221/E221,"-")</f>
        <v>0</v>
      </c>
      <c r="H221" s="68">
        <v>0</v>
      </c>
      <c r="I221" s="67">
        <f t="shared" ref="I221" si="1686">IFERROR(H221/E221,"-")</f>
        <v>0</v>
      </c>
      <c r="J221" s="68">
        <v>0</v>
      </c>
      <c r="K221" s="67">
        <f t="shared" ref="K221" si="1687">IFERROR(J221/E221,"-")</f>
        <v>0</v>
      </c>
      <c r="L221" s="179">
        <v>4</v>
      </c>
      <c r="M221" s="180">
        <v>0</v>
      </c>
      <c r="N221" s="67">
        <f t="shared" ref="N221" si="1688">IFERROR(M221/L221,"-")</f>
        <v>0</v>
      </c>
      <c r="O221" s="68">
        <v>0</v>
      </c>
      <c r="P221" s="67">
        <f t="shared" ref="P221" si="1689">IFERROR(O221/L221,"-")</f>
        <v>0</v>
      </c>
      <c r="Q221" s="68">
        <v>0</v>
      </c>
      <c r="R221" s="67">
        <f t="shared" ref="R221" si="1690">IFERROR(Q221/L221,"-")</f>
        <v>0</v>
      </c>
      <c r="S221" s="179">
        <v>30</v>
      </c>
      <c r="T221" s="180">
        <v>0</v>
      </c>
      <c r="U221" s="67">
        <f t="shared" ref="U221" si="1691">IFERROR(T221/S221,"-")</f>
        <v>0</v>
      </c>
      <c r="V221" s="68">
        <v>0</v>
      </c>
      <c r="W221" s="67">
        <f t="shared" ref="W221" si="1692">IFERROR(V221/S221,"-")</f>
        <v>0</v>
      </c>
      <c r="X221" s="68">
        <v>0</v>
      </c>
      <c r="Y221" s="67">
        <f t="shared" ref="Y221" si="1693">IFERROR(X221/S221,"-")</f>
        <v>0</v>
      </c>
      <c r="Z221" s="179">
        <v>52</v>
      </c>
      <c r="AA221" s="180">
        <v>0</v>
      </c>
      <c r="AB221" s="67">
        <f t="shared" ref="AB221" si="1694">IFERROR(AA221/Z221,"-")</f>
        <v>0</v>
      </c>
      <c r="AC221" s="68">
        <v>1</v>
      </c>
      <c r="AD221" s="67">
        <f t="shared" ref="AD221" si="1695">IFERROR(AC221/Z221,"-")</f>
        <v>1.9230769230769232E-2</v>
      </c>
      <c r="AE221" s="68">
        <v>0</v>
      </c>
      <c r="AF221" s="67">
        <f t="shared" ref="AF221" si="1696">IFERROR(AE221/Z221,"-")</f>
        <v>0</v>
      </c>
      <c r="AG221" s="179">
        <v>54</v>
      </c>
      <c r="AH221" s="180">
        <v>0</v>
      </c>
      <c r="AI221" s="67">
        <f t="shared" ref="AI221" si="1697">IFERROR(AH221/AG221,"-")</f>
        <v>0</v>
      </c>
      <c r="AJ221" s="68">
        <v>0</v>
      </c>
      <c r="AK221" s="67">
        <f t="shared" ref="AK221" si="1698">IFERROR(AJ221/AG221,"-")</f>
        <v>0</v>
      </c>
      <c r="AL221" s="68">
        <v>0</v>
      </c>
      <c r="AM221" s="67">
        <f t="shared" ref="AM221" si="1699">IFERROR(AL221/AG221,"-")</f>
        <v>0</v>
      </c>
      <c r="AN221" s="179">
        <v>44</v>
      </c>
      <c r="AO221" s="180">
        <v>0</v>
      </c>
      <c r="AP221" s="67">
        <f t="shared" ref="AP221" si="1700">IFERROR(AO221/AN221,"-")</f>
        <v>0</v>
      </c>
      <c r="AQ221" s="68">
        <v>0</v>
      </c>
      <c r="AR221" s="67">
        <f t="shared" ref="AR221" si="1701">IFERROR(AQ221/AN221,"-")</f>
        <v>0</v>
      </c>
      <c r="AS221" s="68">
        <v>0</v>
      </c>
      <c r="AT221" s="67">
        <f t="shared" ref="AT221" si="1702">IFERROR(AS221/AN221,"-")</f>
        <v>0</v>
      </c>
      <c r="AU221" s="179">
        <v>36</v>
      </c>
      <c r="AV221" s="180">
        <v>0</v>
      </c>
      <c r="AW221" s="67">
        <f t="shared" ref="AW221" si="1703">IFERROR(AV221/AU221,"-")</f>
        <v>0</v>
      </c>
      <c r="AX221" s="68">
        <v>0</v>
      </c>
      <c r="AY221" s="67">
        <f t="shared" ref="AY221" si="1704">IFERROR(AX221/AU221,"-")</f>
        <v>0</v>
      </c>
      <c r="AZ221" s="68">
        <v>0</v>
      </c>
      <c r="BA221" s="67">
        <f t="shared" ref="BA221" si="1705">IFERROR(AZ221/AU221,"-")</f>
        <v>0</v>
      </c>
      <c r="BB221" s="179">
        <f t="shared" ref="BB221" si="1706">SUM(E221,L221,S221,Z221,AG221,AN221,AU221,)</f>
        <v>221</v>
      </c>
      <c r="BC221" s="69">
        <f t="shared" ref="BC221" si="1707">SUM(F221,M221,T221,AA221,AH221,AO221,AV221,)</f>
        <v>0</v>
      </c>
      <c r="BD221" s="67">
        <f t="shared" ref="BD221" si="1708">IFERROR(BC221/BB221,"-")</f>
        <v>0</v>
      </c>
      <c r="BE221" s="69">
        <f t="shared" ref="BE221" si="1709">SUM(H221,O221,V221,AC221,AJ221,AQ221,AX221,)</f>
        <v>1</v>
      </c>
      <c r="BF221" s="67">
        <f t="shared" ref="BF221" si="1710">IFERROR(BE221/BB221,"-")</f>
        <v>4.5248868778280547E-3</v>
      </c>
      <c r="BG221" s="69">
        <f t="shared" ref="BG221" si="1711">SUM(J221,Q221,X221,AE221,AL221,AS221,AZ221,)</f>
        <v>0</v>
      </c>
      <c r="BH221" s="67">
        <f t="shared" ref="BH221" si="1712">IFERROR(BG221/BB221,"-")</f>
        <v>0</v>
      </c>
      <c r="BJ221" s="269"/>
      <c r="BK221" s="5" t="s">
        <v>212</v>
      </c>
      <c r="BL221" s="36">
        <f>(BB292-SUM(BC292,BE292,BG292))/BB292</f>
        <v>0.6058394160583942</v>
      </c>
      <c r="BM221" s="86"/>
      <c r="BN221" s="149"/>
      <c r="BO221" s="86"/>
      <c r="BP221" s="86"/>
      <c r="BQ221" s="86"/>
      <c r="BR221" s="86"/>
      <c r="BS221" s="86"/>
      <c r="BT221" s="86"/>
      <c r="BU221" s="86"/>
      <c r="BV221" s="86"/>
      <c r="BW221" s="86"/>
      <c r="BX221" s="86"/>
      <c r="BY221" s="86"/>
      <c r="BZ221" s="86"/>
      <c r="CB221" s="3"/>
      <c r="CC221" s="3"/>
      <c r="CD221" s="3"/>
      <c r="CE221" s="3"/>
      <c r="CF221" s="3"/>
      <c r="CG221" s="3"/>
      <c r="CH221" s="3"/>
      <c r="CI221" s="3"/>
      <c r="CJ221" s="3"/>
      <c r="CK221" s="3"/>
      <c r="CL221" s="3"/>
      <c r="CM221" s="3"/>
      <c r="CN221" s="3"/>
      <c r="CO221" s="86"/>
      <c r="CP221" s="3"/>
      <c r="CQ221" s="3"/>
      <c r="CR221" s="3"/>
      <c r="CS221" s="3"/>
      <c r="CT221" s="3"/>
      <c r="CU221" s="3"/>
      <c r="CV221" s="3"/>
      <c r="CW221" s="3"/>
      <c r="CX221" s="3"/>
      <c r="CY221" s="3"/>
      <c r="CZ221" s="3"/>
      <c r="DA221" s="3"/>
      <c r="DB221" s="3"/>
      <c r="DC221" s="3"/>
      <c r="DD221" s="3"/>
      <c r="DE221" s="3"/>
      <c r="DF221" s="3"/>
      <c r="DG221" s="3"/>
      <c r="DH221" s="3"/>
    </row>
    <row r="222" spans="2:112" s="12" customFormat="1" ht="14.25" customHeight="1">
      <c r="B222" s="244"/>
      <c r="C222" s="266"/>
      <c r="D222" s="169" t="s">
        <v>74</v>
      </c>
      <c r="E222" s="39">
        <v>63</v>
      </c>
      <c r="F222" s="195">
        <v>1</v>
      </c>
      <c r="G222" s="13">
        <f t="shared" si="1460"/>
        <v>1.5873015873015872E-2</v>
      </c>
      <c r="H222" s="34">
        <v>5</v>
      </c>
      <c r="I222" s="13">
        <f t="shared" si="1461"/>
        <v>7.9365079365079361E-2</v>
      </c>
      <c r="J222" s="34">
        <v>2</v>
      </c>
      <c r="K222" s="13">
        <f t="shared" si="1462"/>
        <v>3.1746031746031744E-2</v>
      </c>
      <c r="L222" s="39">
        <v>150</v>
      </c>
      <c r="M222" s="195">
        <v>6</v>
      </c>
      <c r="N222" s="13">
        <f t="shared" si="1463"/>
        <v>0.04</v>
      </c>
      <c r="O222" s="34">
        <v>18</v>
      </c>
      <c r="P222" s="13">
        <f t="shared" si="1464"/>
        <v>0.12</v>
      </c>
      <c r="Q222" s="34">
        <v>8</v>
      </c>
      <c r="R222" s="13">
        <f t="shared" si="1465"/>
        <v>5.3333333333333337E-2</v>
      </c>
      <c r="S222" s="39">
        <v>6626</v>
      </c>
      <c r="T222" s="195">
        <v>471</v>
      </c>
      <c r="U222" s="13">
        <f t="shared" si="1466"/>
        <v>7.1083610021128882E-2</v>
      </c>
      <c r="V222" s="34">
        <v>1716</v>
      </c>
      <c r="W222" s="13">
        <f t="shared" si="1467"/>
        <v>0.25897977663748867</v>
      </c>
      <c r="X222" s="34">
        <v>436</v>
      </c>
      <c r="Y222" s="13">
        <f t="shared" si="1468"/>
        <v>6.5801388469664962E-2</v>
      </c>
      <c r="Z222" s="39">
        <v>5027</v>
      </c>
      <c r="AA222" s="195">
        <v>325</v>
      </c>
      <c r="AB222" s="13">
        <f t="shared" si="1469"/>
        <v>6.4650885219813006E-2</v>
      </c>
      <c r="AC222" s="34">
        <v>1197</v>
      </c>
      <c r="AD222" s="13">
        <f t="shared" si="1470"/>
        <v>0.23811418340958823</v>
      </c>
      <c r="AE222" s="34">
        <v>321</v>
      </c>
      <c r="AF222" s="13">
        <f t="shared" si="1471"/>
        <v>6.3855182017107617E-2</v>
      </c>
      <c r="AG222" s="39">
        <v>3053</v>
      </c>
      <c r="AH222" s="195">
        <v>119</v>
      </c>
      <c r="AI222" s="13">
        <f t="shared" si="1472"/>
        <v>3.8978054372748115E-2</v>
      </c>
      <c r="AJ222" s="34">
        <v>602</v>
      </c>
      <c r="AK222" s="13">
        <f t="shared" si="1473"/>
        <v>0.19718309859154928</v>
      </c>
      <c r="AL222" s="34">
        <v>161</v>
      </c>
      <c r="AM222" s="13">
        <f t="shared" si="1474"/>
        <v>5.2735014739600392E-2</v>
      </c>
      <c r="AN222" s="39">
        <v>1310</v>
      </c>
      <c r="AO222" s="195">
        <v>21</v>
      </c>
      <c r="AP222" s="13">
        <f t="shared" si="1475"/>
        <v>1.6030534351145039E-2</v>
      </c>
      <c r="AQ222" s="34">
        <v>183</v>
      </c>
      <c r="AR222" s="13">
        <f t="shared" si="1476"/>
        <v>0.13969465648854962</v>
      </c>
      <c r="AS222" s="34">
        <v>47</v>
      </c>
      <c r="AT222" s="13">
        <f t="shared" si="1477"/>
        <v>3.5877862595419849E-2</v>
      </c>
      <c r="AU222" s="39">
        <v>395</v>
      </c>
      <c r="AV222" s="195">
        <v>4</v>
      </c>
      <c r="AW222" s="13">
        <f t="shared" si="1478"/>
        <v>1.0126582278481013E-2</v>
      </c>
      <c r="AX222" s="34">
        <v>34</v>
      </c>
      <c r="AY222" s="13">
        <f t="shared" si="1479"/>
        <v>8.6075949367088608E-2</v>
      </c>
      <c r="AZ222" s="34">
        <v>5</v>
      </c>
      <c r="BA222" s="13">
        <f t="shared" si="1480"/>
        <v>1.2658227848101266E-2</v>
      </c>
      <c r="BB222" s="39">
        <f t="shared" si="1481"/>
        <v>16624</v>
      </c>
      <c r="BC222" s="75">
        <f t="shared" si="1482"/>
        <v>947</v>
      </c>
      <c r="BD222" s="13">
        <f t="shared" si="1483"/>
        <v>5.6965832531280076E-2</v>
      </c>
      <c r="BE222" s="75">
        <f t="shared" si="1484"/>
        <v>3755</v>
      </c>
      <c r="BF222" s="13">
        <f t="shared" si="1485"/>
        <v>0.22587824831568817</v>
      </c>
      <c r="BG222" s="75">
        <f t="shared" si="1486"/>
        <v>980</v>
      </c>
      <c r="BH222" s="13">
        <f t="shared" si="1487"/>
        <v>5.8950914340712222E-2</v>
      </c>
      <c r="BJ222" s="270"/>
      <c r="BK222" s="125" t="s">
        <v>74</v>
      </c>
      <c r="BL222" s="36">
        <f>(BB294-SUM(BC294,BE294,BG294))/BB294</f>
        <v>0.7268993839835729</v>
      </c>
      <c r="BM222" s="86"/>
      <c r="BN222" s="149"/>
      <c r="BO222" s="86"/>
      <c r="BP222" s="86"/>
      <c r="BQ222" s="86"/>
      <c r="BR222" s="86"/>
      <c r="BS222" s="86"/>
      <c r="BT222" s="86"/>
      <c r="BU222" s="86"/>
      <c r="BV222" s="86"/>
      <c r="BW222" s="86"/>
      <c r="BX222" s="86"/>
      <c r="BY222" s="86"/>
      <c r="BZ222" s="86"/>
      <c r="CB222" s="3"/>
      <c r="CC222" s="3"/>
      <c r="CD222" s="3"/>
      <c r="CE222" s="3"/>
      <c r="CF222" s="3"/>
      <c r="CG222" s="3"/>
      <c r="CH222" s="3"/>
      <c r="CI222" s="3"/>
      <c r="CJ222" s="3"/>
      <c r="CK222" s="3"/>
      <c r="CL222" s="3"/>
      <c r="CM222" s="3"/>
      <c r="CN222" s="3"/>
      <c r="CO222" s="86"/>
      <c r="CP222" s="3"/>
      <c r="CQ222" s="3"/>
      <c r="CR222" s="3"/>
      <c r="CS222" s="3"/>
      <c r="CT222" s="3"/>
      <c r="CU222" s="3"/>
      <c r="CV222" s="3"/>
      <c r="CW222" s="3"/>
      <c r="CX222" s="3"/>
      <c r="CY222" s="3"/>
      <c r="CZ222" s="3"/>
      <c r="DA222" s="3"/>
      <c r="DB222" s="3"/>
      <c r="DC222" s="3"/>
      <c r="DD222" s="3"/>
      <c r="DE222" s="3"/>
      <c r="DF222" s="3"/>
      <c r="DG222" s="3"/>
      <c r="DH222" s="3"/>
    </row>
    <row r="223" spans="2:112" s="12" customFormat="1" ht="14.25" customHeight="1">
      <c r="B223" s="242">
        <v>55</v>
      </c>
      <c r="C223" s="264" t="s">
        <v>17</v>
      </c>
      <c r="D223" s="144" t="s">
        <v>275</v>
      </c>
      <c r="E223" s="128">
        <v>23</v>
      </c>
      <c r="F223" s="89">
        <v>0</v>
      </c>
      <c r="G223" s="77">
        <f t="shared" si="1460"/>
        <v>0</v>
      </c>
      <c r="H223" s="78">
        <v>6</v>
      </c>
      <c r="I223" s="77">
        <f t="shared" si="1461"/>
        <v>0.2608695652173913</v>
      </c>
      <c r="J223" s="78">
        <v>1</v>
      </c>
      <c r="K223" s="77">
        <f t="shared" si="1462"/>
        <v>4.3478260869565216E-2</v>
      </c>
      <c r="L223" s="128">
        <v>102</v>
      </c>
      <c r="M223" s="89">
        <v>2</v>
      </c>
      <c r="N223" s="77">
        <f t="shared" si="1463"/>
        <v>1.9607843137254902E-2</v>
      </c>
      <c r="O223" s="78">
        <v>9</v>
      </c>
      <c r="P223" s="77">
        <f t="shared" si="1464"/>
        <v>8.8235294117647065E-2</v>
      </c>
      <c r="Q223" s="78">
        <v>9</v>
      </c>
      <c r="R223" s="77">
        <f t="shared" si="1465"/>
        <v>8.8235294117647065E-2</v>
      </c>
      <c r="S223" s="128">
        <v>6707</v>
      </c>
      <c r="T223" s="89">
        <v>352</v>
      </c>
      <c r="U223" s="77">
        <f t="shared" si="1466"/>
        <v>5.248248099001044E-2</v>
      </c>
      <c r="V223" s="78">
        <v>1509</v>
      </c>
      <c r="W223" s="77">
        <f t="shared" si="1467"/>
        <v>0.22498881765319814</v>
      </c>
      <c r="X223" s="78">
        <v>367</v>
      </c>
      <c r="Y223" s="77">
        <f t="shared" si="1468"/>
        <v>5.4718950350380199E-2</v>
      </c>
      <c r="Z223" s="128">
        <v>5376</v>
      </c>
      <c r="AA223" s="89">
        <v>295</v>
      </c>
      <c r="AB223" s="77">
        <f t="shared" si="1469"/>
        <v>5.4873511904761904E-2</v>
      </c>
      <c r="AC223" s="78">
        <v>1151</v>
      </c>
      <c r="AD223" s="77">
        <f t="shared" si="1470"/>
        <v>0.21409970238095238</v>
      </c>
      <c r="AE223" s="78">
        <v>333</v>
      </c>
      <c r="AF223" s="77">
        <f t="shared" si="1471"/>
        <v>6.1941964285714288E-2</v>
      </c>
      <c r="AG223" s="128">
        <v>2889</v>
      </c>
      <c r="AH223" s="89">
        <v>104</v>
      </c>
      <c r="AI223" s="77">
        <f t="shared" si="1472"/>
        <v>3.5998615437867774E-2</v>
      </c>
      <c r="AJ223" s="78">
        <v>433</v>
      </c>
      <c r="AK223" s="77">
        <f t="shared" si="1473"/>
        <v>0.14987885081343025</v>
      </c>
      <c r="AL223" s="78">
        <v>170</v>
      </c>
      <c r="AM223" s="77">
        <f t="shared" si="1474"/>
        <v>5.8843890619591555E-2</v>
      </c>
      <c r="AN223" s="128">
        <v>942</v>
      </c>
      <c r="AO223" s="89">
        <v>16</v>
      </c>
      <c r="AP223" s="77">
        <f t="shared" si="1475"/>
        <v>1.6985138004246284E-2</v>
      </c>
      <c r="AQ223" s="78">
        <v>86</v>
      </c>
      <c r="AR223" s="77">
        <f t="shared" si="1476"/>
        <v>9.1295116772823773E-2</v>
      </c>
      <c r="AS223" s="78">
        <v>29</v>
      </c>
      <c r="AT223" s="77">
        <f t="shared" si="1477"/>
        <v>3.0785562632696391E-2</v>
      </c>
      <c r="AU223" s="128">
        <v>236</v>
      </c>
      <c r="AV223" s="89">
        <v>1</v>
      </c>
      <c r="AW223" s="77">
        <f t="shared" si="1478"/>
        <v>4.2372881355932203E-3</v>
      </c>
      <c r="AX223" s="78">
        <v>19</v>
      </c>
      <c r="AY223" s="77">
        <f t="shared" si="1479"/>
        <v>8.050847457627118E-2</v>
      </c>
      <c r="AZ223" s="78">
        <v>9</v>
      </c>
      <c r="BA223" s="77">
        <f t="shared" si="1480"/>
        <v>3.8135593220338986E-2</v>
      </c>
      <c r="BB223" s="128">
        <f t="shared" si="1481"/>
        <v>16275</v>
      </c>
      <c r="BC223" s="79">
        <f t="shared" si="1482"/>
        <v>770</v>
      </c>
      <c r="BD223" s="77">
        <f t="shared" si="1483"/>
        <v>4.7311827956989246E-2</v>
      </c>
      <c r="BE223" s="79">
        <f t="shared" si="1484"/>
        <v>3213</v>
      </c>
      <c r="BF223" s="77">
        <f t="shared" si="1485"/>
        <v>0.19741935483870968</v>
      </c>
      <c r="BG223" s="79">
        <f t="shared" si="1486"/>
        <v>918</v>
      </c>
      <c r="BH223" s="77">
        <f t="shared" si="1487"/>
        <v>5.6405529953917052E-2</v>
      </c>
      <c r="BJ223" s="268" t="s">
        <v>32</v>
      </c>
      <c r="BK223" s="5" t="s">
        <v>175</v>
      </c>
      <c r="BL223" s="33">
        <f>(BB295-SUM(BC295,BE295,BG295))/BB295</f>
        <v>0.7099299546765554</v>
      </c>
      <c r="BM223" s="86"/>
      <c r="BN223" s="149"/>
      <c r="BO223" s="86"/>
      <c r="BP223" s="86"/>
      <c r="BQ223" s="86"/>
      <c r="BR223" s="86"/>
      <c r="BS223" s="86"/>
      <c r="BT223" s="86"/>
      <c r="BU223" s="86"/>
      <c r="BV223" s="86"/>
      <c r="BW223" s="86"/>
      <c r="BX223" s="86"/>
      <c r="BY223" s="86"/>
      <c r="BZ223" s="86"/>
      <c r="CB223" s="3"/>
      <c r="CC223" s="3"/>
      <c r="CD223" s="3"/>
      <c r="CE223" s="3"/>
      <c r="CF223" s="3"/>
      <c r="CG223" s="3"/>
      <c r="CH223" s="3"/>
      <c r="CI223" s="3"/>
      <c r="CJ223" s="3"/>
      <c r="CK223" s="3"/>
      <c r="CL223" s="3"/>
      <c r="CM223" s="3"/>
      <c r="CN223" s="3"/>
      <c r="CO223" s="86"/>
      <c r="CP223" s="3"/>
      <c r="CQ223" s="3"/>
      <c r="CR223" s="3"/>
      <c r="CS223" s="3"/>
      <c r="CT223" s="3"/>
      <c r="CU223" s="3"/>
      <c r="CV223" s="3"/>
      <c r="CW223" s="3"/>
      <c r="CX223" s="3"/>
      <c r="CY223" s="3"/>
      <c r="CZ223" s="3"/>
      <c r="DA223" s="3"/>
      <c r="DB223" s="3"/>
      <c r="DC223" s="3"/>
      <c r="DD223" s="3"/>
      <c r="DE223" s="3"/>
      <c r="DF223" s="3"/>
      <c r="DG223" s="3"/>
      <c r="DH223" s="3"/>
    </row>
    <row r="224" spans="2:112" s="12" customFormat="1" ht="14.25" customHeight="1">
      <c r="B224" s="243"/>
      <c r="C224" s="265"/>
      <c r="D224" s="187" t="s">
        <v>212</v>
      </c>
      <c r="E224" s="179">
        <v>0</v>
      </c>
      <c r="F224" s="180">
        <v>0</v>
      </c>
      <c r="G224" s="67" t="str">
        <f t="shared" si="1460"/>
        <v>-</v>
      </c>
      <c r="H224" s="68">
        <v>0</v>
      </c>
      <c r="I224" s="67" t="str">
        <f t="shared" si="1461"/>
        <v>-</v>
      </c>
      <c r="J224" s="68">
        <v>0</v>
      </c>
      <c r="K224" s="67" t="str">
        <f t="shared" si="1462"/>
        <v>-</v>
      </c>
      <c r="L224" s="179">
        <v>1</v>
      </c>
      <c r="M224" s="180">
        <v>0</v>
      </c>
      <c r="N224" s="67">
        <f t="shared" si="1463"/>
        <v>0</v>
      </c>
      <c r="O224" s="68">
        <v>0</v>
      </c>
      <c r="P224" s="67">
        <f t="shared" si="1464"/>
        <v>0</v>
      </c>
      <c r="Q224" s="68">
        <v>0</v>
      </c>
      <c r="R224" s="67">
        <f t="shared" si="1465"/>
        <v>0</v>
      </c>
      <c r="S224" s="179">
        <v>432</v>
      </c>
      <c r="T224" s="180">
        <v>23</v>
      </c>
      <c r="U224" s="67">
        <f t="shared" si="1466"/>
        <v>5.3240740740740741E-2</v>
      </c>
      <c r="V224" s="68">
        <v>85</v>
      </c>
      <c r="W224" s="67">
        <f t="shared" si="1467"/>
        <v>0.19675925925925927</v>
      </c>
      <c r="X224" s="68">
        <v>23</v>
      </c>
      <c r="Y224" s="67">
        <f t="shared" si="1468"/>
        <v>5.3240740740740741E-2</v>
      </c>
      <c r="Z224" s="179">
        <v>285</v>
      </c>
      <c r="AA224" s="180">
        <v>14</v>
      </c>
      <c r="AB224" s="67">
        <f t="shared" si="1469"/>
        <v>4.912280701754386E-2</v>
      </c>
      <c r="AC224" s="68">
        <v>41</v>
      </c>
      <c r="AD224" s="67">
        <f t="shared" si="1470"/>
        <v>0.14385964912280702</v>
      </c>
      <c r="AE224" s="68">
        <v>17</v>
      </c>
      <c r="AF224" s="67">
        <f t="shared" si="1471"/>
        <v>5.9649122807017542E-2</v>
      </c>
      <c r="AG224" s="179">
        <v>181</v>
      </c>
      <c r="AH224" s="180">
        <v>8</v>
      </c>
      <c r="AI224" s="67">
        <f t="shared" si="1472"/>
        <v>4.4198895027624308E-2</v>
      </c>
      <c r="AJ224" s="68">
        <v>26</v>
      </c>
      <c r="AK224" s="67">
        <f t="shared" si="1473"/>
        <v>0.143646408839779</v>
      </c>
      <c r="AL224" s="68">
        <v>7</v>
      </c>
      <c r="AM224" s="67">
        <f t="shared" si="1474"/>
        <v>3.8674033149171269E-2</v>
      </c>
      <c r="AN224" s="179">
        <v>62</v>
      </c>
      <c r="AO224" s="180">
        <v>1</v>
      </c>
      <c r="AP224" s="67">
        <f t="shared" si="1475"/>
        <v>1.6129032258064516E-2</v>
      </c>
      <c r="AQ224" s="68">
        <v>7</v>
      </c>
      <c r="AR224" s="67">
        <f t="shared" si="1476"/>
        <v>0.11290322580645161</v>
      </c>
      <c r="AS224" s="68">
        <v>6</v>
      </c>
      <c r="AT224" s="67">
        <f t="shared" si="1477"/>
        <v>9.6774193548387094E-2</v>
      </c>
      <c r="AU224" s="179">
        <v>20</v>
      </c>
      <c r="AV224" s="180">
        <v>0</v>
      </c>
      <c r="AW224" s="67">
        <f t="shared" si="1478"/>
        <v>0</v>
      </c>
      <c r="AX224" s="68">
        <v>1</v>
      </c>
      <c r="AY224" s="67">
        <f t="shared" si="1479"/>
        <v>0.05</v>
      </c>
      <c r="AZ224" s="68">
        <v>0</v>
      </c>
      <c r="BA224" s="67">
        <f t="shared" si="1480"/>
        <v>0</v>
      </c>
      <c r="BB224" s="179">
        <f t="shared" si="1481"/>
        <v>981</v>
      </c>
      <c r="BC224" s="69">
        <f t="shared" si="1482"/>
        <v>46</v>
      </c>
      <c r="BD224" s="67">
        <f t="shared" si="1483"/>
        <v>4.6890927624872576E-2</v>
      </c>
      <c r="BE224" s="69">
        <f t="shared" si="1484"/>
        <v>160</v>
      </c>
      <c r="BF224" s="67">
        <f t="shared" si="1485"/>
        <v>0.16309887869520898</v>
      </c>
      <c r="BG224" s="69">
        <f t="shared" si="1486"/>
        <v>53</v>
      </c>
      <c r="BH224" s="67">
        <f t="shared" si="1487"/>
        <v>5.4026503567787973E-2</v>
      </c>
      <c r="BJ224" s="269"/>
      <c r="BK224" s="5" t="s">
        <v>212</v>
      </c>
      <c r="BL224" s="33">
        <f>(BB296-SUM(BC296,BE296,BG296))/BB296</f>
        <v>0.6785714285714286</v>
      </c>
      <c r="BM224" s="86"/>
      <c r="BN224" s="149"/>
      <c r="BO224" s="86"/>
      <c r="BP224" s="86"/>
      <c r="BQ224" s="86"/>
      <c r="BR224" s="86"/>
      <c r="BS224" s="86"/>
      <c r="BT224" s="86"/>
      <c r="BU224" s="86"/>
      <c r="BV224" s="86"/>
      <c r="BW224" s="86"/>
      <c r="BX224" s="86"/>
      <c r="BY224" s="86"/>
      <c r="BZ224" s="86"/>
      <c r="CB224" s="3"/>
      <c r="CC224" s="3"/>
      <c r="CD224" s="3"/>
      <c r="CE224" s="3"/>
      <c r="CF224" s="3"/>
      <c r="CG224" s="3"/>
      <c r="CH224" s="3"/>
      <c r="CI224" s="3"/>
      <c r="CJ224" s="3"/>
      <c r="CK224" s="3"/>
      <c r="CL224" s="3"/>
      <c r="CM224" s="3"/>
      <c r="CN224" s="3"/>
      <c r="CO224" s="86"/>
      <c r="CP224" s="3"/>
      <c r="CQ224" s="3"/>
      <c r="CR224" s="3"/>
      <c r="CS224" s="3"/>
      <c r="CT224" s="3"/>
      <c r="CU224" s="3"/>
      <c r="CV224" s="3"/>
      <c r="CW224" s="3"/>
      <c r="CX224" s="3"/>
      <c r="CY224" s="3"/>
      <c r="CZ224" s="3"/>
      <c r="DA224" s="3"/>
      <c r="DB224" s="3"/>
      <c r="DC224" s="3"/>
      <c r="DD224" s="3"/>
      <c r="DE224" s="3"/>
      <c r="DF224" s="3"/>
      <c r="DG224" s="3"/>
      <c r="DH224" s="3"/>
    </row>
    <row r="225" spans="2:112" s="12" customFormat="1" ht="14.25" customHeight="1">
      <c r="B225" s="243"/>
      <c r="C225" s="265"/>
      <c r="D225" s="145" t="s">
        <v>274</v>
      </c>
      <c r="E225" s="179">
        <v>2</v>
      </c>
      <c r="F225" s="180">
        <v>0</v>
      </c>
      <c r="G225" s="67">
        <f t="shared" ref="G225" si="1713">IFERROR(F225/E225,"-")</f>
        <v>0</v>
      </c>
      <c r="H225" s="68">
        <v>0</v>
      </c>
      <c r="I225" s="67">
        <f t="shared" ref="I225" si="1714">IFERROR(H225/E225,"-")</f>
        <v>0</v>
      </c>
      <c r="J225" s="68">
        <v>0</v>
      </c>
      <c r="K225" s="67">
        <f t="shared" ref="K225" si="1715">IFERROR(J225/E225,"-")</f>
        <v>0</v>
      </c>
      <c r="L225" s="179">
        <v>3</v>
      </c>
      <c r="M225" s="180">
        <v>0</v>
      </c>
      <c r="N225" s="67">
        <f t="shared" ref="N225" si="1716">IFERROR(M225/L225,"-")</f>
        <v>0</v>
      </c>
      <c r="O225" s="68">
        <v>0</v>
      </c>
      <c r="P225" s="67">
        <f t="shared" ref="P225" si="1717">IFERROR(O225/L225,"-")</f>
        <v>0</v>
      </c>
      <c r="Q225" s="68">
        <v>0</v>
      </c>
      <c r="R225" s="67">
        <f t="shared" ref="R225" si="1718">IFERROR(Q225/L225,"-")</f>
        <v>0</v>
      </c>
      <c r="S225" s="179">
        <v>36</v>
      </c>
      <c r="T225" s="180">
        <v>0</v>
      </c>
      <c r="U225" s="67">
        <f t="shared" ref="U225" si="1719">IFERROR(T225/S225,"-")</f>
        <v>0</v>
      </c>
      <c r="V225" s="68">
        <v>1</v>
      </c>
      <c r="W225" s="67">
        <f t="shared" ref="W225" si="1720">IFERROR(V225/S225,"-")</f>
        <v>2.7777777777777776E-2</v>
      </c>
      <c r="X225" s="68">
        <v>0</v>
      </c>
      <c r="Y225" s="67">
        <f t="shared" ref="Y225" si="1721">IFERROR(X225/S225,"-")</f>
        <v>0</v>
      </c>
      <c r="Z225" s="179">
        <v>77</v>
      </c>
      <c r="AA225" s="180">
        <v>0</v>
      </c>
      <c r="AB225" s="67">
        <f t="shared" ref="AB225" si="1722">IFERROR(AA225/Z225,"-")</f>
        <v>0</v>
      </c>
      <c r="AC225" s="68">
        <v>0</v>
      </c>
      <c r="AD225" s="67">
        <f t="shared" ref="AD225" si="1723">IFERROR(AC225/Z225,"-")</f>
        <v>0</v>
      </c>
      <c r="AE225" s="68">
        <v>0</v>
      </c>
      <c r="AF225" s="67">
        <f t="shared" ref="AF225" si="1724">IFERROR(AE225/Z225,"-")</f>
        <v>0</v>
      </c>
      <c r="AG225" s="179">
        <v>46</v>
      </c>
      <c r="AH225" s="180">
        <v>0</v>
      </c>
      <c r="AI225" s="67">
        <f t="shared" ref="AI225" si="1725">IFERROR(AH225/AG225,"-")</f>
        <v>0</v>
      </c>
      <c r="AJ225" s="68">
        <v>0</v>
      </c>
      <c r="AK225" s="67">
        <f t="shared" ref="AK225" si="1726">IFERROR(AJ225/AG225,"-")</f>
        <v>0</v>
      </c>
      <c r="AL225" s="68">
        <v>0</v>
      </c>
      <c r="AM225" s="67">
        <f t="shared" ref="AM225" si="1727">IFERROR(AL225/AG225,"-")</f>
        <v>0</v>
      </c>
      <c r="AN225" s="179">
        <v>38</v>
      </c>
      <c r="AO225" s="180">
        <v>0</v>
      </c>
      <c r="AP225" s="67">
        <f t="shared" ref="AP225" si="1728">IFERROR(AO225/AN225,"-")</f>
        <v>0</v>
      </c>
      <c r="AQ225" s="68">
        <v>0</v>
      </c>
      <c r="AR225" s="67">
        <f t="shared" ref="AR225" si="1729">IFERROR(AQ225/AN225,"-")</f>
        <v>0</v>
      </c>
      <c r="AS225" s="68">
        <v>0</v>
      </c>
      <c r="AT225" s="67">
        <f t="shared" ref="AT225" si="1730">IFERROR(AS225/AN225,"-")</f>
        <v>0</v>
      </c>
      <c r="AU225" s="179">
        <v>25</v>
      </c>
      <c r="AV225" s="180">
        <v>0</v>
      </c>
      <c r="AW225" s="67">
        <f t="shared" ref="AW225" si="1731">IFERROR(AV225/AU225,"-")</f>
        <v>0</v>
      </c>
      <c r="AX225" s="68">
        <v>0</v>
      </c>
      <c r="AY225" s="67">
        <f t="shared" ref="AY225" si="1732">IFERROR(AX225/AU225,"-")</f>
        <v>0</v>
      </c>
      <c r="AZ225" s="68">
        <v>0</v>
      </c>
      <c r="BA225" s="67">
        <f t="shared" ref="BA225" si="1733">IFERROR(AZ225/AU225,"-")</f>
        <v>0</v>
      </c>
      <c r="BB225" s="179">
        <f t="shared" ref="BB225" si="1734">SUM(E225,L225,S225,Z225,AG225,AN225,AU225,)</f>
        <v>227</v>
      </c>
      <c r="BC225" s="69">
        <f t="shared" ref="BC225" si="1735">SUM(F225,M225,T225,AA225,AH225,AO225,AV225,)</f>
        <v>0</v>
      </c>
      <c r="BD225" s="67">
        <f t="shared" ref="BD225" si="1736">IFERROR(BC225/BB225,"-")</f>
        <v>0</v>
      </c>
      <c r="BE225" s="69">
        <f t="shared" ref="BE225" si="1737">SUM(H225,O225,V225,AC225,AJ225,AQ225,AX225,)</f>
        <v>1</v>
      </c>
      <c r="BF225" s="67">
        <f t="shared" ref="BF225" si="1738">IFERROR(BE225/BB225,"-")</f>
        <v>4.4052863436123352E-3</v>
      </c>
      <c r="BG225" s="69">
        <f t="shared" ref="BG225" si="1739">SUM(J225,Q225,X225,AE225,AL225,AS225,AZ225,)</f>
        <v>0</v>
      </c>
      <c r="BH225" s="67">
        <f t="shared" ref="BH225" si="1740">IFERROR(BG225/BB225,"-")</f>
        <v>0</v>
      </c>
      <c r="BJ225" s="270"/>
      <c r="BK225" s="125" t="s">
        <v>74</v>
      </c>
      <c r="BL225" s="33">
        <f>(BB298-SUM(BC298,BE298,BG298))/BB298</f>
        <v>0.71018867924528306</v>
      </c>
      <c r="BM225" s="86"/>
      <c r="BN225" s="149"/>
      <c r="BO225" s="86"/>
      <c r="BP225" s="86"/>
      <c r="BQ225" s="86"/>
      <c r="BR225" s="86"/>
      <c r="BS225" s="86"/>
      <c r="BT225" s="86"/>
      <c r="BU225" s="86"/>
      <c r="BV225" s="86"/>
      <c r="BW225" s="86"/>
      <c r="BX225" s="86"/>
      <c r="BY225" s="86"/>
      <c r="BZ225" s="86"/>
      <c r="CB225" s="3"/>
      <c r="CC225" s="3"/>
      <c r="CD225" s="3"/>
      <c r="CE225" s="3"/>
      <c r="CF225" s="3"/>
      <c r="CG225" s="3"/>
      <c r="CH225" s="3"/>
      <c r="CI225" s="3"/>
      <c r="CJ225" s="3"/>
      <c r="CK225" s="3"/>
      <c r="CL225" s="3"/>
      <c r="CM225" s="3"/>
      <c r="CN225" s="3"/>
      <c r="CO225" s="86"/>
      <c r="CP225" s="3"/>
      <c r="CQ225" s="3"/>
      <c r="CR225" s="3"/>
      <c r="CS225" s="3"/>
      <c r="CT225" s="3"/>
      <c r="CU225" s="3"/>
      <c r="CV225" s="3"/>
      <c r="CW225" s="3"/>
      <c r="CX225" s="3"/>
      <c r="CY225" s="3"/>
      <c r="CZ225" s="3"/>
      <c r="DA225" s="3"/>
      <c r="DB225" s="3"/>
      <c r="DC225" s="3"/>
      <c r="DD225" s="3"/>
      <c r="DE225" s="3"/>
      <c r="DF225" s="3"/>
      <c r="DG225" s="3"/>
      <c r="DH225" s="3"/>
    </row>
    <row r="226" spans="2:112" s="12" customFormat="1" ht="14.25" customHeight="1">
      <c r="B226" s="244"/>
      <c r="C226" s="266"/>
      <c r="D226" s="169" t="s">
        <v>74</v>
      </c>
      <c r="E226" s="39">
        <v>25</v>
      </c>
      <c r="F226" s="195">
        <v>0</v>
      </c>
      <c r="G226" s="13">
        <f t="shared" si="1460"/>
        <v>0</v>
      </c>
      <c r="H226" s="34">
        <v>6</v>
      </c>
      <c r="I226" s="13">
        <f t="shared" si="1461"/>
        <v>0.24</v>
      </c>
      <c r="J226" s="34">
        <v>1</v>
      </c>
      <c r="K226" s="13">
        <f t="shared" si="1462"/>
        <v>0.04</v>
      </c>
      <c r="L226" s="39">
        <v>106</v>
      </c>
      <c r="M226" s="195">
        <v>2</v>
      </c>
      <c r="N226" s="13">
        <f t="shared" si="1463"/>
        <v>1.8867924528301886E-2</v>
      </c>
      <c r="O226" s="34">
        <v>9</v>
      </c>
      <c r="P226" s="13">
        <f t="shared" si="1464"/>
        <v>8.4905660377358486E-2</v>
      </c>
      <c r="Q226" s="34">
        <v>9</v>
      </c>
      <c r="R226" s="13">
        <f t="shared" si="1465"/>
        <v>8.4905660377358486E-2</v>
      </c>
      <c r="S226" s="39">
        <v>7175</v>
      </c>
      <c r="T226" s="195">
        <v>375</v>
      </c>
      <c r="U226" s="13">
        <f t="shared" si="1466"/>
        <v>5.2264808362369339E-2</v>
      </c>
      <c r="V226" s="34">
        <v>1595</v>
      </c>
      <c r="W226" s="13">
        <f t="shared" si="1467"/>
        <v>0.22229965156794426</v>
      </c>
      <c r="X226" s="34">
        <v>390</v>
      </c>
      <c r="Y226" s="13">
        <f t="shared" si="1468"/>
        <v>5.4355400696864113E-2</v>
      </c>
      <c r="Z226" s="39">
        <v>5738</v>
      </c>
      <c r="AA226" s="195">
        <v>309</v>
      </c>
      <c r="AB226" s="13">
        <f t="shared" si="1469"/>
        <v>5.3851516207737885E-2</v>
      </c>
      <c r="AC226" s="34">
        <v>1192</v>
      </c>
      <c r="AD226" s="13">
        <f t="shared" si="1470"/>
        <v>0.20773788776577204</v>
      </c>
      <c r="AE226" s="34">
        <v>350</v>
      </c>
      <c r="AF226" s="13">
        <f t="shared" si="1471"/>
        <v>6.0996863018473332E-2</v>
      </c>
      <c r="AG226" s="39">
        <v>3116</v>
      </c>
      <c r="AH226" s="195">
        <v>112</v>
      </c>
      <c r="AI226" s="13">
        <f t="shared" si="1472"/>
        <v>3.5943517329910142E-2</v>
      </c>
      <c r="AJ226" s="34">
        <v>459</v>
      </c>
      <c r="AK226" s="13">
        <f t="shared" si="1473"/>
        <v>0.14730423620025673</v>
      </c>
      <c r="AL226" s="34">
        <v>177</v>
      </c>
      <c r="AM226" s="13">
        <f t="shared" si="1474"/>
        <v>5.6803594351732989E-2</v>
      </c>
      <c r="AN226" s="39">
        <v>1042</v>
      </c>
      <c r="AO226" s="195">
        <v>17</v>
      </c>
      <c r="AP226" s="13">
        <f t="shared" si="1475"/>
        <v>1.6314779270633396E-2</v>
      </c>
      <c r="AQ226" s="34">
        <v>93</v>
      </c>
      <c r="AR226" s="13">
        <f t="shared" si="1476"/>
        <v>8.9251439539347402E-2</v>
      </c>
      <c r="AS226" s="34">
        <v>35</v>
      </c>
      <c r="AT226" s="13">
        <f t="shared" si="1477"/>
        <v>3.358925143953935E-2</v>
      </c>
      <c r="AU226" s="39">
        <v>281</v>
      </c>
      <c r="AV226" s="195">
        <v>1</v>
      </c>
      <c r="AW226" s="13">
        <f t="shared" si="1478"/>
        <v>3.5587188612099642E-3</v>
      </c>
      <c r="AX226" s="34">
        <v>20</v>
      </c>
      <c r="AY226" s="13">
        <f t="shared" si="1479"/>
        <v>7.1174377224199295E-2</v>
      </c>
      <c r="AZ226" s="34">
        <v>9</v>
      </c>
      <c r="BA226" s="13">
        <f t="shared" si="1480"/>
        <v>3.2028469750889681E-2</v>
      </c>
      <c r="BB226" s="39">
        <f t="shared" si="1481"/>
        <v>17483</v>
      </c>
      <c r="BC226" s="75">
        <f t="shared" si="1482"/>
        <v>816</v>
      </c>
      <c r="BD226" s="13">
        <f t="shared" si="1483"/>
        <v>4.6673911800034322E-2</v>
      </c>
      <c r="BE226" s="75">
        <f t="shared" si="1484"/>
        <v>3374</v>
      </c>
      <c r="BF226" s="13">
        <f t="shared" si="1485"/>
        <v>0.19298747354573015</v>
      </c>
      <c r="BG226" s="75">
        <f t="shared" si="1486"/>
        <v>971</v>
      </c>
      <c r="BH226" s="13">
        <f t="shared" si="1487"/>
        <v>5.5539667105187894E-2</v>
      </c>
      <c r="BJ226" s="268" t="s">
        <v>33</v>
      </c>
      <c r="BK226" s="5" t="s">
        <v>175</v>
      </c>
      <c r="BL226" s="33">
        <f>(BB299-SUM(BC299,BE299,BG299))/BB299</f>
        <v>0.63893805309734508</v>
      </c>
      <c r="BM226" s="86"/>
      <c r="BN226" s="149"/>
      <c r="BO226" s="86"/>
      <c r="BP226" s="86"/>
      <c r="BQ226" s="86"/>
      <c r="BR226" s="86"/>
      <c r="BS226" s="86"/>
      <c r="BT226" s="86"/>
      <c r="BU226" s="86"/>
      <c r="BV226" s="86"/>
      <c r="BW226" s="86"/>
      <c r="BX226" s="86"/>
      <c r="BY226" s="86"/>
      <c r="BZ226" s="86"/>
      <c r="CB226" s="3"/>
      <c r="CC226" s="3"/>
      <c r="CD226" s="3"/>
      <c r="CE226" s="3"/>
      <c r="CF226" s="3"/>
      <c r="CG226" s="3"/>
      <c r="CH226" s="3"/>
      <c r="CI226" s="3"/>
      <c r="CJ226" s="3"/>
      <c r="CK226" s="3"/>
      <c r="CL226" s="3"/>
      <c r="CM226" s="3"/>
      <c r="CN226" s="3"/>
      <c r="CO226" s="86"/>
      <c r="CP226" s="3"/>
      <c r="CQ226" s="3"/>
      <c r="CR226" s="3"/>
      <c r="CS226" s="3"/>
      <c r="CT226" s="3"/>
      <c r="CU226" s="3"/>
      <c r="CV226" s="3"/>
      <c r="CW226" s="3"/>
      <c r="CX226" s="3"/>
      <c r="CY226" s="3"/>
      <c r="CZ226" s="3"/>
      <c r="DA226" s="3"/>
      <c r="DB226" s="3"/>
      <c r="DC226" s="3"/>
      <c r="DD226" s="3"/>
      <c r="DE226" s="3"/>
      <c r="DF226" s="3"/>
      <c r="DG226" s="3"/>
      <c r="DH226" s="3"/>
    </row>
    <row r="227" spans="2:112" s="12" customFormat="1" ht="14.25" customHeight="1">
      <c r="B227" s="242">
        <v>56</v>
      </c>
      <c r="C227" s="264" t="s">
        <v>10</v>
      </c>
      <c r="D227" s="144" t="s">
        <v>275</v>
      </c>
      <c r="E227" s="128">
        <v>11</v>
      </c>
      <c r="F227" s="89">
        <v>0</v>
      </c>
      <c r="G227" s="77">
        <f t="shared" si="1460"/>
        <v>0</v>
      </c>
      <c r="H227" s="78">
        <v>1</v>
      </c>
      <c r="I227" s="77">
        <f t="shared" si="1461"/>
        <v>9.0909090909090912E-2</v>
      </c>
      <c r="J227" s="78">
        <v>2</v>
      </c>
      <c r="K227" s="77">
        <f t="shared" si="1462"/>
        <v>0.18181818181818182</v>
      </c>
      <c r="L227" s="128">
        <v>47</v>
      </c>
      <c r="M227" s="89">
        <v>0</v>
      </c>
      <c r="N227" s="77">
        <f t="shared" si="1463"/>
        <v>0</v>
      </c>
      <c r="O227" s="78">
        <v>2</v>
      </c>
      <c r="P227" s="77">
        <f t="shared" si="1464"/>
        <v>4.2553191489361701E-2</v>
      </c>
      <c r="Q227" s="78">
        <v>2</v>
      </c>
      <c r="R227" s="77">
        <f t="shared" si="1465"/>
        <v>4.2553191489361701E-2</v>
      </c>
      <c r="S227" s="128">
        <v>4391</v>
      </c>
      <c r="T227" s="89">
        <v>224</v>
      </c>
      <c r="U227" s="77">
        <f t="shared" si="1466"/>
        <v>5.1013436574812117E-2</v>
      </c>
      <c r="V227" s="78">
        <v>678</v>
      </c>
      <c r="W227" s="77">
        <f t="shared" si="1467"/>
        <v>0.15440674106126168</v>
      </c>
      <c r="X227" s="78">
        <v>374</v>
      </c>
      <c r="Y227" s="77">
        <f t="shared" si="1468"/>
        <v>8.5174219995445236E-2</v>
      </c>
      <c r="Z227" s="128">
        <v>3120</v>
      </c>
      <c r="AA227" s="89">
        <v>130</v>
      </c>
      <c r="AB227" s="77">
        <f t="shared" si="1469"/>
        <v>4.1666666666666664E-2</v>
      </c>
      <c r="AC227" s="78">
        <v>338</v>
      </c>
      <c r="AD227" s="77">
        <f t="shared" si="1470"/>
        <v>0.10833333333333334</v>
      </c>
      <c r="AE227" s="78">
        <v>260</v>
      </c>
      <c r="AF227" s="77">
        <f t="shared" si="1471"/>
        <v>8.3333333333333329E-2</v>
      </c>
      <c r="AG227" s="128">
        <v>1588</v>
      </c>
      <c r="AH227" s="89">
        <v>41</v>
      </c>
      <c r="AI227" s="77">
        <f t="shared" si="1472"/>
        <v>2.5818639798488665E-2</v>
      </c>
      <c r="AJ227" s="78">
        <v>109</v>
      </c>
      <c r="AK227" s="77">
        <f t="shared" si="1473"/>
        <v>6.8639798488664985E-2</v>
      </c>
      <c r="AL227" s="78">
        <v>98</v>
      </c>
      <c r="AM227" s="77">
        <f t="shared" si="1474"/>
        <v>6.1712846347607056E-2</v>
      </c>
      <c r="AN227" s="128">
        <v>610</v>
      </c>
      <c r="AO227" s="89">
        <v>5</v>
      </c>
      <c r="AP227" s="77">
        <f t="shared" si="1475"/>
        <v>8.1967213114754103E-3</v>
      </c>
      <c r="AQ227" s="78">
        <v>18</v>
      </c>
      <c r="AR227" s="77">
        <f t="shared" si="1476"/>
        <v>2.9508196721311476E-2</v>
      </c>
      <c r="AS227" s="78">
        <v>30</v>
      </c>
      <c r="AT227" s="77">
        <f t="shared" si="1477"/>
        <v>4.9180327868852458E-2</v>
      </c>
      <c r="AU227" s="128">
        <v>197</v>
      </c>
      <c r="AV227" s="89">
        <v>1</v>
      </c>
      <c r="AW227" s="77">
        <f t="shared" si="1478"/>
        <v>5.076142131979695E-3</v>
      </c>
      <c r="AX227" s="78">
        <v>6</v>
      </c>
      <c r="AY227" s="77">
        <f t="shared" si="1479"/>
        <v>3.0456852791878174E-2</v>
      </c>
      <c r="AZ227" s="78">
        <v>3</v>
      </c>
      <c r="BA227" s="77">
        <f t="shared" si="1480"/>
        <v>1.5228426395939087E-2</v>
      </c>
      <c r="BB227" s="128">
        <f t="shared" si="1481"/>
        <v>9964</v>
      </c>
      <c r="BC227" s="79">
        <f t="shared" si="1482"/>
        <v>401</v>
      </c>
      <c r="BD227" s="77">
        <f t="shared" si="1483"/>
        <v>4.0244881573665195E-2</v>
      </c>
      <c r="BE227" s="79">
        <f t="shared" si="1484"/>
        <v>1152</v>
      </c>
      <c r="BF227" s="77">
        <f t="shared" si="1485"/>
        <v>0.11561621838619028</v>
      </c>
      <c r="BG227" s="79">
        <f t="shared" si="1486"/>
        <v>769</v>
      </c>
      <c r="BH227" s="77">
        <f t="shared" si="1487"/>
        <v>7.7177840224809308E-2</v>
      </c>
      <c r="BJ227" s="269"/>
      <c r="BK227" s="5" t="s">
        <v>212</v>
      </c>
      <c r="BL227" s="36">
        <f>(BB300-SUM(BC300,BE300,BG300))/BB300</f>
        <v>0.69811320754716977</v>
      </c>
      <c r="BM227" s="86"/>
      <c r="BN227" s="149"/>
      <c r="BO227" s="86"/>
      <c r="BP227" s="86"/>
      <c r="BQ227" s="86"/>
      <c r="BR227" s="86"/>
      <c r="BS227" s="86"/>
      <c r="BT227" s="86"/>
      <c r="BU227" s="86"/>
      <c r="BV227" s="86"/>
      <c r="BW227" s="86"/>
      <c r="BX227" s="86"/>
      <c r="BY227" s="86"/>
      <c r="BZ227" s="86"/>
      <c r="CB227" s="3"/>
      <c r="CC227" s="3"/>
      <c r="CD227" s="3"/>
      <c r="CE227" s="3"/>
      <c r="CF227" s="3"/>
      <c r="CG227" s="3"/>
      <c r="CH227" s="3"/>
      <c r="CI227" s="3"/>
      <c r="CJ227" s="3"/>
      <c r="CK227" s="3"/>
      <c r="CL227" s="3"/>
      <c r="CM227" s="3"/>
      <c r="CN227" s="3"/>
      <c r="CO227" s="86"/>
      <c r="CP227" s="3"/>
      <c r="CQ227" s="3"/>
      <c r="CR227" s="3"/>
      <c r="CS227" s="3"/>
      <c r="CT227" s="3"/>
      <c r="CU227" s="3"/>
      <c r="CV227" s="3"/>
      <c r="CW227" s="3"/>
      <c r="CX227" s="3"/>
      <c r="CY227" s="3"/>
      <c r="CZ227" s="3"/>
      <c r="DA227" s="3"/>
      <c r="DB227" s="3"/>
      <c r="DC227" s="3"/>
      <c r="DD227" s="3"/>
      <c r="DE227" s="3"/>
      <c r="DF227" s="3"/>
      <c r="DG227" s="3"/>
      <c r="DH227" s="3"/>
    </row>
    <row r="228" spans="2:112" s="12" customFormat="1" ht="14.25" customHeight="1">
      <c r="B228" s="243"/>
      <c r="C228" s="265"/>
      <c r="D228" s="187" t="s">
        <v>212</v>
      </c>
      <c r="E228" s="179">
        <v>1</v>
      </c>
      <c r="F228" s="180">
        <v>0</v>
      </c>
      <c r="G228" s="67">
        <f t="shared" si="1460"/>
        <v>0</v>
      </c>
      <c r="H228" s="68">
        <v>0</v>
      </c>
      <c r="I228" s="67">
        <f t="shared" si="1461"/>
        <v>0</v>
      </c>
      <c r="J228" s="68">
        <v>0</v>
      </c>
      <c r="K228" s="67">
        <f t="shared" si="1462"/>
        <v>0</v>
      </c>
      <c r="L228" s="179">
        <v>1</v>
      </c>
      <c r="M228" s="180">
        <v>0</v>
      </c>
      <c r="N228" s="67">
        <f t="shared" si="1463"/>
        <v>0</v>
      </c>
      <c r="O228" s="68">
        <v>0</v>
      </c>
      <c r="P228" s="67">
        <f t="shared" si="1464"/>
        <v>0</v>
      </c>
      <c r="Q228" s="68">
        <v>0</v>
      </c>
      <c r="R228" s="67">
        <f t="shared" si="1465"/>
        <v>0</v>
      </c>
      <c r="S228" s="179">
        <v>396</v>
      </c>
      <c r="T228" s="180">
        <v>20</v>
      </c>
      <c r="U228" s="67">
        <f t="shared" si="1466"/>
        <v>5.0505050505050504E-2</v>
      </c>
      <c r="V228" s="68">
        <v>53</v>
      </c>
      <c r="W228" s="67">
        <f t="shared" si="1467"/>
        <v>0.13383838383838384</v>
      </c>
      <c r="X228" s="68">
        <v>30</v>
      </c>
      <c r="Y228" s="67">
        <f t="shared" si="1468"/>
        <v>7.575757575757576E-2</v>
      </c>
      <c r="Z228" s="179">
        <v>259</v>
      </c>
      <c r="AA228" s="180">
        <v>10</v>
      </c>
      <c r="AB228" s="67">
        <f t="shared" si="1469"/>
        <v>3.8610038610038609E-2</v>
      </c>
      <c r="AC228" s="68">
        <v>36</v>
      </c>
      <c r="AD228" s="67">
        <f t="shared" si="1470"/>
        <v>0.138996138996139</v>
      </c>
      <c r="AE228" s="68">
        <v>18</v>
      </c>
      <c r="AF228" s="67">
        <f t="shared" si="1471"/>
        <v>6.9498069498069498E-2</v>
      </c>
      <c r="AG228" s="179">
        <v>144</v>
      </c>
      <c r="AH228" s="180">
        <v>8</v>
      </c>
      <c r="AI228" s="67">
        <f t="shared" si="1472"/>
        <v>5.5555555555555552E-2</v>
      </c>
      <c r="AJ228" s="68">
        <v>10</v>
      </c>
      <c r="AK228" s="67">
        <f t="shared" si="1473"/>
        <v>6.9444444444444448E-2</v>
      </c>
      <c r="AL228" s="68">
        <v>10</v>
      </c>
      <c r="AM228" s="67">
        <f t="shared" si="1474"/>
        <v>6.9444444444444448E-2</v>
      </c>
      <c r="AN228" s="179">
        <v>57</v>
      </c>
      <c r="AO228" s="180">
        <v>1</v>
      </c>
      <c r="AP228" s="67">
        <f t="shared" si="1475"/>
        <v>1.7543859649122806E-2</v>
      </c>
      <c r="AQ228" s="68">
        <v>3</v>
      </c>
      <c r="AR228" s="67">
        <f t="shared" si="1476"/>
        <v>5.2631578947368418E-2</v>
      </c>
      <c r="AS228" s="68">
        <v>3</v>
      </c>
      <c r="AT228" s="67">
        <f t="shared" si="1477"/>
        <v>5.2631578947368418E-2</v>
      </c>
      <c r="AU228" s="179">
        <v>11</v>
      </c>
      <c r="AV228" s="180">
        <v>0</v>
      </c>
      <c r="AW228" s="67">
        <f t="shared" si="1478"/>
        <v>0</v>
      </c>
      <c r="AX228" s="68">
        <v>0</v>
      </c>
      <c r="AY228" s="67">
        <f t="shared" si="1479"/>
        <v>0</v>
      </c>
      <c r="AZ228" s="68">
        <v>0</v>
      </c>
      <c r="BA228" s="67">
        <f t="shared" si="1480"/>
        <v>0</v>
      </c>
      <c r="BB228" s="179">
        <f t="shared" si="1481"/>
        <v>869</v>
      </c>
      <c r="BC228" s="69">
        <f t="shared" si="1482"/>
        <v>39</v>
      </c>
      <c r="BD228" s="67">
        <f t="shared" si="1483"/>
        <v>4.4879171461449943E-2</v>
      </c>
      <c r="BE228" s="69">
        <f t="shared" si="1484"/>
        <v>102</v>
      </c>
      <c r="BF228" s="67">
        <f t="shared" si="1485"/>
        <v>0.11737629459148446</v>
      </c>
      <c r="BG228" s="69">
        <f t="shared" si="1486"/>
        <v>61</v>
      </c>
      <c r="BH228" s="67">
        <f t="shared" si="1487"/>
        <v>7.0195627157652471E-2</v>
      </c>
      <c r="BJ228" s="270"/>
      <c r="BK228" s="125" t="s">
        <v>74</v>
      </c>
      <c r="BL228" s="36">
        <f>(BB302-SUM(BC302,BE302,BG302))/BB302</f>
        <v>0.64696086594504576</v>
      </c>
      <c r="BM228" s="86"/>
      <c r="BN228" s="149"/>
      <c r="BO228" s="86"/>
      <c r="BP228" s="86"/>
      <c r="BQ228" s="86"/>
      <c r="BR228" s="86"/>
      <c r="BS228" s="86"/>
      <c r="BT228" s="86"/>
      <c r="BU228" s="86"/>
      <c r="BV228" s="86"/>
      <c r="BW228" s="86"/>
      <c r="BX228" s="86"/>
      <c r="BY228" s="86"/>
      <c r="BZ228" s="86"/>
      <c r="CB228" s="3"/>
      <c r="CC228" s="3"/>
      <c r="CD228" s="3"/>
      <c r="CE228" s="3"/>
      <c r="CF228" s="3"/>
      <c r="CG228" s="3"/>
      <c r="CH228" s="3"/>
      <c r="CI228" s="3"/>
      <c r="CJ228" s="3"/>
      <c r="CK228" s="3"/>
      <c r="CL228" s="3"/>
      <c r="CM228" s="3"/>
      <c r="CN228" s="3"/>
      <c r="CO228" s="86"/>
      <c r="CP228" s="3"/>
      <c r="CQ228" s="3"/>
      <c r="CR228" s="3"/>
      <c r="CS228" s="3"/>
      <c r="CT228" s="3"/>
      <c r="CU228" s="3"/>
      <c r="CV228" s="3"/>
      <c r="CW228" s="3"/>
      <c r="CX228" s="3"/>
      <c r="CY228" s="3"/>
      <c r="CZ228" s="3"/>
      <c r="DA228" s="3"/>
      <c r="DB228" s="3"/>
      <c r="DC228" s="3"/>
      <c r="DD228" s="3"/>
      <c r="DE228" s="3"/>
      <c r="DF228" s="3"/>
      <c r="DG228" s="3"/>
      <c r="DH228" s="3"/>
    </row>
    <row r="229" spans="2:112" s="12" customFormat="1" ht="14.25" customHeight="1">
      <c r="B229" s="243"/>
      <c r="C229" s="265"/>
      <c r="D229" s="145" t="s">
        <v>274</v>
      </c>
      <c r="E229" s="179">
        <v>0</v>
      </c>
      <c r="F229" s="180">
        <v>0</v>
      </c>
      <c r="G229" s="67" t="str">
        <f t="shared" ref="G229" si="1741">IFERROR(F229/E229,"-")</f>
        <v>-</v>
      </c>
      <c r="H229" s="68">
        <v>0</v>
      </c>
      <c r="I229" s="67" t="str">
        <f t="shared" ref="I229" si="1742">IFERROR(H229/E229,"-")</f>
        <v>-</v>
      </c>
      <c r="J229" s="68">
        <v>0</v>
      </c>
      <c r="K229" s="67" t="str">
        <f t="shared" ref="K229" si="1743">IFERROR(J229/E229,"-")</f>
        <v>-</v>
      </c>
      <c r="L229" s="179">
        <v>2</v>
      </c>
      <c r="M229" s="180">
        <v>0</v>
      </c>
      <c r="N229" s="67">
        <f t="shared" ref="N229" si="1744">IFERROR(M229/L229,"-")</f>
        <v>0</v>
      </c>
      <c r="O229" s="68">
        <v>0</v>
      </c>
      <c r="P229" s="67">
        <f t="shared" ref="P229" si="1745">IFERROR(O229/L229,"-")</f>
        <v>0</v>
      </c>
      <c r="Q229" s="68">
        <v>0</v>
      </c>
      <c r="R229" s="67">
        <f t="shared" ref="R229" si="1746">IFERROR(Q229/L229,"-")</f>
        <v>0</v>
      </c>
      <c r="S229" s="179">
        <v>22</v>
      </c>
      <c r="T229" s="180">
        <v>0</v>
      </c>
      <c r="U229" s="67">
        <f t="shared" ref="U229" si="1747">IFERROR(T229/S229,"-")</f>
        <v>0</v>
      </c>
      <c r="V229" s="68">
        <v>0</v>
      </c>
      <c r="W229" s="67">
        <f t="shared" ref="W229" si="1748">IFERROR(V229/S229,"-")</f>
        <v>0</v>
      </c>
      <c r="X229" s="68">
        <v>1</v>
      </c>
      <c r="Y229" s="67">
        <f t="shared" ref="Y229" si="1749">IFERROR(X229/S229,"-")</f>
        <v>4.5454545454545456E-2</v>
      </c>
      <c r="Z229" s="179">
        <v>45</v>
      </c>
      <c r="AA229" s="180">
        <v>0</v>
      </c>
      <c r="AB229" s="67">
        <f t="shared" ref="AB229" si="1750">IFERROR(AA229/Z229,"-")</f>
        <v>0</v>
      </c>
      <c r="AC229" s="68">
        <v>0</v>
      </c>
      <c r="AD229" s="67">
        <f t="shared" ref="AD229" si="1751">IFERROR(AC229/Z229,"-")</f>
        <v>0</v>
      </c>
      <c r="AE229" s="68">
        <v>0</v>
      </c>
      <c r="AF229" s="67">
        <f t="shared" ref="AF229" si="1752">IFERROR(AE229/Z229,"-")</f>
        <v>0</v>
      </c>
      <c r="AG229" s="179">
        <v>30</v>
      </c>
      <c r="AH229" s="180">
        <v>0</v>
      </c>
      <c r="AI229" s="67">
        <f t="shared" ref="AI229" si="1753">IFERROR(AH229/AG229,"-")</f>
        <v>0</v>
      </c>
      <c r="AJ229" s="68">
        <v>0</v>
      </c>
      <c r="AK229" s="67">
        <f t="shared" ref="AK229" si="1754">IFERROR(AJ229/AG229,"-")</f>
        <v>0</v>
      </c>
      <c r="AL229" s="68">
        <v>0</v>
      </c>
      <c r="AM229" s="67">
        <f t="shared" ref="AM229" si="1755">IFERROR(AL229/AG229,"-")</f>
        <v>0</v>
      </c>
      <c r="AN229" s="179">
        <v>26</v>
      </c>
      <c r="AO229" s="180">
        <v>0</v>
      </c>
      <c r="AP229" s="67">
        <f t="shared" ref="AP229" si="1756">IFERROR(AO229/AN229,"-")</f>
        <v>0</v>
      </c>
      <c r="AQ229" s="68">
        <v>0</v>
      </c>
      <c r="AR229" s="67">
        <f t="shared" ref="AR229" si="1757">IFERROR(AQ229/AN229,"-")</f>
        <v>0</v>
      </c>
      <c r="AS229" s="68">
        <v>0</v>
      </c>
      <c r="AT229" s="67">
        <f t="shared" ref="AT229" si="1758">IFERROR(AS229/AN229,"-")</f>
        <v>0</v>
      </c>
      <c r="AU229" s="179">
        <v>21</v>
      </c>
      <c r="AV229" s="180">
        <v>0</v>
      </c>
      <c r="AW229" s="67">
        <f t="shared" ref="AW229" si="1759">IFERROR(AV229/AU229,"-")</f>
        <v>0</v>
      </c>
      <c r="AX229" s="68">
        <v>0</v>
      </c>
      <c r="AY229" s="67">
        <f t="shared" ref="AY229" si="1760">IFERROR(AX229/AU229,"-")</f>
        <v>0</v>
      </c>
      <c r="AZ229" s="68">
        <v>0</v>
      </c>
      <c r="BA229" s="67">
        <f t="shared" ref="BA229" si="1761">IFERROR(AZ229/AU229,"-")</f>
        <v>0</v>
      </c>
      <c r="BB229" s="179">
        <f t="shared" ref="BB229" si="1762">SUM(E229,L229,S229,Z229,AG229,AN229,AU229,)</f>
        <v>146</v>
      </c>
      <c r="BC229" s="69">
        <f t="shared" ref="BC229" si="1763">SUM(F229,M229,T229,AA229,AH229,AO229,AV229,)</f>
        <v>0</v>
      </c>
      <c r="BD229" s="67">
        <f t="shared" ref="BD229" si="1764">IFERROR(BC229/BB229,"-")</f>
        <v>0</v>
      </c>
      <c r="BE229" s="69">
        <f t="shared" ref="BE229" si="1765">SUM(H229,O229,V229,AC229,AJ229,AQ229,AX229,)</f>
        <v>0</v>
      </c>
      <c r="BF229" s="67">
        <f t="shared" ref="BF229" si="1766">IFERROR(BE229/BB229,"-")</f>
        <v>0</v>
      </c>
      <c r="BG229" s="69">
        <f t="shared" ref="BG229" si="1767">SUM(J229,Q229,X229,AE229,AL229,AS229,AZ229,)</f>
        <v>1</v>
      </c>
      <c r="BH229" s="67">
        <f t="shared" ref="BH229" si="1768">IFERROR(BG229/BB229,"-")</f>
        <v>6.8493150684931503E-3</v>
      </c>
      <c r="BJ229" s="232" t="s">
        <v>283</v>
      </c>
      <c r="BK229" s="82" t="s">
        <v>175</v>
      </c>
      <c r="BL229" s="36">
        <f>(BB303-SUM(BC303,BE303,BG303))/BB303</f>
        <v>0.73944394150092863</v>
      </c>
      <c r="BM229" s="86"/>
      <c r="BN229" s="149"/>
      <c r="BO229" s="86"/>
      <c r="BP229" s="86"/>
      <c r="BQ229" s="86"/>
      <c r="BR229" s="86"/>
      <c r="BS229" s="86"/>
      <c r="BT229" s="86"/>
      <c r="BU229" s="86"/>
      <c r="BV229" s="86"/>
      <c r="BW229" s="86"/>
      <c r="BX229" s="86"/>
      <c r="BY229" s="86"/>
      <c r="BZ229" s="86"/>
      <c r="CB229" s="3"/>
      <c r="CC229" s="3"/>
      <c r="CD229" s="3"/>
      <c r="CE229" s="3"/>
      <c r="CF229" s="3"/>
      <c r="CG229" s="3"/>
      <c r="CH229" s="3"/>
      <c r="CI229" s="3"/>
      <c r="CJ229" s="3"/>
      <c r="CK229" s="3"/>
      <c r="CL229" s="3"/>
      <c r="CM229" s="3"/>
      <c r="CN229" s="3"/>
      <c r="CO229" s="86"/>
      <c r="CP229" s="3"/>
      <c r="CQ229" s="3"/>
      <c r="CR229" s="3"/>
      <c r="CS229" s="3"/>
      <c r="CT229" s="3"/>
      <c r="CU229" s="3"/>
      <c r="CV229" s="3"/>
      <c r="CW229" s="3"/>
      <c r="CX229" s="3"/>
      <c r="CY229" s="3"/>
      <c r="CZ229" s="3"/>
      <c r="DA229" s="3"/>
      <c r="DB229" s="3"/>
      <c r="DC229" s="3"/>
      <c r="DD229" s="3"/>
      <c r="DE229" s="3"/>
      <c r="DF229" s="3"/>
      <c r="DG229" s="3"/>
      <c r="DH229" s="3"/>
    </row>
    <row r="230" spans="2:112" s="12" customFormat="1" ht="14.25" customHeight="1">
      <c r="B230" s="244"/>
      <c r="C230" s="266"/>
      <c r="D230" s="169" t="s">
        <v>74</v>
      </c>
      <c r="E230" s="39">
        <v>12</v>
      </c>
      <c r="F230" s="195">
        <v>0</v>
      </c>
      <c r="G230" s="13">
        <f t="shared" si="1460"/>
        <v>0</v>
      </c>
      <c r="H230" s="34">
        <v>1</v>
      </c>
      <c r="I230" s="13">
        <f t="shared" si="1461"/>
        <v>8.3333333333333329E-2</v>
      </c>
      <c r="J230" s="34">
        <v>2</v>
      </c>
      <c r="K230" s="13">
        <f t="shared" si="1462"/>
        <v>0.16666666666666666</v>
      </c>
      <c r="L230" s="39">
        <v>50</v>
      </c>
      <c r="M230" s="195">
        <v>0</v>
      </c>
      <c r="N230" s="13">
        <f t="shared" si="1463"/>
        <v>0</v>
      </c>
      <c r="O230" s="34">
        <v>2</v>
      </c>
      <c r="P230" s="13">
        <f t="shared" si="1464"/>
        <v>0.04</v>
      </c>
      <c r="Q230" s="34">
        <v>2</v>
      </c>
      <c r="R230" s="13">
        <f t="shared" si="1465"/>
        <v>0.04</v>
      </c>
      <c r="S230" s="39">
        <v>4809</v>
      </c>
      <c r="T230" s="195">
        <v>244</v>
      </c>
      <c r="U230" s="13">
        <f t="shared" si="1466"/>
        <v>5.0738199209814927E-2</v>
      </c>
      <c r="V230" s="34">
        <v>731</v>
      </c>
      <c r="W230" s="13">
        <f t="shared" si="1467"/>
        <v>0.15200665419006029</v>
      </c>
      <c r="X230" s="34">
        <v>405</v>
      </c>
      <c r="Y230" s="13">
        <f t="shared" si="1468"/>
        <v>8.4217092950717401E-2</v>
      </c>
      <c r="Z230" s="39">
        <v>3424</v>
      </c>
      <c r="AA230" s="195">
        <v>140</v>
      </c>
      <c r="AB230" s="13">
        <f t="shared" si="1469"/>
        <v>4.0887850467289717E-2</v>
      </c>
      <c r="AC230" s="34">
        <v>374</v>
      </c>
      <c r="AD230" s="13">
        <f t="shared" si="1470"/>
        <v>0.10922897196261683</v>
      </c>
      <c r="AE230" s="34">
        <v>278</v>
      </c>
      <c r="AF230" s="13">
        <f t="shared" si="1471"/>
        <v>8.1191588785046731E-2</v>
      </c>
      <c r="AG230" s="39">
        <v>1762</v>
      </c>
      <c r="AH230" s="195">
        <v>49</v>
      </c>
      <c r="AI230" s="13">
        <f t="shared" si="1472"/>
        <v>2.7809307604994324E-2</v>
      </c>
      <c r="AJ230" s="34">
        <v>119</v>
      </c>
      <c r="AK230" s="13">
        <f t="shared" si="1473"/>
        <v>6.7536889897843358E-2</v>
      </c>
      <c r="AL230" s="34">
        <v>108</v>
      </c>
      <c r="AM230" s="13">
        <f t="shared" si="1474"/>
        <v>6.1293984108967081E-2</v>
      </c>
      <c r="AN230" s="39">
        <v>693</v>
      </c>
      <c r="AO230" s="195">
        <v>6</v>
      </c>
      <c r="AP230" s="13">
        <f t="shared" si="1475"/>
        <v>8.658008658008658E-3</v>
      </c>
      <c r="AQ230" s="34">
        <v>21</v>
      </c>
      <c r="AR230" s="13">
        <f t="shared" si="1476"/>
        <v>3.0303030303030304E-2</v>
      </c>
      <c r="AS230" s="34">
        <v>33</v>
      </c>
      <c r="AT230" s="13">
        <f t="shared" si="1477"/>
        <v>4.7619047619047616E-2</v>
      </c>
      <c r="AU230" s="39">
        <v>229</v>
      </c>
      <c r="AV230" s="195">
        <v>1</v>
      </c>
      <c r="AW230" s="13">
        <f t="shared" si="1478"/>
        <v>4.3668122270742356E-3</v>
      </c>
      <c r="AX230" s="34">
        <v>6</v>
      </c>
      <c r="AY230" s="13">
        <f t="shared" si="1479"/>
        <v>2.6200873362445413E-2</v>
      </c>
      <c r="AZ230" s="34">
        <v>3</v>
      </c>
      <c r="BA230" s="13">
        <f t="shared" si="1480"/>
        <v>1.3100436681222707E-2</v>
      </c>
      <c r="BB230" s="39">
        <f t="shared" si="1481"/>
        <v>10979</v>
      </c>
      <c r="BC230" s="75">
        <f t="shared" si="1482"/>
        <v>440</v>
      </c>
      <c r="BD230" s="13">
        <f t="shared" si="1483"/>
        <v>4.0076509700337007E-2</v>
      </c>
      <c r="BE230" s="75">
        <f t="shared" si="1484"/>
        <v>1254</v>
      </c>
      <c r="BF230" s="13">
        <f t="shared" si="1485"/>
        <v>0.11421805264596047</v>
      </c>
      <c r="BG230" s="75">
        <f t="shared" si="1486"/>
        <v>831</v>
      </c>
      <c r="BH230" s="13">
        <f t="shared" si="1487"/>
        <v>7.5689953547681932E-2</v>
      </c>
      <c r="BJ230" s="233"/>
      <c r="BK230" s="82" t="s">
        <v>212</v>
      </c>
      <c r="BL230" s="36">
        <f>(BB304-SUM(BC304,BE304,BG304))/BB304</f>
        <v>0.71944725555394917</v>
      </c>
      <c r="BM230" s="86"/>
      <c r="BN230" s="149"/>
      <c r="BO230" s="86"/>
      <c r="BP230" s="86"/>
      <c r="BQ230" s="86"/>
      <c r="BR230" s="86"/>
      <c r="BS230" s="86"/>
      <c r="BT230" s="86"/>
      <c r="BU230" s="86"/>
      <c r="BV230" s="86"/>
      <c r="BW230" s="86"/>
      <c r="BX230" s="86"/>
      <c r="BY230" s="86"/>
      <c r="BZ230" s="86"/>
      <c r="CB230" s="3"/>
      <c r="CC230" s="3"/>
      <c r="CD230" s="3"/>
      <c r="CE230" s="3"/>
      <c r="CF230" s="3"/>
      <c r="CG230" s="3"/>
      <c r="CH230" s="3"/>
      <c r="CI230" s="3"/>
      <c r="CJ230" s="3"/>
      <c r="CK230" s="3"/>
      <c r="CL230" s="3"/>
      <c r="CM230" s="3"/>
      <c r="CN230" s="3"/>
      <c r="CO230" s="86"/>
      <c r="CP230" s="3"/>
      <c r="CQ230" s="3"/>
      <c r="CR230" s="3"/>
      <c r="CS230" s="3"/>
      <c r="CT230" s="3"/>
      <c r="CU230" s="3"/>
      <c r="CV230" s="3"/>
      <c r="CW230" s="3"/>
      <c r="CX230" s="3"/>
      <c r="CY230" s="3"/>
      <c r="CZ230" s="3"/>
      <c r="DA230" s="3"/>
      <c r="DB230" s="3"/>
      <c r="DC230" s="3"/>
      <c r="DD230" s="3"/>
      <c r="DE230" s="3"/>
      <c r="DF230" s="3"/>
      <c r="DG230" s="3"/>
      <c r="DH230" s="3"/>
    </row>
    <row r="231" spans="2:112" s="12" customFormat="1" ht="14.25" customHeight="1">
      <c r="B231" s="242">
        <v>57</v>
      </c>
      <c r="C231" s="264" t="s">
        <v>49</v>
      </c>
      <c r="D231" s="144" t="s">
        <v>275</v>
      </c>
      <c r="E231" s="128">
        <v>21</v>
      </c>
      <c r="F231" s="89">
        <v>0</v>
      </c>
      <c r="G231" s="77">
        <f t="shared" si="1460"/>
        <v>0</v>
      </c>
      <c r="H231" s="78">
        <v>5</v>
      </c>
      <c r="I231" s="77">
        <f t="shared" si="1461"/>
        <v>0.23809523809523808</v>
      </c>
      <c r="J231" s="78">
        <v>2</v>
      </c>
      <c r="K231" s="77">
        <f t="shared" si="1462"/>
        <v>9.5238095238095233E-2</v>
      </c>
      <c r="L231" s="128">
        <v>53</v>
      </c>
      <c r="M231" s="89">
        <v>0</v>
      </c>
      <c r="N231" s="77">
        <f t="shared" si="1463"/>
        <v>0</v>
      </c>
      <c r="O231" s="78">
        <v>7</v>
      </c>
      <c r="P231" s="77">
        <f t="shared" si="1464"/>
        <v>0.13207547169811321</v>
      </c>
      <c r="Q231" s="78">
        <v>5</v>
      </c>
      <c r="R231" s="77">
        <f t="shared" si="1465"/>
        <v>9.4339622641509441E-2</v>
      </c>
      <c r="S231" s="128">
        <v>2746</v>
      </c>
      <c r="T231" s="89">
        <v>187</v>
      </c>
      <c r="U231" s="77">
        <f t="shared" si="1466"/>
        <v>6.8099053168244716E-2</v>
      </c>
      <c r="V231" s="78">
        <v>441</v>
      </c>
      <c r="W231" s="77">
        <f t="shared" si="1467"/>
        <v>0.16059723233794609</v>
      </c>
      <c r="X231" s="78">
        <v>314</v>
      </c>
      <c r="Y231" s="77">
        <f t="shared" si="1468"/>
        <v>0.11434814275309541</v>
      </c>
      <c r="Z231" s="128">
        <v>2291</v>
      </c>
      <c r="AA231" s="89">
        <v>91</v>
      </c>
      <c r="AB231" s="77">
        <f t="shared" si="1469"/>
        <v>3.9720646006110867E-2</v>
      </c>
      <c r="AC231" s="78">
        <v>297</v>
      </c>
      <c r="AD231" s="77">
        <f t="shared" si="1470"/>
        <v>0.12963771278917502</v>
      </c>
      <c r="AE231" s="78">
        <v>237</v>
      </c>
      <c r="AF231" s="77">
        <f t="shared" si="1471"/>
        <v>0.10344827586206896</v>
      </c>
      <c r="AG231" s="128">
        <v>1427</v>
      </c>
      <c r="AH231" s="89">
        <v>29</v>
      </c>
      <c r="AI231" s="77">
        <f t="shared" si="1472"/>
        <v>2.0322354590049056E-2</v>
      </c>
      <c r="AJ231" s="78">
        <v>132</v>
      </c>
      <c r="AK231" s="77">
        <f t="shared" si="1473"/>
        <v>9.2501751927119832E-2</v>
      </c>
      <c r="AL231" s="78">
        <v>142</v>
      </c>
      <c r="AM231" s="77">
        <f t="shared" si="1474"/>
        <v>9.9509460406447092E-2</v>
      </c>
      <c r="AN231" s="128">
        <v>672</v>
      </c>
      <c r="AO231" s="89">
        <v>6</v>
      </c>
      <c r="AP231" s="77">
        <f t="shared" si="1475"/>
        <v>8.9285714285714281E-3</v>
      </c>
      <c r="AQ231" s="78">
        <v>60</v>
      </c>
      <c r="AR231" s="77">
        <f t="shared" si="1476"/>
        <v>8.9285714285714288E-2</v>
      </c>
      <c r="AS231" s="78">
        <v>37</v>
      </c>
      <c r="AT231" s="77">
        <f t="shared" si="1477"/>
        <v>5.5059523809523808E-2</v>
      </c>
      <c r="AU231" s="128">
        <v>188</v>
      </c>
      <c r="AV231" s="89">
        <v>2</v>
      </c>
      <c r="AW231" s="77">
        <f t="shared" si="1478"/>
        <v>1.0638297872340425E-2</v>
      </c>
      <c r="AX231" s="78">
        <v>13</v>
      </c>
      <c r="AY231" s="77">
        <f t="shared" si="1479"/>
        <v>6.9148936170212769E-2</v>
      </c>
      <c r="AZ231" s="78">
        <v>3</v>
      </c>
      <c r="BA231" s="77">
        <f t="shared" si="1480"/>
        <v>1.5957446808510637E-2</v>
      </c>
      <c r="BB231" s="128">
        <f t="shared" si="1481"/>
        <v>7398</v>
      </c>
      <c r="BC231" s="79">
        <f t="shared" si="1482"/>
        <v>315</v>
      </c>
      <c r="BD231" s="77">
        <f t="shared" si="1483"/>
        <v>4.2579075425790751E-2</v>
      </c>
      <c r="BE231" s="79">
        <f t="shared" si="1484"/>
        <v>955</v>
      </c>
      <c r="BF231" s="77">
        <f t="shared" si="1485"/>
        <v>0.1290889429575561</v>
      </c>
      <c r="BG231" s="79">
        <f t="shared" si="1486"/>
        <v>740</v>
      </c>
      <c r="BH231" s="77">
        <f t="shared" si="1487"/>
        <v>0.10002703433360367</v>
      </c>
      <c r="BJ231" s="234"/>
      <c r="BK231" s="123" t="s">
        <v>74</v>
      </c>
      <c r="BL231" s="36">
        <f>(BB306-SUM(BC306,BE306,BG306))/BB306</f>
        <v>0.74133704740139206</v>
      </c>
      <c r="BM231" s="86"/>
      <c r="BN231" s="149"/>
      <c r="BO231" s="86"/>
      <c r="BP231" s="86"/>
      <c r="BQ231" s="86"/>
      <c r="BR231" s="86"/>
      <c r="BS231" s="86"/>
      <c r="BT231" s="86"/>
      <c r="BU231" s="86"/>
      <c r="BV231" s="86"/>
      <c r="BW231" s="86"/>
      <c r="BX231" s="86"/>
      <c r="BY231" s="86"/>
      <c r="BZ231" s="86"/>
      <c r="CB231" s="3"/>
      <c r="CC231" s="3"/>
      <c r="CD231" s="3"/>
      <c r="CE231" s="3"/>
      <c r="CF231" s="3"/>
      <c r="CG231" s="3"/>
      <c r="CH231" s="3"/>
      <c r="CI231" s="3"/>
      <c r="CJ231" s="3"/>
      <c r="CK231" s="3"/>
      <c r="CL231" s="3"/>
      <c r="CM231" s="3"/>
      <c r="CN231" s="3"/>
      <c r="CO231" s="86"/>
      <c r="CP231" s="3"/>
      <c r="CQ231" s="3"/>
      <c r="CR231" s="3"/>
      <c r="CS231" s="3"/>
      <c r="CT231" s="3"/>
      <c r="CU231" s="3"/>
      <c r="CV231" s="3"/>
      <c r="CW231" s="3"/>
      <c r="CX231" s="3"/>
      <c r="CY231" s="3"/>
      <c r="CZ231" s="3"/>
      <c r="DA231" s="3"/>
      <c r="DB231" s="3"/>
      <c r="DC231" s="3"/>
      <c r="DD231" s="3"/>
      <c r="DE231" s="3"/>
      <c r="DF231" s="3"/>
      <c r="DG231" s="3"/>
      <c r="DH231" s="3"/>
    </row>
    <row r="232" spans="2:112" s="12" customFormat="1" ht="14.25" customHeight="1">
      <c r="B232" s="243"/>
      <c r="C232" s="265"/>
      <c r="D232" s="187" t="s">
        <v>212</v>
      </c>
      <c r="E232" s="179">
        <v>3</v>
      </c>
      <c r="F232" s="180">
        <v>0</v>
      </c>
      <c r="G232" s="67">
        <f t="shared" si="1460"/>
        <v>0</v>
      </c>
      <c r="H232" s="68">
        <v>1</v>
      </c>
      <c r="I232" s="67">
        <f t="shared" si="1461"/>
        <v>0.33333333333333331</v>
      </c>
      <c r="J232" s="68">
        <v>0</v>
      </c>
      <c r="K232" s="67">
        <f t="shared" si="1462"/>
        <v>0</v>
      </c>
      <c r="L232" s="179">
        <v>2</v>
      </c>
      <c r="M232" s="180">
        <v>0</v>
      </c>
      <c r="N232" s="67">
        <f t="shared" si="1463"/>
        <v>0</v>
      </c>
      <c r="O232" s="68">
        <v>0</v>
      </c>
      <c r="P232" s="67">
        <f t="shared" si="1464"/>
        <v>0</v>
      </c>
      <c r="Q232" s="68">
        <v>0</v>
      </c>
      <c r="R232" s="67">
        <f t="shared" si="1465"/>
        <v>0</v>
      </c>
      <c r="S232" s="179">
        <v>242</v>
      </c>
      <c r="T232" s="180">
        <v>14</v>
      </c>
      <c r="U232" s="67">
        <f t="shared" si="1466"/>
        <v>5.7851239669421489E-2</v>
      </c>
      <c r="V232" s="68">
        <v>32</v>
      </c>
      <c r="W232" s="67">
        <f t="shared" si="1467"/>
        <v>0.13223140495867769</v>
      </c>
      <c r="X232" s="68">
        <v>24</v>
      </c>
      <c r="Y232" s="67">
        <f t="shared" si="1468"/>
        <v>9.9173553719008267E-2</v>
      </c>
      <c r="Z232" s="179">
        <v>165</v>
      </c>
      <c r="AA232" s="180">
        <v>10</v>
      </c>
      <c r="AB232" s="67">
        <f t="shared" si="1469"/>
        <v>6.0606060606060608E-2</v>
      </c>
      <c r="AC232" s="68">
        <v>19</v>
      </c>
      <c r="AD232" s="67">
        <f t="shared" si="1470"/>
        <v>0.11515151515151516</v>
      </c>
      <c r="AE232" s="68">
        <v>20</v>
      </c>
      <c r="AF232" s="67">
        <f t="shared" si="1471"/>
        <v>0.12121212121212122</v>
      </c>
      <c r="AG232" s="179">
        <v>78</v>
      </c>
      <c r="AH232" s="180">
        <v>2</v>
      </c>
      <c r="AI232" s="67">
        <f t="shared" si="1472"/>
        <v>2.564102564102564E-2</v>
      </c>
      <c r="AJ232" s="68">
        <v>8</v>
      </c>
      <c r="AK232" s="67">
        <f t="shared" si="1473"/>
        <v>0.10256410256410256</v>
      </c>
      <c r="AL232" s="68">
        <v>4</v>
      </c>
      <c r="AM232" s="67">
        <f t="shared" si="1474"/>
        <v>5.128205128205128E-2</v>
      </c>
      <c r="AN232" s="179">
        <v>36</v>
      </c>
      <c r="AO232" s="180">
        <v>0</v>
      </c>
      <c r="AP232" s="67">
        <f t="shared" si="1475"/>
        <v>0</v>
      </c>
      <c r="AQ232" s="68">
        <v>6</v>
      </c>
      <c r="AR232" s="67">
        <f t="shared" si="1476"/>
        <v>0.16666666666666666</v>
      </c>
      <c r="AS232" s="68">
        <v>3</v>
      </c>
      <c r="AT232" s="67">
        <f t="shared" si="1477"/>
        <v>8.3333333333333329E-2</v>
      </c>
      <c r="AU232" s="179">
        <v>7</v>
      </c>
      <c r="AV232" s="180">
        <v>0</v>
      </c>
      <c r="AW232" s="67">
        <f t="shared" si="1478"/>
        <v>0</v>
      </c>
      <c r="AX232" s="68">
        <v>0</v>
      </c>
      <c r="AY232" s="67">
        <f t="shared" si="1479"/>
        <v>0</v>
      </c>
      <c r="AZ232" s="68">
        <v>2</v>
      </c>
      <c r="BA232" s="67">
        <f t="shared" si="1480"/>
        <v>0.2857142857142857</v>
      </c>
      <c r="BB232" s="179">
        <f t="shared" si="1481"/>
        <v>533</v>
      </c>
      <c r="BC232" s="69">
        <f t="shared" si="1482"/>
        <v>26</v>
      </c>
      <c r="BD232" s="67">
        <f t="shared" si="1483"/>
        <v>4.878048780487805E-2</v>
      </c>
      <c r="BE232" s="69">
        <f t="shared" si="1484"/>
        <v>66</v>
      </c>
      <c r="BF232" s="67">
        <f t="shared" si="1485"/>
        <v>0.12382739212007504</v>
      </c>
      <c r="BG232" s="69">
        <f t="shared" si="1486"/>
        <v>53</v>
      </c>
      <c r="BH232" s="67">
        <f t="shared" si="1487"/>
        <v>9.9437148217636023E-2</v>
      </c>
      <c r="BJ232" s="267"/>
      <c r="BK232" s="267"/>
      <c r="BL232" s="267"/>
      <c r="BM232" s="126"/>
      <c r="BN232" s="2"/>
      <c r="BO232" s="126"/>
      <c r="BP232" s="126"/>
      <c r="BQ232" s="126"/>
      <c r="BR232" s="126"/>
      <c r="BS232" s="126"/>
      <c r="BT232" s="126"/>
      <c r="BU232" s="126"/>
      <c r="BV232" s="126"/>
      <c r="BW232" s="126"/>
      <c r="BX232" s="126"/>
      <c r="BY232" s="126"/>
      <c r="BZ232" s="126"/>
      <c r="CA232" s="2"/>
      <c r="CB232" s="3"/>
      <c r="CC232" s="3"/>
      <c r="CD232" s="3"/>
      <c r="CE232" s="3"/>
      <c r="CF232" s="3"/>
      <c r="CG232" s="3"/>
      <c r="CH232" s="3"/>
      <c r="CI232" s="3"/>
      <c r="CJ232" s="3"/>
      <c r="CK232" s="3"/>
      <c r="CL232" s="3"/>
      <c r="CM232" s="3"/>
      <c r="CN232" s="3"/>
      <c r="CO232" s="126"/>
      <c r="CP232" s="3"/>
      <c r="CQ232" s="3"/>
      <c r="CR232" s="3"/>
      <c r="CS232" s="3"/>
      <c r="CT232" s="3"/>
      <c r="CU232" s="3"/>
      <c r="CV232" s="3"/>
      <c r="CW232" s="3"/>
      <c r="CX232" s="3"/>
      <c r="CY232" s="3"/>
      <c r="CZ232" s="3"/>
      <c r="DA232" s="3"/>
      <c r="DB232" s="3"/>
      <c r="DC232" s="3"/>
      <c r="DD232" s="3"/>
      <c r="DE232" s="3"/>
      <c r="DF232" s="3"/>
      <c r="DG232" s="3"/>
      <c r="DH232" s="3"/>
    </row>
    <row r="233" spans="2:112" s="12" customFormat="1" ht="14.25" customHeight="1">
      <c r="B233" s="243"/>
      <c r="C233" s="265"/>
      <c r="D233" s="145" t="s">
        <v>274</v>
      </c>
      <c r="E233" s="179">
        <v>1</v>
      </c>
      <c r="F233" s="180">
        <v>0</v>
      </c>
      <c r="G233" s="67">
        <f t="shared" ref="G233" si="1769">IFERROR(F233/E233,"-")</f>
        <v>0</v>
      </c>
      <c r="H233" s="68">
        <v>0</v>
      </c>
      <c r="I233" s="67">
        <f t="shared" ref="I233" si="1770">IFERROR(H233/E233,"-")</f>
        <v>0</v>
      </c>
      <c r="J233" s="68">
        <v>0</v>
      </c>
      <c r="K233" s="67">
        <f t="shared" ref="K233" si="1771">IFERROR(J233/E233,"-")</f>
        <v>0</v>
      </c>
      <c r="L233" s="179">
        <v>0</v>
      </c>
      <c r="M233" s="180">
        <v>0</v>
      </c>
      <c r="N233" s="67" t="str">
        <f t="shared" ref="N233" si="1772">IFERROR(M233/L233,"-")</f>
        <v>-</v>
      </c>
      <c r="O233" s="68">
        <v>0</v>
      </c>
      <c r="P233" s="67" t="str">
        <f t="shared" ref="P233" si="1773">IFERROR(O233/L233,"-")</f>
        <v>-</v>
      </c>
      <c r="Q233" s="68">
        <v>0</v>
      </c>
      <c r="R233" s="67" t="str">
        <f t="shared" ref="R233" si="1774">IFERROR(Q233/L233,"-")</f>
        <v>-</v>
      </c>
      <c r="S233" s="179">
        <v>11</v>
      </c>
      <c r="T233" s="180">
        <v>0</v>
      </c>
      <c r="U233" s="67">
        <f t="shared" ref="U233" si="1775">IFERROR(T233/S233,"-")</f>
        <v>0</v>
      </c>
      <c r="V233" s="68">
        <v>0</v>
      </c>
      <c r="W233" s="67">
        <f t="shared" ref="W233" si="1776">IFERROR(V233/S233,"-")</f>
        <v>0</v>
      </c>
      <c r="X233" s="68">
        <v>0</v>
      </c>
      <c r="Y233" s="67">
        <f t="shared" ref="Y233" si="1777">IFERROR(X233/S233,"-")</f>
        <v>0</v>
      </c>
      <c r="Z233" s="179">
        <v>30</v>
      </c>
      <c r="AA233" s="180">
        <v>0</v>
      </c>
      <c r="AB233" s="67">
        <f t="shared" ref="AB233" si="1778">IFERROR(AA233/Z233,"-")</f>
        <v>0</v>
      </c>
      <c r="AC233" s="68">
        <v>0</v>
      </c>
      <c r="AD233" s="67">
        <f t="shared" ref="AD233" si="1779">IFERROR(AC233/Z233,"-")</f>
        <v>0</v>
      </c>
      <c r="AE233" s="68">
        <v>0</v>
      </c>
      <c r="AF233" s="67">
        <f t="shared" ref="AF233" si="1780">IFERROR(AE233/Z233,"-")</f>
        <v>0</v>
      </c>
      <c r="AG233" s="179">
        <v>15</v>
      </c>
      <c r="AH233" s="180">
        <v>0</v>
      </c>
      <c r="AI233" s="67">
        <f t="shared" ref="AI233" si="1781">IFERROR(AH233/AG233,"-")</f>
        <v>0</v>
      </c>
      <c r="AJ233" s="68">
        <v>0</v>
      </c>
      <c r="AK233" s="67">
        <f t="shared" ref="AK233" si="1782">IFERROR(AJ233/AG233,"-")</f>
        <v>0</v>
      </c>
      <c r="AL233" s="68">
        <v>0</v>
      </c>
      <c r="AM233" s="67">
        <f t="shared" ref="AM233" si="1783">IFERROR(AL233/AG233,"-")</f>
        <v>0</v>
      </c>
      <c r="AN233" s="179">
        <v>26</v>
      </c>
      <c r="AO233" s="180">
        <v>0</v>
      </c>
      <c r="AP233" s="67">
        <f t="shared" ref="AP233" si="1784">IFERROR(AO233/AN233,"-")</f>
        <v>0</v>
      </c>
      <c r="AQ233" s="68">
        <v>0</v>
      </c>
      <c r="AR233" s="67">
        <f t="shared" ref="AR233" si="1785">IFERROR(AQ233/AN233,"-")</f>
        <v>0</v>
      </c>
      <c r="AS233" s="68">
        <v>0</v>
      </c>
      <c r="AT233" s="67">
        <f t="shared" ref="AT233" si="1786">IFERROR(AS233/AN233,"-")</f>
        <v>0</v>
      </c>
      <c r="AU233" s="179">
        <v>13</v>
      </c>
      <c r="AV233" s="180">
        <v>0</v>
      </c>
      <c r="AW233" s="67">
        <f t="shared" ref="AW233" si="1787">IFERROR(AV233/AU233,"-")</f>
        <v>0</v>
      </c>
      <c r="AX233" s="68">
        <v>0</v>
      </c>
      <c r="AY233" s="67">
        <f t="shared" ref="AY233" si="1788">IFERROR(AX233/AU233,"-")</f>
        <v>0</v>
      </c>
      <c r="AZ233" s="68">
        <v>0</v>
      </c>
      <c r="BA233" s="67">
        <f t="shared" ref="BA233" si="1789">IFERROR(AZ233/AU233,"-")</f>
        <v>0</v>
      </c>
      <c r="BB233" s="179">
        <f t="shared" ref="BB233" si="1790">SUM(E233,L233,S233,Z233,AG233,AN233,AU233,)</f>
        <v>96</v>
      </c>
      <c r="BC233" s="69">
        <f t="shared" ref="BC233" si="1791">SUM(F233,M233,T233,AA233,AH233,AO233,AV233,)</f>
        <v>0</v>
      </c>
      <c r="BD233" s="67">
        <f t="shared" ref="BD233" si="1792">IFERROR(BC233/BB233,"-")</f>
        <v>0</v>
      </c>
      <c r="BE233" s="69">
        <f t="shared" ref="BE233" si="1793">SUM(H233,O233,V233,AC233,AJ233,AQ233,AX233,)</f>
        <v>0</v>
      </c>
      <c r="BF233" s="67">
        <f t="shared" ref="BF233" si="1794">IFERROR(BE233/BB233,"-")</f>
        <v>0</v>
      </c>
      <c r="BG233" s="69">
        <f t="shared" ref="BG233" si="1795">SUM(J233,Q233,X233,AE233,AL233,AS233,AZ233,)</f>
        <v>0</v>
      </c>
      <c r="BH233" s="67">
        <f t="shared" ref="BH233" si="1796">IFERROR(BG233/BB233,"-")</f>
        <v>0</v>
      </c>
      <c r="BJ233" s="85"/>
      <c r="BK233" s="85"/>
      <c r="BL233" s="85"/>
      <c r="BM233" s="85"/>
      <c r="BN233" s="85"/>
      <c r="BO233" s="85"/>
      <c r="BP233" s="85"/>
      <c r="BQ233" s="85"/>
      <c r="BR233" s="85"/>
      <c r="BS233" s="85"/>
      <c r="BT233" s="85"/>
      <c r="BU233" s="85"/>
      <c r="BV233" s="85"/>
      <c r="BW233" s="85"/>
      <c r="BX233" s="85"/>
      <c r="BY233" s="85"/>
      <c r="BZ233" s="85"/>
      <c r="CA233" s="85"/>
      <c r="CB233" s="3"/>
      <c r="CC233" s="3"/>
      <c r="CD233" s="3"/>
      <c r="CE233" s="3"/>
      <c r="CF233" s="3"/>
      <c r="CG233" s="3"/>
      <c r="CH233" s="3"/>
      <c r="CI233" s="3"/>
      <c r="CJ233" s="3"/>
      <c r="CK233" s="3"/>
      <c r="CL233" s="3"/>
      <c r="CM233" s="3"/>
      <c r="CN233" s="3"/>
      <c r="CO233" s="85"/>
      <c r="CP233" s="3"/>
      <c r="CQ233" s="3"/>
      <c r="CR233" s="3"/>
      <c r="CS233" s="3"/>
      <c r="CT233" s="3"/>
      <c r="CU233" s="3"/>
      <c r="CV233" s="3"/>
      <c r="CW233" s="3"/>
      <c r="CX233" s="3"/>
      <c r="CY233" s="3"/>
      <c r="CZ233" s="3"/>
      <c r="DA233" s="3"/>
      <c r="DB233" s="3"/>
      <c r="DC233" s="3"/>
      <c r="DD233" s="3"/>
      <c r="DE233" s="3"/>
      <c r="DF233" s="3"/>
      <c r="DG233" s="3"/>
      <c r="DH233" s="3"/>
    </row>
    <row r="234" spans="2:112" ht="14.25" customHeight="1">
      <c r="B234" s="244"/>
      <c r="C234" s="266"/>
      <c r="D234" s="169" t="s">
        <v>74</v>
      </c>
      <c r="E234" s="39">
        <v>25</v>
      </c>
      <c r="F234" s="195">
        <v>0</v>
      </c>
      <c r="G234" s="13">
        <f t="shared" si="1460"/>
        <v>0</v>
      </c>
      <c r="H234" s="34">
        <v>6</v>
      </c>
      <c r="I234" s="13">
        <f t="shared" si="1461"/>
        <v>0.24</v>
      </c>
      <c r="J234" s="34">
        <v>2</v>
      </c>
      <c r="K234" s="13">
        <f t="shared" si="1462"/>
        <v>0.08</v>
      </c>
      <c r="L234" s="39">
        <v>55</v>
      </c>
      <c r="M234" s="195">
        <v>0</v>
      </c>
      <c r="N234" s="13">
        <f t="shared" si="1463"/>
        <v>0</v>
      </c>
      <c r="O234" s="34">
        <v>7</v>
      </c>
      <c r="P234" s="13">
        <f t="shared" si="1464"/>
        <v>0.12727272727272726</v>
      </c>
      <c r="Q234" s="34">
        <v>5</v>
      </c>
      <c r="R234" s="13">
        <f t="shared" si="1465"/>
        <v>9.0909090909090912E-2</v>
      </c>
      <c r="S234" s="39">
        <v>2999</v>
      </c>
      <c r="T234" s="195">
        <v>201</v>
      </c>
      <c r="U234" s="13">
        <f t="shared" si="1466"/>
        <v>6.7022340780260092E-2</v>
      </c>
      <c r="V234" s="34">
        <v>473</v>
      </c>
      <c r="W234" s="13">
        <f t="shared" si="1467"/>
        <v>0.1577192397465822</v>
      </c>
      <c r="X234" s="34">
        <v>338</v>
      </c>
      <c r="Y234" s="13">
        <f t="shared" si="1468"/>
        <v>0.11270423474491498</v>
      </c>
      <c r="Z234" s="39">
        <v>2486</v>
      </c>
      <c r="AA234" s="195">
        <v>101</v>
      </c>
      <c r="AB234" s="13">
        <f t="shared" si="1469"/>
        <v>4.0627514078841513E-2</v>
      </c>
      <c r="AC234" s="34">
        <v>316</v>
      </c>
      <c r="AD234" s="13">
        <f t="shared" si="1470"/>
        <v>0.12711182622687048</v>
      </c>
      <c r="AE234" s="34">
        <v>257</v>
      </c>
      <c r="AF234" s="13">
        <f t="shared" si="1471"/>
        <v>0.10337892196299275</v>
      </c>
      <c r="AG234" s="39">
        <v>1520</v>
      </c>
      <c r="AH234" s="195">
        <v>31</v>
      </c>
      <c r="AI234" s="13">
        <f t="shared" si="1472"/>
        <v>2.0394736842105264E-2</v>
      </c>
      <c r="AJ234" s="34">
        <v>140</v>
      </c>
      <c r="AK234" s="13">
        <f t="shared" si="1473"/>
        <v>9.2105263157894732E-2</v>
      </c>
      <c r="AL234" s="34">
        <v>146</v>
      </c>
      <c r="AM234" s="13">
        <f t="shared" si="1474"/>
        <v>9.6052631578947362E-2</v>
      </c>
      <c r="AN234" s="39">
        <v>734</v>
      </c>
      <c r="AO234" s="195">
        <v>6</v>
      </c>
      <c r="AP234" s="13">
        <f t="shared" si="1475"/>
        <v>8.1743869209809257E-3</v>
      </c>
      <c r="AQ234" s="34">
        <v>66</v>
      </c>
      <c r="AR234" s="13">
        <f t="shared" si="1476"/>
        <v>8.9918256130790186E-2</v>
      </c>
      <c r="AS234" s="34">
        <v>40</v>
      </c>
      <c r="AT234" s="13">
        <f t="shared" si="1477"/>
        <v>5.4495912806539509E-2</v>
      </c>
      <c r="AU234" s="39">
        <v>208</v>
      </c>
      <c r="AV234" s="195">
        <v>2</v>
      </c>
      <c r="AW234" s="13">
        <f t="shared" si="1478"/>
        <v>9.6153846153846159E-3</v>
      </c>
      <c r="AX234" s="34">
        <v>13</v>
      </c>
      <c r="AY234" s="13">
        <f t="shared" si="1479"/>
        <v>6.25E-2</v>
      </c>
      <c r="AZ234" s="34">
        <v>5</v>
      </c>
      <c r="BA234" s="13">
        <f t="shared" si="1480"/>
        <v>2.403846153846154E-2</v>
      </c>
      <c r="BB234" s="39">
        <f t="shared" si="1481"/>
        <v>8027</v>
      </c>
      <c r="BC234" s="75">
        <f t="shared" si="1482"/>
        <v>341</v>
      </c>
      <c r="BD234" s="13">
        <f t="shared" si="1483"/>
        <v>4.248162451725427E-2</v>
      </c>
      <c r="BE234" s="75">
        <f t="shared" si="1484"/>
        <v>1021</v>
      </c>
      <c r="BF234" s="13">
        <f t="shared" si="1485"/>
        <v>0.12719571446368505</v>
      </c>
      <c r="BG234" s="75">
        <f t="shared" si="1486"/>
        <v>793</v>
      </c>
      <c r="BH234" s="13">
        <f t="shared" si="1487"/>
        <v>9.8791578422822976E-2</v>
      </c>
    </row>
    <row r="235" spans="2:112" ht="14.25" customHeight="1">
      <c r="B235" s="242">
        <v>58</v>
      </c>
      <c r="C235" s="264" t="s">
        <v>29</v>
      </c>
      <c r="D235" s="144" t="s">
        <v>275</v>
      </c>
      <c r="E235" s="128">
        <v>16</v>
      </c>
      <c r="F235" s="79">
        <v>3</v>
      </c>
      <c r="G235" s="77">
        <f t="shared" si="1460"/>
        <v>0.1875</v>
      </c>
      <c r="H235" s="79">
        <v>1</v>
      </c>
      <c r="I235" s="77">
        <f t="shared" si="1461"/>
        <v>6.25E-2</v>
      </c>
      <c r="J235" s="79">
        <v>0</v>
      </c>
      <c r="K235" s="77">
        <f t="shared" si="1462"/>
        <v>0</v>
      </c>
      <c r="L235" s="128">
        <v>33</v>
      </c>
      <c r="M235" s="79">
        <v>5</v>
      </c>
      <c r="N235" s="77">
        <f t="shared" si="1463"/>
        <v>0.15151515151515152</v>
      </c>
      <c r="O235" s="79">
        <v>5</v>
      </c>
      <c r="P235" s="77">
        <f t="shared" si="1464"/>
        <v>0.15151515151515152</v>
      </c>
      <c r="Q235" s="79">
        <v>2</v>
      </c>
      <c r="R235" s="77">
        <f t="shared" si="1465"/>
        <v>6.0606060606060608E-2</v>
      </c>
      <c r="S235" s="128">
        <v>3310</v>
      </c>
      <c r="T235" s="79">
        <v>332</v>
      </c>
      <c r="U235" s="77">
        <f t="shared" si="1466"/>
        <v>0.10030211480362537</v>
      </c>
      <c r="V235" s="79">
        <v>935</v>
      </c>
      <c r="W235" s="77">
        <f t="shared" si="1467"/>
        <v>0.28247734138972808</v>
      </c>
      <c r="X235" s="79">
        <v>222</v>
      </c>
      <c r="Y235" s="77">
        <f t="shared" si="1468"/>
        <v>6.7069486404833831E-2</v>
      </c>
      <c r="Z235" s="128">
        <v>2642</v>
      </c>
      <c r="AA235" s="79">
        <v>243</v>
      </c>
      <c r="AB235" s="77">
        <f t="shared" si="1469"/>
        <v>9.197577592732778E-2</v>
      </c>
      <c r="AC235" s="79">
        <v>689</v>
      </c>
      <c r="AD235" s="77">
        <f t="shared" si="1470"/>
        <v>0.26078728236184706</v>
      </c>
      <c r="AE235" s="79">
        <v>185</v>
      </c>
      <c r="AF235" s="77">
        <f t="shared" si="1471"/>
        <v>7.0022710068130198E-2</v>
      </c>
      <c r="AG235" s="128">
        <v>1656</v>
      </c>
      <c r="AH235" s="79">
        <v>89</v>
      </c>
      <c r="AI235" s="77">
        <f t="shared" si="1472"/>
        <v>5.3743961352657008E-2</v>
      </c>
      <c r="AJ235" s="79">
        <v>383</v>
      </c>
      <c r="AK235" s="77">
        <f t="shared" si="1473"/>
        <v>0.23128019323671498</v>
      </c>
      <c r="AL235" s="79">
        <v>107</v>
      </c>
      <c r="AM235" s="77">
        <f t="shared" si="1474"/>
        <v>6.4613526570048305E-2</v>
      </c>
      <c r="AN235" s="128">
        <v>711</v>
      </c>
      <c r="AO235" s="79">
        <v>23</v>
      </c>
      <c r="AP235" s="77">
        <f t="shared" si="1475"/>
        <v>3.2348804500703238E-2</v>
      </c>
      <c r="AQ235" s="79">
        <v>117</v>
      </c>
      <c r="AR235" s="77">
        <f t="shared" si="1476"/>
        <v>0.16455696202531644</v>
      </c>
      <c r="AS235" s="79">
        <v>28</v>
      </c>
      <c r="AT235" s="77">
        <f t="shared" si="1477"/>
        <v>3.9381153305203941E-2</v>
      </c>
      <c r="AU235" s="128">
        <v>233</v>
      </c>
      <c r="AV235" s="79">
        <v>4</v>
      </c>
      <c r="AW235" s="77">
        <f t="shared" si="1478"/>
        <v>1.7167381974248927E-2</v>
      </c>
      <c r="AX235" s="79">
        <v>20</v>
      </c>
      <c r="AY235" s="77">
        <f t="shared" si="1479"/>
        <v>8.5836909871244635E-2</v>
      </c>
      <c r="AZ235" s="79">
        <v>5</v>
      </c>
      <c r="BA235" s="77">
        <f t="shared" si="1480"/>
        <v>2.1459227467811159E-2</v>
      </c>
      <c r="BB235" s="128">
        <f t="shared" si="1481"/>
        <v>8601</v>
      </c>
      <c r="BC235" s="79">
        <f t="shared" si="1482"/>
        <v>699</v>
      </c>
      <c r="BD235" s="77">
        <f t="shared" si="1483"/>
        <v>8.1269619811649804E-2</v>
      </c>
      <c r="BE235" s="79">
        <f t="shared" si="1484"/>
        <v>2150</v>
      </c>
      <c r="BF235" s="77">
        <f t="shared" si="1485"/>
        <v>0.24997093361237066</v>
      </c>
      <c r="BG235" s="79">
        <f t="shared" si="1486"/>
        <v>549</v>
      </c>
      <c r="BH235" s="77">
        <f t="shared" si="1487"/>
        <v>6.3829787234042548E-2</v>
      </c>
    </row>
    <row r="236" spans="2:112" ht="14.25" customHeight="1">
      <c r="B236" s="243"/>
      <c r="C236" s="265"/>
      <c r="D236" s="187" t="s">
        <v>212</v>
      </c>
      <c r="E236" s="179">
        <v>0</v>
      </c>
      <c r="F236" s="69">
        <v>0</v>
      </c>
      <c r="G236" s="67" t="str">
        <f t="shared" si="1460"/>
        <v>-</v>
      </c>
      <c r="H236" s="69">
        <v>0</v>
      </c>
      <c r="I236" s="67" t="str">
        <f t="shared" si="1461"/>
        <v>-</v>
      </c>
      <c r="J236" s="69">
        <v>0</v>
      </c>
      <c r="K236" s="67" t="str">
        <f t="shared" si="1462"/>
        <v>-</v>
      </c>
      <c r="L236" s="179">
        <v>1</v>
      </c>
      <c r="M236" s="69">
        <v>0</v>
      </c>
      <c r="N236" s="67">
        <f t="shared" si="1463"/>
        <v>0</v>
      </c>
      <c r="O236" s="69">
        <v>0</v>
      </c>
      <c r="P236" s="67">
        <f t="shared" si="1464"/>
        <v>0</v>
      </c>
      <c r="Q236" s="69">
        <v>0</v>
      </c>
      <c r="R236" s="67">
        <f t="shared" si="1465"/>
        <v>0</v>
      </c>
      <c r="S236" s="179">
        <v>290</v>
      </c>
      <c r="T236" s="69">
        <v>31</v>
      </c>
      <c r="U236" s="67">
        <f t="shared" si="1466"/>
        <v>0.10689655172413794</v>
      </c>
      <c r="V236" s="69">
        <v>79</v>
      </c>
      <c r="W236" s="67">
        <f t="shared" si="1467"/>
        <v>0.27241379310344827</v>
      </c>
      <c r="X236" s="69">
        <v>28</v>
      </c>
      <c r="Y236" s="67">
        <f t="shared" si="1468"/>
        <v>9.6551724137931033E-2</v>
      </c>
      <c r="Z236" s="179">
        <v>191</v>
      </c>
      <c r="AA236" s="69">
        <v>22</v>
      </c>
      <c r="AB236" s="67">
        <f t="shared" si="1469"/>
        <v>0.11518324607329843</v>
      </c>
      <c r="AC236" s="69">
        <v>39</v>
      </c>
      <c r="AD236" s="67">
        <f t="shared" si="1470"/>
        <v>0.20418848167539266</v>
      </c>
      <c r="AE236" s="69">
        <v>15</v>
      </c>
      <c r="AF236" s="67">
        <f t="shared" si="1471"/>
        <v>7.8534031413612565E-2</v>
      </c>
      <c r="AG236" s="179">
        <v>85</v>
      </c>
      <c r="AH236" s="69">
        <v>8</v>
      </c>
      <c r="AI236" s="67">
        <f t="shared" si="1472"/>
        <v>9.4117647058823528E-2</v>
      </c>
      <c r="AJ236" s="69">
        <v>21</v>
      </c>
      <c r="AK236" s="67">
        <f t="shared" si="1473"/>
        <v>0.24705882352941178</v>
      </c>
      <c r="AL236" s="69">
        <v>6</v>
      </c>
      <c r="AM236" s="67">
        <f t="shared" si="1474"/>
        <v>7.0588235294117646E-2</v>
      </c>
      <c r="AN236" s="179">
        <v>48</v>
      </c>
      <c r="AO236" s="69">
        <v>3</v>
      </c>
      <c r="AP236" s="67">
        <f t="shared" si="1475"/>
        <v>6.25E-2</v>
      </c>
      <c r="AQ236" s="69">
        <v>4</v>
      </c>
      <c r="AR236" s="67">
        <f t="shared" si="1476"/>
        <v>8.3333333333333329E-2</v>
      </c>
      <c r="AS236" s="69">
        <v>3</v>
      </c>
      <c r="AT236" s="67">
        <f t="shared" si="1477"/>
        <v>6.25E-2</v>
      </c>
      <c r="AU236" s="179">
        <v>13</v>
      </c>
      <c r="AV236" s="69">
        <v>0</v>
      </c>
      <c r="AW236" s="67">
        <f t="shared" si="1478"/>
        <v>0</v>
      </c>
      <c r="AX236" s="69">
        <v>1</v>
      </c>
      <c r="AY236" s="67">
        <f t="shared" si="1479"/>
        <v>7.6923076923076927E-2</v>
      </c>
      <c r="AZ236" s="69">
        <v>0</v>
      </c>
      <c r="BA236" s="67">
        <f t="shared" si="1480"/>
        <v>0</v>
      </c>
      <c r="BB236" s="179">
        <f t="shared" si="1481"/>
        <v>628</v>
      </c>
      <c r="BC236" s="69">
        <f t="shared" si="1482"/>
        <v>64</v>
      </c>
      <c r="BD236" s="67">
        <f t="shared" si="1483"/>
        <v>0.10191082802547771</v>
      </c>
      <c r="BE236" s="69">
        <f t="shared" si="1484"/>
        <v>144</v>
      </c>
      <c r="BF236" s="67">
        <f t="shared" si="1485"/>
        <v>0.22929936305732485</v>
      </c>
      <c r="BG236" s="69">
        <f t="shared" si="1486"/>
        <v>52</v>
      </c>
      <c r="BH236" s="67">
        <f t="shared" si="1487"/>
        <v>8.2802547770700632E-2</v>
      </c>
    </row>
    <row r="237" spans="2:112" ht="14.25" customHeight="1">
      <c r="B237" s="243"/>
      <c r="C237" s="265"/>
      <c r="D237" s="145" t="s">
        <v>274</v>
      </c>
      <c r="E237" s="179">
        <v>0</v>
      </c>
      <c r="F237" s="69">
        <v>0</v>
      </c>
      <c r="G237" s="67" t="str">
        <f t="shared" ref="G237" si="1797">IFERROR(F237/E237,"-")</f>
        <v>-</v>
      </c>
      <c r="H237" s="69">
        <v>0</v>
      </c>
      <c r="I237" s="67" t="str">
        <f t="shared" ref="I237" si="1798">IFERROR(H237/E237,"-")</f>
        <v>-</v>
      </c>
      <c r="J237" s="69">
        <v>0</v>
      </c>
      <c r="K237" s="67" t="str">
        <f t="shared" ref="K237" si="1799">IFERROR(J237/E237,"-")</f>
        <v>-</v>
      </c>
      <c r="L237" s="179">
        <v>1</v>
      </c>
      <c r="M237" s="69">
        <v>0</v>
      </c>
      <c r="N237" s="67">
        <f t="shared" ref="N237" si="1800">IFERROR(M237/L237,"-")</f>
        <v>0</v>
      </c>
      <c r="O237" s="69">
        <v>0</v>
      </c>
      <c r="P237" s="67">
        <f t="shared" ref="P237" si="1801">IFERROR(O237/L237,"-")</f>
        <v>0</v>
      </c>
      <c r="Q237" s="69">
        <v>0</v>
      </c>
      <c r="R237" s="67">
        <f t="shared" ref="R237" si="1802">IFERROR(Q237/L237,"-")</f>
        <v>0</v>
      </c>
      <c r="S237" s="179">
        <v>11</v>
      </c>
      <c r="T237" s="69">
        <v>0</v>
      </c>
      <c r="U237" s="67">
        <f t="shared" ref="U237" si="1803">IFERROR(T237/S237,"-")</f>
        <v>0</v>
      </c>
      <c r="V237" s="69">
        <v>0</v>
      </c>
      <c r="W237" s="67">
        <f t="shared" ref="W237" si="1804">IFERROR(V237/S237,"-")</f>
        <v>0</v>
      </c>
      <c r="X237" s="69">
        <v>0</v>
      </c>
      <c r="Y237" s="67">
        <f t="shared" ref="Y237" si="1805">IFERROR(X237/S237,"-")</f>
        <v>0</v>
      </c>
      <c r="Z237" s="179">
        <v>34</v>
      </c>
      <c r="AA237" s="69">
        <v>0</v>
      </c>
      <c r="AB237" s="67">
        <f t="shared" ref="AB237" si="1806">IFERROR(AA237/Z237,"-")</f>
        <v>0</v>
      </c>
      <c r="AC237" s="69">
        <v>1</v>
      </c>
      <c r="AD237" s="67">
        <f t="shared" ref="AD237" si="1807">IFERROR(AC237/Z237,"-")</f>
        <v>2.9411764705882353E-2</v>
      </c>
      <c r="AE237" s="69">
        <v>1</v>
      </c>
      <c r="AF237" s="67">
        <f t="shared" ref="AF237" si="1808">IFERROR(AE237/Z237,"-")</f>
        <v>2.9411764705882353E-2</v>
      </c>
      <c r="AG237" s="179">
        <v>28</v>
      </c>
      <c r="AH237" s="69">
        <v>0</v>
      </c>
      <c r="AI237" s="67">
        <f t="shared" ref="AI237" si="1809">IFERROR(AH237/AG237,"-")</f>
        <v>0</v>
      </c>
      <c r="AJ237" s="69">
        <v>0</v>
      </c>
      <c r="AK237" s="67">
        <f t="shared" ref="AK237" si="1810">IFERROR(AJ237/AG237,"-")</f>
        <v>0</v>
      </c>
      <c r="AL237" s="69">
        <v>0</v>
      </c>
      <c r="AM237" s="67">
        <f t="shared" ref="AM237" si="1811">IFERROR(AL237/AG237,"-")</f>
        <v>0</v>
      </c>
      <c r="AN237" s="179">
        <v>34</v>
      </c>
      <c r="AO237" s="69">
        <v>0</v>
      </c>
      <c r="AP237" s="67">
        <f t="shared" ref="AP237" si="1812">IFERROR(AO237/AN237,"-")</f>
        <v>0</v>
      </c>
      <c r="AQ237" s="69">
        <v>0</v>
      </c>
      <c r="AR237" s="67">
        <f t="shared" ref="AR237" si="1813">IFERROR(AQ237/AN237,"-")</f>
        <v>0</v>
      </c>
      <c r="AS237" s="69">
        <v>0</v>
      </c>
      <c r="AT237" s="67">
        <f t="shared" ref="AT237" si="1814">IFERROR(AS237/AN237,"-")</f>
        <v>0</v>
      </c>
      <c r="AU237" s="179">
        <v>23</v>
      </c>
      <c r="AV237" s="69">
        <v>0</v>
      </c>
      <c r="AW237" s="67">
        <f t="shared" ref="AW237" si="1815">IFERROR(AV237/AU237,"-")</f>
        <v>0</v>
      </c>
      <c r="AX237" s="69">
        <v>0</v>
      </c>
      <c r="AY237" s="67">
        <f t="shared" ref="AY237" si="1816">IFERROR(AX237/AU237,"-")</f>
        <v>0</v>
      </c>
      <c r="AZ237" s="69">
        <v>0</v>
      </c>
      <c r="BA237" s="67">
        <f t="shared" ref="BA237" si="1817">IFERROR(AZ237/AU237,"-")</f>
        <v>0</v>
      </c>
      <c r="BB237" s="179">
        <f t="shared" ref="BB237" si="1818">SUM(E237,L237,S237,Z237,AG237,AN237,AU237,)</f>
        <v>131</v>
      </c>
      <c r="BC237" s="69">
        <f t="shared" ref="BC237" si="1819">SUM(F237,M237,T237,AA237,AH237,AO237,AV237,)</f>
        <v>0</v>
      </c>
      <c r="BD237" s="67">
        <f t="shared" ref="BD237" si="1820">IFERROR(BC237/BB237,"-")</f>
        <v>0</v>
      </c>
      <c r="BE237" s="69">
        <f t="shared" ref="BE237" si="1821">SUM(H237,O237,V237,AC237,AJ237,AQ237,AX237,)</f>
        <v>1</v>
      </c>
      <c r="BF237" s="67">
        <f t="shared" ref="BF237" si="1822">IFERROR(BE237/BB237,"-")</f>
        <v>7.6335877862595417E-3</v>
      </c>
      <c r="BG237" s="69">
        <f t="shared" ref="BG237" si="1823">SUM(J237,Q237,X237,AE237,AL237,AS237,AZ237,)</f>
        <v>1</v>
      </c>
      <c r="BH237" s="67">
        <f t="shared" ref="BH237" si="1824">IFERROR(BG237/BB237,"-")</f>
        <v>7.6335877862595417E-3</v>
      </c>
    </row>
    <row r="238" spans="2:112" ht="14.25" customHeight="1">
      <c r="B238" s="244"/>
      <c r="C238" s="266"/>
      <c r="D238" s="169" t="s">
        <v>74</v>
      </c>
      <c r="E238" s="40">
        <v>16</v>
      </c>
      <c r="F238" s="62">
        <v>3</v>
      </c>
      <c r="G238" s="60">
        <f t="shared" si="1460"/>
        <v>0.1875</v>
      </c>
      <c r="H238" s="62">
        <v>1</v>
      </c>
      <c r="I238" s="60">
        <f t="shared" si="1461"/>
        <v>6.25E-2</v>
      </c>
      <c r="J238" s="62">
        <v>0</v>
      </c>
      <c r="K238" s="60">
        <f t="shared" si="1462"/>
        <v>0</v>
      </c>
      <c r="L238" s="40">
        <v>35</v>
      </c>
      <c r="M238" s="62">
        <v>5</v>
      </c>
      <c r="N238" s="60">
        <f t="shared" si="1463"/>
        <v>0.14285714285714285</v>
      </c>
      <c r="O238" s="62">
        <v>5</v>
      </c>
      <c r="P238" s="60">
        <f t="shared" si="1464"/>
        <v>0.14285714285714285</v>
      </c>
      <c r="Q238" s="62">
        <v>2</v>
      </c>
      <c r="R238" s="60">
        <f t="shared" si="1465"/>
        <v>5.7142857142857141E-2</v>
      </c>
      <c r="S238" s="40">
        <v>3611</v>
      </c>
      <c r="T238" s="62">
        <v>363</v>
      </c>
      <c r="U238" s="60">
        <f t="shared" si="1466"/>
        <v>0.1005261700360011</v>
      </c>
      <c r="V238" s="62">
        <v>1014</v>
      </c>
      <c r="W238" s="60">
        <f t="shared" si="1467"/>
        <v>0.28080864026585434</v>
      </c>
      <c r="X238" s="62">
        <v>250</v>
      </c>
      <c r="Y238" s="60">
        <f t="shared" si="1468"/>
        <v>6.9232899473829962E-2</v>
      </c>
      <c r="Z238" s="40">
        <v>2867</v>
      </c>
      <c r="AA238" s="62">
        <v>265</v>
      </c>
      <c r="AB238" s="60">
        <f t="shared" si="1469"/>
        <v>9.2431112661318454E-2</v>
      </c>
      <c r="AC238" s="62">
        <v>729</v>
      </c>
      <c r="AD238" s="60">
        <f t="shared" si="1470"/>
        <v>0.2542727589815138</v>
      </c>
      <c r="AE238" s="62">
        <v>201</v>
      </c>
      <c r="AF238" s="60">
        <f t="shared" si="1471"/>
        <v>7.0108126961981168E-2</v>
      </c>
      <c r="AG238" s="40">
        <v>1769</v>
      </c>
      <c r="AH238" s="62">
        <v>97</v>
      </c>
      <c r="AI238" s="60">
        <f t="shared" si="1472"/>
        <v>5.4833239118145846E-2</v>
      </c>
      <c r="AJ238" s="62">
        <v>404</v>
      </c>
      <c r="AK238" s="60">
        <f t="shared" si="1473"/>
        <v>0.2283776144714528</v>
      </c>
      <c r="AL238" s="62">
        <v>113</v>
      </c>
      <c r="AM238" s="60">
        <f t="shared" si="1474"/>
        <v>6.3877897117015262E-2</v>
      </c>
      <c r="AN238" s="40">
        <v>793</v>
      </c>
      <c r="AO238" s="62">
        <v>26</v>
      </c>
      <c r="AP238" s="60">
        <f t="shared" si="1475"/>
        <v>3.2786885245901641E-2</v>
      </c>
      <c r="AQ238" s="62">
        <v>121</v>
      </c>
      <c r="AR238" s="60">
        <f t="shared" si="1476"/>
        <v>0.15258511979823455</v>
      </c>
      <c r="AS238" s="62">
        <v>31</v>
      </c>
      <c r="AT238" s="60">
        <f t="shared" si="1477"/>
        <v>3.9092055485498108E-2</v>
      </c>
      <c r="AU238" s="40">
        <v>269</v>
      </c>
      <c r="AV238" s="62">
        <v>4</v>
      </c>
      <c r="AW238" s="60">
        <f t="shared" si="1478"/>
        <v>1.4869888475836431E-2</v>
      </c>
      <c r="AX238" s="62">
        <v>21</v>
      </c>
      <c r="AY238" s="60">
        <f t="shared" si="1479"/>
        <v>7.8066914498141265E-2</v>
      </c>
      <c r="AZ238" s="62">
        <v>5</v>
      </c>
      <c r="BA238" s="60">
        <f t="shared" si="1480"/>
        <v>1.858736059479554E-2</v>
      </c>
      <c r="BB238" s="40">
        <f t="shared" si="1481"/>
        <v>9360</v>
      </c>
      <c r="BC238" s="62">
        <f t="shared" si="1482"/>
        <v>763</v>
      </c>
      <c r="BD238" s="60">
        <f t="shared" si="1483"/>
        <v>8.1517094017094019E-2</v>
      </c>
      <c r="BE238" s="62">
        <f t="shared" si="1484"/>
        <v>2295</v>
      </c>
      <c r="BF238" s="60">
        <f t="shared" si="1485"/>
        <v>0.24519230769230768</v>
      </c>
      <c r="BG238" s="62">
        <f t="shared" si="1486"/>
        <v>602</v>
      </c>
      <c r="BH238" s="60">
        <f t="shared" si="1487"/>
        <v>6.431623931623931E-2</v>
      </c>
    </row>
    <row r="239" spans="2:112" ht="14.25" customHeight="1">
      <c r="B239" s="242">
        <v>59</v>
      </c>
      <c r="C239" s="264" t="s">
        <v>23</v>
      </c>
      <c r="D239" s="144" t="s">
        <v>275</v>
      </c>
      <c r="E239" s="128">
        <v>40</v>
      </c>
      <c r="F239" s="89">
        <v>2</v>
      </c>
      <c r="G239" s="77">
        <f t="shared" si="1460"/>
        <v>0.05</v>
      </c>
      <c r="H239" s="78">
        <v>2</v>
      </c>
      <c r="I239" s="77">
        <f t="shared" si="1461"/>
        <v>0.05</v>
      </c>
      <c r="J239" s="78">
        <v>2</v>
      </c>
      <c r="K239" s="77">
        <f t="shared" si="1462"/>
        <v>0.05</v>
      </c>
      <c r="L239" s="128">
        <v>132</v>
      </c>
      <c r="M239" s="89">
        <v>2</v>
      </c>
      <c r="N239" s="77">
        <f t="shared" si="1463"/>
        <v>1.5151515151515152E-2</v>
      </c>
      <c r="O239" s="78">
        <v>28</v>
      </c>
      <c r="P239" s="77">
        <f t="shared" si="1464"/>
        <v>0.21212121212121213</v>
      </c>
      <c r="Q239" s="78">
        <v>7</v>
      </c>
      <c r="R239" s="77">
        <f t="shared" si="1465"/>
        <v>5.3030303030303032E-2</v>
      </c>
      <c r="S239" s="128">
        <v>24808</v>
      </c>
      <c r="T239" s="89">
        <v>1250</v>
      </c>
      <c r="U239" s="77">
        <f t="shared" si="1466"/>
        <v>5.0386971944534023E-2</v>
      </c>
      <c r="V239" s="78">
        <v>4350</v>
      </c>
      <c r="W239" s="77">
        <f t="shared" si="1467"/>
        <v>0.17534666236697841</v>
      </c>
      <c r="X239" s="78">
        <v>2158</v>
      </c>
      <c r="Y239" s="77">
        <f t="shared" si="1468"/>
        <v>8.6988068365043539E-2</v>
      </c>
      <c r="Z239" s="128">
        <v>19943</v>
      </c>
      <c r="AA239" s="89">
        <v>854</v>
      </c>
      <c r="AB239" s="77">
        <f t="shared" si="1469"/>
        <v>4.282204282204282E-2</v>
      </c>
      <c r="AC239" s="78">
        <v>2878</v>
      </c>
      <c r="AD239" s="77">
        <f t="shared" si="1470"/>
        <v>0.14431128716843003</v>
      </c>
      <c r="AE239" s="78">
        <v>1748</v>
      </c>
      <c r="AF239" s="77">
        <f t="shared" si="1471"/>
        <v>8.7649801935516219E-2</v>
      </c>
      <c r="AG239" s="128">
        <v>11805</v>
      </c>
      <c r="AH239" s="89">
        <v>282</v>
      </c>
      <c r="AI239" s="77">
        <f t="shared" si="1472"/>
        <v>2.388818297331639E-2</v>
      </c>
      <c r="AJ239" s="78">
        <v>1203</v>
      </c>
      <c r="AK239" s="77">
        <f t="shared" si="1473"/>
        <v>0.10190597204574332</v>
      </c>
      <c r="AL239" s="78">
        <v>843</v>
      </c>
      <c r="AM239" s="77">
        <f t="shared" si="1474"/>
        <v>7.141041931385006E-2</v>
      </c>
      <c r="AN239" s="128">
        <v>4363</v>
      </c>
      <c r="AO239" s="89">
        <v>48</v>
      </c>
      <c r="AP239" s="77">
        <f t="shared" si="1475"/>
        <v>1.1001604400641761E-2</v>
      </c>
      <c r="AQ239" s="78">
        <v>246</v>
      </c>
      <c r="AR239" s="77">
        <f t="shared" si="1476"/>
        <v>5.6383222553289022E-2</v>
      </c>
      <c r="AS239" s="78">
        <v>200</v>
      </c>
      <c r="AT239" s="77">
        <f t="shared" si="1477"/>
        <v>4.5840018336007336E-2</v>
      </c>
      <c r="AU239" s="128">
        <v>1368</v>
      </c>
      <c r="AV239" s="89">
        <v>5</v>
      </c>
      <c r="AW239" s="77">
        <f t="shared" si="1478"/>
        <v>3.6549707602339179E-3</v>
      </c>
      <c r="AX239" s="78">
        <v>46</v>
      </c>
      <c r="AY239" s="77">
        <f t="shared" si="1479"/>
        <v>3.3625730994152045E-2</v>
      </c>
      <c r="AZ239" s="78">
        <v>22</v>
      </c>
      <c r="BA239" s="77">
        <f t="shared" si="1480"/>
        <v>1.6081871345029239E-2</v>
      </c>
      <c r="BB239" s="128">
        <f t="shared" si="1481"/>
        <v>62459</v>
      </c>
      <c r="BC239" s="79">
        <f t="shared" si="1482"/>
        <v>2443</v>
      </c>
      <c r="BD239" s="77">
        <f t="shared" si="1483"/>
        <v>3.911365856001537E-2</v>
      </c>
      <c r="BE239" s="79">
        <f t="shared" si="1484"/>
        <v>8753</v>
      </c>
      <c r="BF239" s="77">
        <f t="shared" si="1485"/>
        <v>0.14013993179525769</v>
      </c>
      <c r="BG239" s="79">
        <f t="shared" si="1486"/>
        <v>4980</v>
      </c>
      <c r="BH239" s="77">
        <f t="shared" si="1487"/>
        <v>7.9732304391680942E-2</v>
      </c>
    </row>
    <row r="240" spans="2:112" ht="14.25" customHeight="1">
      <c r="B240" s="243"/>
      <c r="C240" s="265"/>
      <c r="D240" s="187" t="s">
        <v>212</v>
      </c>
      <c r="E240" s="179">
        <v>2</v>
      </c>
      <c r="F240" s="180">
        <v>0</v>
      </c>
      <c r="G240" s="67">
        <f t="shared" si="1460"/>
        <v>0</v>
      </c>
      <c r="H240" s="68">
        <v>0</v>
      </c>
      <c r="I240" s="67">
        <f t="shared" si="1461"/>
        <v>0</v>
      </c>
      <c r="J240" s="68">
        <v>0</v>
      </c>
      <c r="K240" s="67">
        <f t="shared" si="1462"/>
        <v>0</v>
      </c>
      <c r="L240" s="179">
        <v>3</v>
      </c>
      <c r="M240" s="180">
        <v>0</v>
      </c>
      <c r="N240" s="67">
        <f t="shared" si="1463"/>
        <v>0</v>
      </c>
      <c r="O240" s="68">
        <v>0</v>
      </c>
      <c r="P240" s="67">
        <f t="shared" si="1464"/>
        <v>0</v>
      </c>
      <c r="Q240" s="68">
        <v>0</v>
      </c>
      <c r="R240" s="67">
        <f t="shared" si="1465"/>
        <v>0</v>
      </c>
      <c r="S240" s="179">
        <v>2284</v>
      </c>
      <c r="T240" s="180">
        <v>100</v>
      </c>
      <c r="U240" s="67">
        <f t="shared" si="1466"/>
        <v>4.3782837127845885E-2</v>
      </c>
      <c r="V240" s="68">
        <v>344</v>
      </c>
      <c r="W240" s="67">
        <f t="shared" si="1467"/>
        <v>0.15061295971978983</v>
      </c>
      <c r="X240" s="68">
        <v>200</v>
      </c>
      <c r="Y240" s="67">
        <f t="shared" si="1468"/>
        <v>8.7565674255691769E-2</v>
      </c>
      <c r="Z240" s="179">
        <v>1383</v>
      </c>
      <c r="AA240" s="180">
        <v>55</v>
      </c>
      <c r="AB240" s="67">
        <f t="shared" si="1469"/>
        <v>3.976861894432393E-2</v>
      </c>
      <c r="AC240" s="68">
        <v>211</v>
      </c>
      <c r="AD240" s="67">
        <f t="shared" si="1470"/>
        <v>0.15256688358640635</v>
      </c>
      <c r="AE240" s="68">
        <v>119</v>
      </c>
      <c r="AF240" s="67">
        <f t="shared" si="1471"/>
        <v>8.6044830079537241E-2</v>
      </c>
      <c r="AG240" s="179">
        <v>660</v>
      </c>
      <c r="AH240" s="180">
        <v>10</v>
      </c>
      <c r="AI240" s="67">
        <f t="shared" si="1472"/>
        <v>1.5151515151515152E-2</v>
      </c>
      <c r="AJ240" s="68">
        <v>67</v>
      </c>
      <c r="AK240" s="67">
        <f t="shared" si="1473"/>
        <v>0.10151515151515152</v>
      </c>
      <c r="AL240" s="68">
        <v>49</v>
      </c>
      <c r="AM240" s="67">
        <f t="shared" si="1474"/>
        <v>7.4242424242424249E-2</v>
      </c>
      <c r="AN240" s="179">
        <v>295</v>
      </c>
      <c r="AO240" s="180">
        <v>7</v>
      </c>
      <c r="AP240" s="67">
        <f t="shared" si="1475"/>
        <v>2.3728813559322035E-2</v>
      </c>
      <c r="AQ240" s="68">
        <v>22</v>
      </c>
      <c r="AR240" s="67">
        <f t="shared" si="1476"/>
        <v>7.4576271186440682E-2</v>
      </c>
      <c r="AS240" s="68">
        <v>19</v>
      </c>
      <c r="AT240" s="67">
        <f t="shared" si="1477"/>
        <v>6.4406779661016947E-2</v>
      </c>
      <c r="AU240" s="179">
        <v>74</v>
      </c>
      <c r="AV240" s="180">
        <v>1</v>
      </c>
      <c r="AW240" s="67">
        <f t="shared" si="1478"/>
        <v>1.3513513513513514E-2</v>
      </c>
      <c r="AX240" s="68">
        <v>2</v>
      </c>
      <c r="AY240" s="67">
        <f t="shared" si="1479"/>
        <v>2.7027027027027029E-2</v>
      </c>
      <c r="AZ240" s="68">
        <v>3</v>
      </c>
      <c r="BA240" s="67">
        <f t="shared" si="1480"/>
        <v>4.0540540540540543E-2</v>
      </c>
      <c r="BB240" s="179">
        <f t="shared" si="1481"/>
        <v>4701</v>
      </c>
      <c r="BC240" s="69">
        <f t="shared" si="1482"/>
        <v>173</v>
      </c>
      <c r="BD240" s="67">
        <f t="shared" si="1483"/>
        <v>3.6800680706232713E-2</v>
      </c>
      <c r="BE240" s="69">
        <f t="shared" si="1484"/>
        <v>646</v>
      </c>
      <c r="BF240" s="67">
        <f t="shared" si="1485"/>
        <v>0.13741757072963198</v>
      </c>
      <c r="BG240" s="69">
        <f t="shared" si="1486"/>
        <v>390</v>
      </c>
      <c r="BH240" s="67">
        <f t="shared" si="1487"/>
        <v>8.2961072112316528E-2</v>
      </c>
    </row>
    <row r="241" spans="2:60" ht="14.25" customHeight="1">
      <c r="B241" s="243"/>
      <c r="C241" s="265"/>
      <c r="D241" s="145" t="s">
        <v>274</v>
      </c>
      <c r="E241" s="179">
        <v>1</v>
      </c>
      <c r="F241" s="180">
        <v>0</v>
      </c>
      <c r="G241" s="67">
        <f t="shared" ref="G241" si="1825">IFERROR(F241/E241,"-")</f>
        <v>0</v>
      </c>
      <c r="H241" s="68">
        <v>0</v>
      </c>
      <c r="I241" s="67">
        <f t="shared" ref="I241" si="1826">IFERROR(H241/E241,"-")</f>
        <v>0</v>
      </c>
      <c r="J241" s="68">
        <v>0</v>
      </c>
      <c r="K241" s="67">
        <f t="shared" ref="K241" si="1827">IFERROR(J241/E241,"-")</f>
        <v>0</v>
      </c>
      <c r="L241" s="179">
        <v>2</v>
      </c>
      <c r="M241" s="180">
        <v>0</v>
      </c>
      <c r="N241" s="67">
        <f t="shared" ref="N241" si="1828">IFERROR(M241/L241,"-")</f>
        <v>0</v>
      </c>
      <c r="O241" s="68">
        <v>0</v>
      </c>
      <c r="P241" s="67">
        <f t="shared" ref="P241" si="1829">IFERROR(O241/L241,"-")</f>
        <v>0</v>
      </c>
      <c r="Q241" s="68">
        <v>0</v>
      </c>
      <c r="R241" s="67">
        <f t="shared" ref="R241" si="1830">IFERROR(Q241/L241,"-")</f>
        <v>0</v>
      </c>
      <c r="S241" s="179">
        <v>118</v>
      </c>
      <c r="T241" s="180">
        <v>0</v>
      </c>
      <c r="U241" s="67">
        <f t="shared" ref="U241" si="1831">IFERROR(T241/S241,"-")</f>
        <v>0</v>
      </c>
      <c r="V241" s="68">
        <v>0</v>
      </c>
      <c r="W241" s="67">
        <f t="shared" ref="W241" si="1832">IFERROR(V241/S241,"-")</f>
        <v>0</v>
      </c>
      <c r="X241" s="68">
        <v>0</v>
      </c>
      <c r="Y241" s="67">
        <f t="shared" ref="Y241" si="1833">IFERROR(X241/S241,"-")</f>
        <v>0</v>
      </c>
      <c r="Z241" s="179">
        <v>213</v>
      </c>
      <c r="AA241" s="180">
        <v>0</v>
      </c>
      <c r="AB241" s="67">
        <f t="shared" ref="AB241" si="1834">IFERROR(AA241/Z241,"-")</f>
        <v>0</v>
      </c>
      <c r="AC241" s="68">
        <v>1</v>
      </c>
      <c r="AD241" s="67">
        <f t="shared" ref="AD241" si="1835">IFERROR(AC241/Z241,"-")</f>
        <v>4.6948356807511738E-3</v>
      </c>
      <c r="AE241" s="68">
        <v>0</v>
      </c>
      <c r="AF241" s="67">
        <f t="shared" ref="AF241" si="1836">IFERROR(AE241/Z241,"-")</f>
        <v>0</v>
      </c>
      <c r="AG241" s="179">
        <v>162</v>
      </c>
      <c r="AH241" s="180">
        <v>0</v>
      </c>
      <c r="AI241" s="67">
        <f t="shared" ref="AI241" si="1837">IFERROR(AH241/AG241,"-")</f>
        <v>0</v>
      </c>
      <c r="AJ241" s="68">
        <v>0</v>
      </c>
      <c r="AK241" s="67">
        <f t="shared" ref="AK241" si="1838">IFERROR(AJ241/AG241,"-")</f>
        <v>0</v>
      </c>
      <c r="AL241" s="68">
        <v>0</v>
      </c>
      <c r="AM241" s="67">
        <f t="shared" ref="AM241" si="1839">IFERROR(AL241/AG241,"-")</f>
        <v>0</v>
      </c>
      <c r="AN241" s="179">
        <v>122</v>
      </c>
      <c r="AO241" s="180">
        <v>0</v>
      </c>
      <c r="AP241" s="67">
        <f t="shared" ref="AP241" si="1840">IFERROR(AO241/AN241,"-")</f>
        <v>0</v>
      </c>
      <c r="AQ241" s="68">
        <v>0</v>
      </c>
      <c r="AR241" s="67">
        <f t="shared" ref="AR241" si="1841">IFERROR(AQ241/AN241,"-")</f>
        <v>0</v>
      </c>
      <c r="AS241" s="68">
        <v>0</v>
      </c>
      <c r="AT241" s="67">
        <f t="shared" ref="AT241" si="1842">IFERROR(AS241/AN241,"-")</f>
        <v>0</v>
      </c>
      <c r="AU241" s="179">
        <v>92</v>
      </c>
      <c r="AV241" s="180">
        <v>0</v>
      </c>
      <c r="AW241" s="67">
        <f t="shared" ref="AW241" si="1843">IFERROR(AV241/AU241,"-")</f>
        <v>0</v>
      </c>
      <c r="AX241" s="68">
        <v>0</v>
      </c>
      <c r="AY241" s="67">
        <f t="shared" ref="AY241" si="1844">IFERROR(AX241/AU241,"-")</f>
        <v>0</v>
      </c>
      <c r="AZ241" s="68">
        <v>1</v>
      </c>
      <c r="BA241" s="67">
        <f t="shared" ref="BA241" si="1845">IFERROR(AZ241/AU241,"-")</f>
        <v>1.0869565217391304E-2</v>
      </c>
      <c r="BB241" s="179">
        <f t="shared" ref="BB241" si="1846">SUM(E241,L241,S241,Z241,AG241,AN241,AU241,)</f>
        <v>710</v>
      </c>
      <c r="BC241" s="69">
        <f t="shared" ref="BC241" si="1847">SUM(F241,M241,T241,AA241,AH241,AO241,AV241,)</f>
        <v>0</v>
      </c>
      <c r="BD241" s="67">
        <f t="shared" ref="BD241" si="1848">IFERROR(BC241/BB241,"-")</f>
        <v>0</v>
      </c>
      <c r="BE241" s="69">
        <f t="shared" ref="BE241" si="1849">SUM(H241,O241,V241,AC241,AJ241,AQ241,AX241,)</f>
        <v>1</v>
      </c>
      <c r="BF241" s="67">
        <f t="shared" ref="BF241" si="1850">IFERROR(BE241/BB241,"-")</f>
        <v>1.4084507042253522E-3</v>
      </c>
      <c r="BG241" s="69">
        <f t="shared" ref="BG241" si="1851">SUM(J241,Q241,X241,AE241,AL241,AS241,AZ241,)</f>
        <v>1</v>
      </c>
      <c r="BH241" s="67">
        <f t="shared" ref="BH241" si="1852">IFERROR(BG241/BB241,"-")</f>
        <v>1.4084507042253522E-3</v>
      </c>
    </row>
    <row r="242" spans="2:60" ht="14.25" customHeight="1">
      <c r="B242" s="244"/>
      <c r="C242" s="266"/>
      <c r="D242" s="169" t="s">
        <v>74</v>
      </c>
      <c r="E242" s="39">
        <v>43</v>
      </c>
      <c r="F242" s="195">
        <v>2</v>
      </c>
      <c r="G242" s="13">
        <f t="shared" si="1460"/>
        <v>4.6511627906976744E-2</v>
      </c>
      <c r="H242" s="34">
        <v>2</v>
      </c>
      <c r="I242" s="13">
        <f t="shared" si="1461"/>
        <v>4.6511627906976744E-2</v>
      </c>
      <c r="J242" s="34">
        <v>2</v>
      </c>
      <c r="K242" s="13">
        <f t="shared" si="1462"/>
        <v>4.6511627906976744E-2</v>
      </c>
      <c r="L242" s="39">
        <v>137</v>
      </c>
      <c r="M242" s="195">
        <v>2</v>
      </c>
      <c r="N242" s="13">
        <f t="shared" si="1463"/>
        <v>1.4598540145985401E-2</v>
      </c>
      <c r="O242" s="34">
        <v>28</v>
      </c>
      <c r="P242" s="13">
        <f t="shared" si="1464"/>
        <v>0.20437956204379562</v>
      </c>
      <c r="Q242" s="34">
        <v>7</v>
      </c>
      <c r="R242" s="13">
        <f t="shared" si="1465"/>
        <v>5.1094890510948905E-2</v>
      </c>
      <c r="S242" s="39">
        <v>27210</v>
      </c>
      <c r="T242" s="195">
        <v>1350</v>
      </c>
      <c r="U242" s="13">
        <f t="shared" si="1466"/>
        <v>4.9614112458654908E-2</v>
      </c>
      <c r="V242" s="34">
        <v>4694</v>
      </c>
      <c r="W242" s="13">
        <f t="shared" si="1467"/>
        <v>0.1725101065784638</v>
      </c>
      <c r="X242" s="34">
        <v>2358</v>
      </c>
      <c r="Y242" s="13">
        <f t="shared" si="1468"/>
        <v>8.6659316427783906E-2</v>
      </c>
      <c r="Z242" s="39">
        <v>21539</v>
      </c>
      <c r="AA242" s="195">
        <v>909</v>
      </c>
      <c r="AB242" s="13">
        <f t="shared" si="1469"/>
        <v>4.2202516365662288E-2</v>
      </c>
      <c r="AC242" s="34">
        <v>3090</v>
      </c>
      <c r="AD242" s="13">
        <f t="shared" si="1470"/>
        <v>0.14346069919680579</v>
      </c>
      <c r="AE242" s="34">
        <v>1867</v>
      </c>
      <c r="AF242" s="13">
        <f t="shared" si="1471"/>
        <v>8.6679975857746408E-2</v>
      </c>
      <c r="AG242" s="39">
        <v>12627</v>
      </c>
      <c r="AH242" s="195">
        <v>292</v>
      </c>
      <c r="AI242" s="13">
        <f t="shared" si="1472"/>
        <v>2.3125049497109369E-2</v>
      </c>
      <c r="AJ242" s="34">
        <v>1270</v>
      </c>
      <c r="AK242" s="13">
        <f t="shared" si="1473"/>
        <v>0.10057812623742773</v>
      </c>
      <c r="AL242" s="34">
        <v>892</v>
      </c>
      <c r="AM242" s="13">
        <f t="shared" si="1474"/>
        <v>7.0642274491169721E-2</v>
      </c>
      <c r="AN242" s="39">
        <v>4780</v>
      </c>
      <c r="AO242" s="195">
        <v>55</v>
      </c>
      <c r="AP242" s="13">
        <f t="shared" si="1475"/>
        <v>1.1506276150627616E-2</v>
      </c>
      <c r="AQ242" s="34">
        <v>268</v>
      </c>
      <c r="AR242" s="13">
        <f t="shared" si="1476"/>
        <v>5.6066945606694563E-2</v>
      </c>
      <c r="AS242" s="34">
        <v>219</v>
      </c>
      <c r="AT242" s="13">
        <f t="shared" si="1477"/>
        <v>4.5815899581589957E-2</v>
      </c>
      <c r="AU242" s="39">
        <v>1534</v>
      </c>
      <c r="AV242" s="195">
        <v>6</v>
      </c>
      <c r="AW242" s="13">
        <f t="shared" si="1478"/>
        <v>3.9113428943937422E-3</v>
      </c>
      <c r="AX242" s="34">
        <v>48</v>
      </c>
      <c r="AY242" s="13">
        <f t="shared" si="1479"/>
        <v>3.1290743155149937E-2</v>
      </c>
      <c r="AZ242" s="34">
        <v>26</v>
      </c>
      <c r="BA242" s="13">
        <f t="shared" si="1480"/>
        <v>1.6949152542372881E-2</v>
      </c>
      <c r="BB242" s="39">
        <f t="shared" si="1481"/>
        <v>67870</v>
      </c>
      <c r="BC242" s="75">
        <f t="shared" si="1482"/>
        <v>2616</v>
      </c>
      <c r="BD242" s="13">
        <f t="shared" si="1483"/>
        <v>3.8544275821423307E-2</v>
      </c>
      <c r="BE242" s="75">
        <f t="shared" si="1484"/>
        <v>9400</v>
      </c>
      <c r="BF242" s="13">
        <f t="shared" si="1485"/>
        <v>0.13850007367025194</v>
      </c>
      <c r="BG242" s="75">
        <f t="shared" si="1486"/>
        <v>5371</v>
      </c>
      <c r="BH242" s="13">
        <f t="shared" si="1487"/>
        <v>7.9136584647119493E-2</v>
      </c>
    </row>
    <row r="243" spans="2:60" ht="14.25" customHeight="1">
      <c r="B243" s="242">
        <v>60</v>
      </c>
      <c r="C243" s="264" t="s">
        <v>50</v>
      </c>
      <c r="D243" s="144" t="s">
        <v>275</v>
      </c>
      <c r="E243" s="128">
        <v>25</v>
      </c>
      <c r="F243" s="79">
        <v>1</v>
      </c>
      <c r="G243" s="77">
        <f t="shared" si="1460"/>
        <v>0.04</v>
      </c>
      <c r="H243" s="79">
        <v>6</v>
      </c>
      <c r="I243" s="77">
        <f t="shared" si="1461"/>
        <v>0.24</v>
      </c>
      <c r="J243" s="79">
        <v>0</v>
      </c>
      <c r="K243" s="77">
        <f t="shared" si="1462"/>
        <v>0</v>
      </c>
      <c r="L243" s="128">
        <v>63</v>
      </c>
      <c r="M243" s="79">
        <v>2</v>
      </c>
      <c r="N243" s="77">
        <f t="shared" si="1463"/>
        <v>3.1746031746031744E-2</v>
      </c>
      <c r="O243" s="79">
        <v>3</v>
      </c>
      <c r="P243" s="77">
        <f t="shared" si="1464"/>
        <v>4.7619047619047616E-2</v>
      </c>
      <c r="Q243" s="79">
        <v>5</v>
      </c>
      <c r="R243" s="77">
        <f t="shared" si="1465"/>
        <v>7.9365079365079361E-2</v>
      </c>
      <c r="S243" s="128">
        <v>3395</v>
      </c>
      <c r="T243" s="79">
        <v>148</v>
      </c>
      <c r="U243" s="77">
        <f t="shared" si="1466"/>
        <v>4.3593519882179674E-2</v>
      </c>
      <c r="V243" s="79">
        <v>558</v>
      </c>
      <c r="W243" s="77">
        <f t="shared" si="1467"/>
        <v>0.16435935198821797</v>
      </c>
      <c r="X243" s="79">
        <v>229</v>
      </c>
      <c r="Y243" s="77">
        <f t="shared" si="1468"/>
        <v>6.7452135493372603E-2</v>
      </c>
      <c r="Z243" s="128">
        <v>2531</v>
      </c>
      <c r="AA243" s="79">
        <v>74</v>
      </c>
      <c r="AB243" s="77">
        <f t="shared" si="1469"/>
        <v>2.9237455551165546E-2</v>
      </c>
      <c r="AC243" s="79">
        <v>335</v>
      </c>
      <c r="AD243" s="77">
        <f t="shared" si="1470"/>
        <v>0.13235875148162782</v>
      </c>
      <c r="AE243" s="79">
        <v>190</v>
      </c>
      <c r="AF243" s="77">
        <f t="shared" si="1471"/>
        <v>7.5069142631371003E-2</v>
      </c>
      <c r="AG243" s="128">
        <v>1476</v>
      </c>
      <c r="AH243" s="79">
        <v>18</v>
      </c>
      <c r="AI243" s="77">
        <f t="shared" si="1472"/>
        <v>1.2195121951219513E-2</v>
      </c>
      <c r="AJ243" s="79">
        <v>110</v>
      </c>
      <c r="AK243" s="77">
        <f t="shared" si="1473"/>
        <v>7.4525745257452577E-2</v>
      </c>
      <c r="AL243" s="79">
        <v>95</v>
      </c>
      <c r="AM243" s="77">
        <f t="shared" si="1474"/>
        <v>6.4363143631436318E-2</v>
      </c>
      <c r="AN243" s="128">
        <v>594</v>
      </c>
      <c r="AO243" s="79">
        <v>6</v>
      </c>
      <c r="AP243" s="77">
        <f t="shared" si="1475"/>
        <v>1.0101010101010102E-2</v>
      </c>
      <c r="AQ243" s="79">
        <v>41</v>
      </c>
      <c r="AR243" s="77">
        <f t="shared" si="1476"/>
        <v>6.9023569023569029E-2</v>
      </c>
      <c r="AS243" s="79">
        <v>33</v>
      </c>
      <c r="AT243" s="77">
        <f t="shared" si="1477"/>
        <v>5.5555555555555552E-2</v>
      </c>
      <c r="AU243" s="128">
        <v>174</v>
      </c>
      <c r="AV243" s="79">
        <v>1</v>
      </c>
      <c r="AW243" s="77">
        <f t="shared" si="1478"/>
        <v>5.7471264367816091E-3</v>
      </c>
      <c r="AX243" s="79">
        <v>7</v>
      </c>
      <c r="AY243" s="77">
        <f t="shared" si="1479"/>
        <v>4.0229885057471264E-2</v>
      </c>
      <c r="AZ243" s="79">
        <v>5</v>
      </c>
      <c r="BA243" s="77">
        <f t="shared" si="1480"/>
        <v>2.8735632183908046E-2</v>
      </c>
      <c r="BB243" s="128">
        <f t="shared" si="1481"/>
        <v>8258</v>
      </c>
      <c r="BC243" s="79">
        <f t="shared" si="1482"/>
        <v>250</v>
      </c>
      <c r="BD243" s="77">
        <f t="shared" si="1483"/>
        <v>3.0273674013078226E-2</v>
      </c>
      <c r="BE243" s="79">
        <f t="shared" si="1484"/>
        <v>1060</v>
      </c>
      <c r="BF243" s="77">
        <f t="shared" si="1485"/>
        <v>0.12836037781545168</v>
      </c>
      <c r="BG243" s="79">
        <f t="shared" si="1486"/>
        <v>557</v>
      </c>
      <c r="BH243" s="77">
        <f t="shared" si="1487"/>
        <v>6.7449745701138292E-2</v>
      </c>
    </row>
    <row r="244" spans="2:60" ht="14.25" customHeight="1">
      <c r="B244" s="243"/>
      <c r="C244" s="265"/>
      <c r="D244" s="187" t="s">
        <v>212</v>
      </c>
      <c r="E244" s="179">
        <v>0</v>
      </c>
      <c r="F244" s="69">
        <v>0</v>
      </c>
      <c r="G244" s="67" t="str">
        <f t="shared" si="1460"/>
        <v>-</v>
      </c>
      <c r="H244" s="69">
        <v>0</v>
      </c>
      <c r="I244" s="67" t="str">
        <f t="shared" si="1461"/>
        <v>-</v>
      </c>
      <c r="J244" s="69">
        <v>0</v>
      </c>
      <c r="K244" s="67" t="str">
        <f t="shared" si="1462"/>
        <v>-</v>
      </c>
      <c r="L244" s="179">
        <v>0</v>
      </c>
      <c r="M244" s="69">
        <v>0</v>
      </c>
      <c r="N244" s="67" t="str">
        <f t="shared" si="1463"/>
        <v>-</v>
      </c>
      <c r="O244" s="69">
        <v>0</v>
      </c>
      <c r="P244" s="67" t="str">
        <f t="shared" si="1464"/>
        <v>-</v>
      </c>
      <c r="Q244" s="69">
        <v>0</v>
      </c>
      <c r="R244" s="67" t="str">
        <f t="shared" si="1465"/>
        <v>-</v>
      </c>
      <c r="S244" s="179">
        <v>233</v>
      </c>
      <c r="T244" s="69">
        <v>12</v>
      </c>
      <c r="U244" s="67">
        <f t="shared" si="1466"/>
        <v>5.1502145922746781E-2</v>
      </c>
      <c r="V244" s="69">
        <v>48</v>
      </c>
      <c r="W244" s="67">
        <f t="shared" si="1467"/>
        <v>0.20600858369098712</v>
      </c>
      <c r="X244" s="69">
        <v>15</v>
      </c>
      <c r="Y244" s="67">
        <f t="shared" si="1468"/>
        <v>6.4377682403433473E-2</v>
      </c>
      <c r="Z244" s="179">
        <v>104</v>
      </c>
      <c r="AA244" s="69">
        <v>6</v>
      </c>
      <c r="AB244" s="67">
        <f t="shared" si="1469"/>
        <v>5.7692307692307696E-2</v>
      </c>
      <c r="AC244" s="69">
        <v>18</v>
      </c>
      <c r="AD244" s="67">
        <f t="shared" si="1470"/>
        <v>0.17307692307692307</v>
      </c>
      <c r="AE244" s="69">
        <v>8</v>
      </c>
      <c r="AF244" s="67">
        <f t="shared" si="1471"/>
        <v>7.6923076923076927E-2</v>
      </c>
      <c r="AG244" s="179">
        <v>49</v>
      </c>
      <c r="AH244" s="69">
        <v>0</v>
      </c>
      <c r="AI244" s="67">
        <f t="shared" si="1472"/>
        <v>0</v>
      </c>
      <c r="AJ244" s="69">
        <v>5</v>
      </c>
      <c r="AK244" s="67">
        <f t="shared" si="1473"/>
        <v>0.10204081632653061</v>
      </c>
      <c r="AL244" s="69">
        <v>7</v>
      </c>
      <c r="AM244" s="67">
        <f t="shared" si="1474"/>
        <v>0.14285714285714285</v>
      </c>
      <c r="AN244" s="179">
        <v>22</v>
      </c>
      <c r="AO244" s="69">
        <v>0</v>
      </c>
      <c r="AP244" s="67">
        <f t="shared" si="1475"/>
        <v>0</v>
      </c>
      <c r="AQ244" s="69">
        <v>4</v>
      </c>
      <c r="AR244" s="67">
        <f t="shared" si="1476"/>
        <v>0.18181818181818182</v>
      </c>
      <c r="AS244" s="69">
        <v>1</v>
      </c>
      <c r="AT244" s="67">
        <f t="shared" si="1477"/>
        <v>4.5454545454545456E-2</v>
      </c>
      <c r="AU244" s="179">
        <v>1</v>
      </c>
      <c r="AV244" s="69">
        <v>0</v>
      </c>
      <c r="AW244" s="67">
        <f t="shared" si="1478"/>
        <v>0</v>
      </c>
      <c r="AX244" s="69">
        <v>0</v>
      </c>
      <c r="AY244" s="67">
        <f t="shared" si="1479"/>
        <v>0</v>
      </c>
      <c r="AZ244" s="69">
        <v>0</v>
      </c>
      <c r="BA244" s="67">
        <f t="shared" si="1480"/>
        <v>0</v>
      </c>
      <c r="BB244" s="179">
        <f t="shared" si="1481"/>
        <v>409</v>
      </c>
      <c r="BC244" s="69">
        <f t="shared" si="1482"/>
        <v>18</v>
      </c>
      <c r="BD244" s="67">
        <f t="shared" si="1483"/>
        <v>4.4009779951100246E-2</v>
      </c>
      <c r="BE244" s="69">
        <f t="shared" si="1484"/>
        <v>75</v>
      </c>
      <c r="BF244" s="67">
        <f t="shared" si="1485"/>
        <v>0.18337408312958436</v>
      </c>
      <c r="BG244" s="69">
        <f t="shared" si="1486"/>
        <v>31</v>
      </c>
      <c r="BH244" s="67">
        <f t="shared" si="1487"/>
        <v>7.5794621026894868E-2</v>
      </c>
    </row>
    <row r="245" spans="2:60" ht="14.25" customHeight="1">
      <c r="B245" s="243"/>
      <c r="C245" s="265"/>
      <c r="D245" s="145" t="s">
        <v>274</v>
      </c>
      <c r="E245" s="179">
        <v>2</v>
      </c>
      <c r="F245" s="69">
        <v>0</v>
      </c>
      <c r="G245" s="67">
        <f t="shared" ref="G245" si="1853">IFERROR(F245/E245,"-")</f>
        <v>0</v>
      </c>
      <c r="H245" s="69">
        <v>0</v>
      </c>
      <c r="I245" s="67">
        <f t="shared" ref="I245" si="1854">IFERROR(H245/E245,"-")</f>
        <v>0</v>
      </c>
      <c r="J245" s="69">
        <v>0</v>
      </c>
      <c r="K245" s="67">
        <f t="shared" ref="K245" si="1855">IFERROR(J245/E245,"-")</f>
        <v>0</v>
      </c>
      <c r="L245" s="179">
        <v>0</v>
      </c>
      <c r="M245" s="69">
        <v>0</v>
      </c>
      <c r="N245" s="67" t="str">
        <f t="shared" ref="N245" si="1856">IFERROR(M245/L245,"-")</f>
        <v>-</v>
      </c>
      <c r="O245" s="69">
        <v>0</v>
      </c>
      <c r="P245" s="67" t="str">
        <f t="shared" ref="P245" si="1857">IFERROR(O245/L245,"-")</f>
        <v>-</v>
      </c>
      <c r="Q245" s="69">
        <v>0</v>
      </c>
      <c r="R245" s="67" t="str">
        <f t="shared" ref="R245" si="1858">IFERROR(Q245/L245,"-")</f>
        <v>-</v>
      </c>
      <c r="S245" s="179">
        <v>11</v>
      </c>
      <c r="T245" s="69">
        <v>0</v>
      </c>
      <c r="U245" s="67">
        <f t="shared" ref="U245" si="1859">IFERROR(T245/S245,"-")</f>
        <v>0</v>
      </c>
      <c r="V245" s="69">
        <v>0</v>
      </c>
      <c r="W245" s="67">
        <f t="shared" ref="W245" si="1860">IFERROR(V245/S245,"-")</f>
        <v>0</v>
      </c>
      <c r="X245" s="69">
        <v>0</v>
      </c>
      <c r="Y245" s="67">
        <f t="shared" ref="Y245" si="1861">IFERROR(X245/S245,"-")</f>
        <v>0</v>
      </c>
      <c r="Z245" s="179">
        <v>21</v>
      </c>
      <c r="AA245" s="69">
        <v>0</v>
      </c>
      <c r="AB245" s="67">
        <f t="shared" ref="AB245" si="1862">IFERROR(AA245/Z245,"-")</f>
        <v>0</v>
      </c>
      <c r="AC245" s="69">
        <v>1</v>
      </c>
      <c r="AD245" s="67">
        <f t="shared" ref="AD245" si="1863">IFERROR(AC245/Z245,"-")</f>
        <v>4.7619047619047616E-2</v>
      </c>
      <c r="AE245" s="69">
        <v>0</v>
      </c>
      <c r="AF245" s="67">
        <f t="shared" ref="AF245" si="1864">IFERROR(AE245/Z245,"-")</f>
        <v>0</v>
      </c>
      <c r="AG245" s="179">
        <v>20</v>
      </c>
      <c r="AH245" s="69">
        <v>0</v>
      </c>
      <c r="AI245" s="67">
        <f t="shared" ref="AI245" si="1865">IFERROR(AH245/AG245,"-")</f>
        <v>0</v>
      </c>
      <c r="AJ245" s="69">
        <v>0</v>
      </c>
      <c r="AK245" s="67">
        <f t="shared" ref="AK245" si="1866">IFERROR(AJ245/AG245,"-")</f>
        <v>0</v>
      </c>
      <c r="AL245" s="69">
        <v>0</v>
      </c>
      <c r="AM245" s="67">
        <f t="shared" ref="AM245" si="1867">IFERROR(AL245/AG245,"-")</f>
        <v>0</v>
      </c>
      <c r="AN245" s="179">
        <v>18</v>
      </c>
      <c r="AO245" s="69">
        <v>0</v>
      </c>
      <c r="AP245" s="67">
        <f t="shared" ref="AP245" si="1868">IFERROR(AO245/AN245,"-")</f>
        <v>0</v>
      </c>
      <c r="AQ245" s="69">
        <v>0</v>
      </c>
      <c r="AR245" s="67">
        <f t="shared" ref="AR245" si="1869">IFERROR(AQ245/AN245,"-")</f>
        <v>0</v>
      </c>
      <c r="AS245" s="69">
        <v>0</v>
      </c>
      <c r="AT245" s="67">
        <f t="shared" ref="AT245" si="1870">IFERROR(AS245/AN245,"-")</f>
        <v>0</v>
      </c>
      <c r="AU245" s="179">
        <v>8</v>
      </c>
      <c r="AV245" s="69">
        <v>0</v>
      </c>
      <c r="AW245" s="67">
        <f t="shared" ref="AW245" si="1871">IFERROR(AV245/AU245,"-")</f>
        <v>0</v>
      </c>
      <c r="AX245" s="69">
        <v>0</v>
      </c>
      <c r="AY245" s="67">
        <f t="shared" ref="AY245" si="1872">IFERROR(AX245/AU245,"-")</f>
        <v>0</v>
      </c>
      <c r="AZ245" s="69">
        <v>0</v>
      </c>
      <c r="BA245" s="67">
        <f t="shared" ref="BA245" si="1873">IFERROR(AZ245/AU245,"-")</f>
        <v>0</v>
      </c>
      <c r="BB245" s="179">
        <f t="shared" ref="BB245" si="1874">SUM(E245,L245,S245,Z245,AG245,AN245,AU245,)</f>
        <v>80</v>
      </c>
      <c r="BC245" s="69">
        <f t="shared" ref="BC245" si="1875">SUM(F245,M245,T245,AA245,AH245,AO245,AV245,)</f>
        <v>0</v>
      </c>
      <c r="BD245" s="67">
        <f t="shared" ref="BD245" si="1876">IFERROR(BC245/BB245,"-")</f>
        <v>0</v>
      </c>
      <c r="BE245" s="69">
        <f t="shared" ref="BE245" si="1877">SUM(H245,O245,V245,AC245,AJ245,AQ245,AX245,)</f>
        <v>1</v>
      </c>
      <c r="BF245" s="67">
        <f t="shared" ref="BF245" si="1878">IFERROR(BE245/BB245,"-")</f>
        <v>1.2500000000000001E-2</v>
      </c>
      <c r="BG245" s="69">
        <f t="shared" ref="BG245" si="1879">SUM(J245,Q245,X245,AE245,AL245,AS245,AZ245,)</f>
        <v>0</v>
      </c>
      <c r="BH245" s="67">
        <f t="shared" ref="BH245" si="1880">IFERROR(BG245/BB245,"-")</f>
        <v>0</v>
      </c>
    </row>
    <row r="246" spans="2:60" ht="14.25" customHeight="1">
      <c r="B246" s="244"/>
      <c r="C246" s="266"/>
      <c r="D246" s="210" t="s">
        <v>74</v>
      </c>
      <c r="E246" s="40">
        <v>27</v>
      </c>
      <c r="F246" s="62">
        <v>1</v>
      </c>
      <c r="G246" s="60">
        <f t="shared" si="1460"/>
        <v>3.7037037037037035E-2</v>
      </c>
      <c r="H246" s="62">
        <v>6</v>
      </c>
      <c r="I246" s="60">
        <f t="shared" si="1461"/>
        <v>0.22222222222222221</v>
      </c>
      <c r="J246" s="62">
        <v>0</v>
      </c>
      <c r="K246" s="60">
        <f t="shared" si="1462"/>
        <v>0</v>
      </c>
      <c r="L246" s="40">
        <v>63</v>
      </c>
      <c r="M246" s="62">
        <v>2</v>
      </c>
      <c r="N246" s="60">
        <f t="shared" si="1463"/>
        <v>3.1746031746031744E-2</v>
      </c>
      <c r="O246" s="62">
        <v>3</v>
      </c>
      <c r="P246" s="60">
        <f t="shared" si="1464"/>
        <v>4.7619047619047616E-2</v>
      </c>
      <c r="Q246" s="62">
        <v>5</v>
      </c>
      <c r="R246" s="60">
        <f t="shared" si="1465"/>
        <v>7.9365079365079361E-2</v>
      </c>
      <c r="S246" s="40">
        <v>3639</v>
      </c>
      <c r="T246" s="62">
        <v>160</v>
      </c>
      <c r="U246" s="60">
        <f t="shared" si="1466"/>
        <v>4.396812311074471E-2</v>
      </c>
      <c r="V246" s="62">
        <v>606</v>
      </c>
      <c r="W246" s="60">
        <f t="shared" si="1467"/>
        <v>0.16652926628194559</v>
      </c>
      <c r="X246" s="62">
        <v>244</v>
      </c>
      <c r="Y246" s="60">
        <f t="shared" si="1468"/>
        <v>6.7051387743885679E-2</v>
      </c>
      <c r="Z246" s="40">
        <v>2656</v>
      </c>
      <c r="AA246" s="62">
        <v>80</v>
      </c>
      <c r="AB246" s="60">
        <f t="shared" si="1469"/>
        <v>3.0120481927710843E-2</v>
      </c>
      <c r="AC246" s="62">
        <v>354</v>
      </c>
      <c r="AD246" s="60">
        <f t="shared" si="1470"/>
        <v>0.13328313253012047</v>
      </c>
      <c r="AE246" s="62">
        <v>198</v>
      </c>
      <c r="AF246" s="60">
        <f t="shared" si="1471"/>
        <v>7.4548192771084335E-2</v>
      </c>
      <c r="AG246" s="40">
        <v>1545</v>
      </c>
      <c r="AH246" s="62">
        <v>18</v>
      </c>
      <c r="AI246" s="60">
        <f t="shared" si="1472"/>
        <v>1.1650485436893204E-2</v>
      </c>
      <c r="AJ246" s="62">
        <v>115</v>
      </c>
      <c r="AK246" s="60">
        <f t="shared" si="1473"/>
        <v>7.4433656957928807E-2</v>
      </c>
      <c r="AL246" s="62">
        <v>102</v>
      </c>
      <c r="AM246" s="60">
        <f t="shared" si="1474"/>
        <v>6.6019417475728162E-2</v>
      </c>
      <c r="AN246" s="40">
        <v>634</v>
      </c>
      <c r="AO246" s="62">
        <v>6</v>
      </c>
      <c r="AP246" s="60">
        <f t="shared" si="1475"/>
        <v>9.4637223974763408E-3</v>
      </c>
      <c r="AQ246" s="62">
        <v>45</v>
      </c>
      <c r="AR246" s="60">
        <f t="shared" si="1476"/>
        <v>7.0977917981072558E-2</v>
      </c>
      <c r="AS246" s="62">
        <v>34</v>
      </c>
      <c r="AT246" s="60">
        <f t="shared" si="1477"/>
        <v>5.362776025236593E-2</v>
      </c>
      <c r="AU246" s="40">
        <v>183</v>
      </c>
      <c r="AV246" s="62">
        <v>1</v>
      </c>
      <c r="AW246" s="60">
        <f t="shared" si="1478"/>
        <v>5.4644808743169399E-3</v>
      </c>
      <c r="AX246" s="62">
        <v>7</v>
      </c>
      <c r="AY246" s="60">
        <f t="shared" si="1479"/>
        <v>3.825136612021858E-2</v>
      </c>
      <c r="AZ246" s="62">
        <v>5</v>
      </c>
      <c r="BA246" s="60">
        <f t="shared" si="1480"/>
        <v>2.7322404371584699E-2</v>
      </c>
      <c r="BB246" s="40">
        <f t="shared" si="1481"/>
        <v>8747</v>
      </c>
      <c r="BC246" s="62">
        <f t="shared" si="1482"/>
        <v>268</v>
      </c>
      <c r="BD246" s="60">
        <f t="shared" si="1483"/>
        <v>3.0639076254715902E-2</v>
      </c>
      <c r="BE246" s="62">
        <f t="shared" si="1484"/>
        <v>1136</v>
      </c>
      <c r="BF246" s="60">
        <f t="shared" si="1485"/>
        <v>0.12987309934834801</v>
      </c>
      <c r="BG246" s="62">
        <f t="shared" si="1486"/>
        <v>588</v>
      </c>
      <c r="BH246" s="60">
        <f t="shared" si="1487"/>
        <v>6.7223047902137872E-2</v>
      </c>
    </row>
    <row r="247" spans="2:60" ht="14.25" customHeight="1">
      <c r="B247" s="242">
        <v>61</v>
      </c>
      <c r="C247" s="264" t="s">
        <v>18</v>
      </c>
      <c r="D247" s="144" t="s">
        <v>275</v>
      </c>
      <c r="E247" s="128">
        <v>0</v>
      </c>
      <c r="F247" s="89">
        <v>0</v>
      </c>
      <c r="G247" s="77" t="str">
        <f t="shared" si="1376"/>
        <v>-</v>
      </c>
      <c r="H247" s="78">
        <v>0</v>
      </c>
      <c r="I247" s="77" t="str">
        <f t="shared" si="1377"/>
        <v>-</v>
      </c>
      <c r="J247" s="78">
        <v>0</v>
      </c>
      <c r="K247" s="77" t="str">
        <f t="shared" si="1378"/>
        <v>-</v>
      </c>
      <c r="L247" s="128">
        <v>13</v>
      </c>
      <c r="M247" s="89">
        <v>1</v>
      </c>
      <c r="N247" s="77">
        <f t="shared" si="1379"/>
        <v>7.6923076923076927E-2</v>
      </c>
      <c r="O247" s="78">
        <v>2</v>
      </c>
      <c r="P247" s="77">
        <f t="shared" si="1380"/>
        <v>0.15384615384615385</v>
      </c>
      <c r="Q247" s="78">
        <v>1</v>
      </c>
      <c r="R247" s="77">
        <f t="shared" si="1381"/>
        <v>7.6923076923076927E-2</v>
      </c>
      <c r="S247" s="128">
        <v>3069</v>
      </c>
      <c r="T247" s="89">
        <v>158</v>
      </c>
      <c r="U247" s="77">
        <f t="shared" si="1382"/>
        <v>5.1482567611599868E-2</v>
      </c>
      <c r="V247" s="78">
        <v>591</v>
      </c>
      <c r="W247" s="77">
        <f t="shared" si="1383"/>
        <v>0.19257086999022482</v>
      </c>
      <c r="X247" s="78">
        <v>227</v>
      </c>
      <c r="Y247" s="77">
        <f t="shared" si="1384"/>
        <v>7.3965461062235255E-2</v>
      </c>
      <c r="Z247" s="128">
        <v>2224</v>
      </c>
      <c r="AA247" s="89">
        <v>103</v>
      </c>
      <c r="AB247" s="77">
        <f t="shared" si="1385"/>
        <v>4.6312949640287766E-2</v>
      </c>
      <c r="AC247" s="78">
        <v>333</v>
      </c>
      <c r="AD247" s="77">
        <f t="shared" si="1386"/>
        <v>0.14973021582733814</v>
      </c>
      <c r="AE247" s="78">
        <v>138</v>
      </c>
      <c r="AF247" s="77">
        <f t="shared" si="1387"/>
        <v>6.2050359712230219E-2</v>
      </c>
      <c r="AG247" s="128">
        <v>1149</v>
      </c>
      <c r="AH247" s="89">
        <v>28</v>
      </c>
      <c r="AI247" s="77">
        <f t="shared" si="1388"/>
        <v>2.4369016536118365E-2</v>
      </c>
      <c r="AJ247" s="78">
        <v>158</v>
      </c>
      <c r="AK247" s="77">
        <f t="shared" si="1389"/>
        <v>0.13751087902523934</v>
      </c>
      <c r="AL247" s="78">
        <v>61</v>
      </c>
      <c r="AM247" s="77">
        <f t="shared" si="1390"/>
        <v>5.3089643167972149E-2</v>
      </c>
      <c r="AN247" s="128">
        <v>445</v>
      </c>
      <c r="AO247" s="89">
        <v>6</v>
      </c>
      <c r="AP247" s="77">
        <f t="shared" si="1391"/>
        <v>1.3483146067415731E-2</v>
      </c>
      <c r="AQ247" s="78">
        <v>45</v>
      </c>
      <c r="AR247" s="77">
        <f t="shared" si="1392"/>
        <v>0.10112359550561797</v>
      </c>
      <c r="AS247" s="78">
        <v>16</v>
      </c>
      <c r="AT247" s="77">
        <f t="shared" si="1393"/>
        <v>3.5955056179775284E-2</v>
      </c>
      <c r="AU247" s="128">
        <v>135</v>
      </c>
      <c r="AV247" s="89">
        <v>0</v>
      </c>
      <c r="AW247" s="77">
        <f t="shared" si="1394"/>
        <v>0</v>
      </c>
      <c r="AX247" s="78">
        <v>11</v>
      </c>
      <c r="AY247" s="77">
        <f t="shared" si="1395"/>
        <v>8.1481481481481488E-2</v>
      </c>
      <c r="AZ247" s="78">
        <v>0</v>
      </c>
      <c r="BA247" s="77">
        <f t="shared" si="1396"/>
        <v>0</v>
      </c>
      <c r="BB247" s="128">
        <f t="shared" si="1397"/>
        <v>7035</v>
      </c>
      <c r="BC247" s="79">
        <f t="shared" si="1398"/>
        <v>296</v>
      </c>
      <c r="BD247" s="77">
        <f t="shared" si="1399"/>
        <v>4.2075337597725658E-2</v>
      </c>
      <c r="BE247" s="79">
        <f t="shared" si="1400"/>
        <v>1140</v>
      </c>
      <c r="BF247" s="77">
        <f t="shared" si="1401"/>
        <v>0.16204690831556504</v>
      </c>
      <c r="BG247" s="79">
        <f t="shared" si="1402"/>
        <v>443</v>
      </c>
      <c r="BH247" s="77">
        <f t="shared" si="1403"/>
        <v>6.297085998578536E-2</v>
      </c>
    </row>
    <row r="248" spans="2:60" ht="14.25" customHeight="1">
      <c r="B248" s="243"/>
      <c r="C248" s="265"/>
      <c r="D248" s="187" t="s">
        <v>212</v>
      </c>
      <c r="E248" s="179">
        <v>0</v>
      </c>
      <c r="F248" s="180">
        <v>0</v>
      </c>
      <c r="G248" s="67" t="str">
        <f t="shared" si="1376"/>
        <v>-</v>
      </c>
      <c r="H248" s="68">
        <v>0</v>
      </c>
      <c r="I248" s="67" t="str">
        <f t="shared" si="1377"/>
        <v>-</v>
      </c>
      <c r="J248" s="68">
        <v>0</v>
      </c>
      <c r="K248" s="67" t="str">
        <f t="shared" si="1378"/>
        <v>-</v>
      </c>
      <c r="L248" s="179">
        <v>1</v>
      </c>
      <c r="M248" s="180">
        <v>0</v>
      </c>
      <c r="N248" s="67">
        <f t="shared" si="1379"/>
        <v>0</v>
      </c>
      <c r="O248" s="68">
        <v>0</v>
      </c>
      <c r="P248" s="67">
        <f t="shared" si="1380"/>
        <v>0</v>
      </c>
      <c r="Q248" s="68">
        <v>0</v>
      </c>
      <c r="R248" s="67">
        <f t="shared" si="1381"/>
        <v>0</v>
      </c>
      <c r="S248" s="179">
        <v>258</v>
      </c>
      <c r="T248" s="180">
        <v>22</v>
      </c>
      <c r="U248" s="67">
        <f t="shared" si="1382"/>
        <v>8.5271317829457363E-2</v>
      </c>
      <c r="V248" s="68">
        <v>45</v>
      </c>
      <c r="W248" s="67">
        <f t="shared" si="1383"/>
        <v>0.1744186046511628</v>
      </c>
      <c r="X248" s="68">
        <v>11</v>
      </c>
      <c r="Y248" s="67">
        <f t="shared" si="1384"/>
        <v>4.2635658914728682E-2</v>
      </c>
      <c r="Z248" s="179">
        <v>149</v>
      </c>
      <c r="AA248" s="180">
        <v>9</v>
      </c>
      <c r="AB248" s="67">
        <f t="shared" si="1385"/>
        <v>6.0402684563758392E-2</v>
      </c>
      <c r="AC248" s="68">
        <v>31</v>
      </c>
      <c r="AD248" s="67">
        <f t="shared" si="1386"/>
        <v>0.20805369127516779</v>
      </c>
      <c r="AE248" s="68">
        <v>19</v>
      </c>
      <c r="AF248" s="67">
        <f t="shared" si="1387"/>
        <v>0.12751677852348994</v>
      </c>
      <c r="AG248" s="179">
        <v>89</v>
      </c>
      <c r="AH248" s="180">
        <v>4</v>
      </c>
      <c r="AI248" s="67">
        <f t="shared" si="1388"/>
        <v>4.49438202247191E-2</v>
      </c>
      <c r="AJ248" s="68">
        <v>17</v>
      </c>
      <c r="AK248" s="67">
        <f t="shared" si="1389"/>
        <v>0.19101123595505617</v>
      </c>
      <c r="AL248" s="68">
        <v>9</v>
      </c>
      <c r="AM248" s="67">
        <f t="shared" si="1390"/>
        <v>0.10112359550561797</v>
      </c>
      <c r="AN248" s="179">
        <v>38</v>
      </c>
      <c r="AO248" s="180">
        <v>0</v>
      </c>
      <c r="AP248" s="67">
        <f t="shared" si="1391"/>
        <v>0</v>
      </c>
      <c r="AQ248" s="68">
        <v>2</v>
      </c>
      <c r="AR248" s="67">
        <f t="shared" si="1392"/>
        <v>5.2631578947368418E-2</v>
      </c>
      <c r="AS248" s="68">
        <v>3</v>
      </c>
      <c r="AT248" s="67">
        <f t="shared" si="1393"/>
        <v>7.8947368421052627E-2</v>
      </c>
      <c r="AU248" s="179">
        <v>11</v>
      </c>
      <c r="AV248" s="180">
        <v>0</v>
      </c>
      <c r="AW248" s="67">
        <f t="shared" si="1394"/>
        <v>0</v>
      </c>
      <c r="AX248" s="68">
        <v>0</v>
      </c>
      <c r="AY248" s="67">
        <f t="shared" si="1395"/>
        <v>0</v>
      </c>
      <c r="AZ248" s="68">
        <v>0</v>
      </c>
      <c r="BA248" s="67">
        <f t="shared" si="1396"/>
        <v>0</v>
      </c>
      <c r="BB248" s="179">
        <f t="shared" si="1397"/>
        <v>546</v>
      </c>
      <c r="BC248" s="69">
        <f t="shared" si="1398"/>
        <v>35</v>
      </c>
      <c r="BD248" s="67">
        <f t="shared" si="1399"/>
        <v>6.4102564102564097E-2</v>
      </c>
      <c r="BE248" s="69">
        <f t="shared" si="1400"/>
        <v>95</v>
      </c>
      <c r="BF248" s="67">
        <f t="shared" si="1401"/>
        <v>0.17399267399267399</v>
      </c>
      <c r="BG248" s="69">
        <f t="shared" si="1402"/>
        <v>42</v>
      </c>
      <c r="BH248" s="67">
        <f t="shared" si="1403"/>
        <v>7.6923076923076927E-2</v>
      </c>
    </row>
    <row r="249" spans="2:60" ht="14.25" customHeight="1">
      <c r="B249" s="243"/>
      <c r="C249" s="265"/>
      <c r="D249" s="145" t="s">
        <v>274</v>
      </c>
      <c r="E249" s="179">
        <v>1</v>
      </c>
      <c r="F249" s="180">
        <v>0</v>
      </c>
      <c r="G249" s="67">
        <f t="shared" ref="G249" si="1881">IFERROR(F249/E249,"-")</f>
        <v>0</v>
      </c>
      <c r="H249" s="68">
        <v>0</v>
      </c>
      <c r="I249" s="67">
        <f t="shared" ref="I249" si="1882">IFERROR(H249/E249,"-")</f>
        <v>0</v>
      </c>
      <c r="J249" s="68">
        <v>0</v>
      </c>
      <c r="K249" s="67">
        <f t="shared" ref="K249" si="1883">IFERROR(J249/E249,"-")</f>
        <v>0</v>
      </c>
      <c r="L249" s="179">
        <v>0</v>
      </c>
      <c r="M249" s="180">
        <v>0</v>
      </c>
      <c r="N249" s="67" t="str">
        <f t="shared" ref="N249" si="1884">IFERROR(M249/L249,"-")</f>
        <v>-</v>
      </c>
      <c r="O249" s="68">
        <v>0</v>
      </c>
      <c r="P249" s="67" t="str">
        <f t="shared" ref="P249" si="1885">IFERROR(O249/L249,"-")</f>
        <v>-</v>
      </c>
      <c r="Q249" s="68">
        <v>0</v>
      </c>
      <c r="R249" s="67" t="str">
        <f t="shared" ref="R249" si="1886">IFERROR(Q249/L249,"-")</f>
        <v>-</v>
      </c>
      <c r="S249" s="179">
        <v>13</v>
      </c>
      <c r="T249" s="180">
        <v>0</v>
      </c>
      <c r="U249" s="67">
        <f t="shared" ref="U249" si="1887">IFERROR(T249/S249,"-")</f>
        <v>0</v>
      </c>
      <c r="V249" s="68">
        <v>0</v>
      </c>
      <c r="W249" s="67">
        <f t="shared" ref="W249" si="1888">IFERROR(V249/S249,"-")</f>
        <v>0</v>
      </c>
      <c r="X249" s="68">
        <v>0</v>
      </c>
      <c r="Y249" s="67">
        <f t="shared" ref="Y249" si="1889">IFERROR(X249/S249,"-")</f>
        <v>0</v>
      </c>
      <c r="Z249" s="179">
        <v>15</v>
      </c>
      <c r="AA249" s="180">
        <v>0</v>
      </c>
      <c r="AB249" s="67">
        <f t="shared" ref="AB249" si="1890">IFERROR(AA249/Z249,"-")</f>
        <v>0</v>
      </c>
      <c r="AC249" s="68">
        <v>0</v>
      </c>
      <c r="AD249" s="67">
        <f t="shared" ref="AD249" si="1891">IFERROR(AC249/Z249,"-")</f>
        <v>0</v>
      </c>
      <c r="AE249" s="68">
        <v>0</v>
      </c>
      <c r="AF249" s="67">
        <f t="shared" ref="AF249" si="1892">IFERROR(AE249/Z249,"-")</f>
        <v>0</v>
      </c>
      <c r="AG249" s="179">
        <v>24</v>
      </c>
      <c r="AH249" s="180">
        <v>0</v>
      </c>
      <c r="AI249" s="67">
        <f t="shared" ref="AI249" si="1893">IFERROR(AH249/AG249,"-")</f>
        <v>0</v>
      </c>
      <c r="AJ249" s="68">
        <v>0</v>
      </c>
      <c r="AK249" s="67">
        <f t="shared" ref="AK249" si="1894">IFERROR(AJ249/AG249,"-")</f>
        <v>0</v>
      </c>
      <c r="AL249" s="68">
        <v>0</v>
      </c>
      <c r="AM249" s="67">
        <f t="shared" ref="AM249" si="1895">IFERROR(AL249/AG249,"-")</f>
        <v>0</v>
      </c>
      <c r="AN249" s="179">
        <v>22</v>
      </c>
      <c r="AO249" s="180">
        <v>0</v>
      </c>
      <c r="AP249" s="67">
        <f t="shared" ref="AP249" si="1896">IFERROR(AO249/AN249,"-")</f>
        <v>0</v>
      </c>
      <c r="AQ249" s="68">
        <v>0</v>
      </c>
      <c r="AR249" s="67">
        <f t="shared" ref="AR249" si="1897">IFERROR(AQ249/AN249,"-")</f>
        <v>0</v>
      </c>
      <c r="AS249" s="68">
        <v>0</v>
      </c>
      <c r="AT249" s="67">
        <f t="shared" ref="AT249" si="1898">IFERROR(AS249/AN249,"-")</f>
        <v>0</v>
      </c>
      <c r="AU249" s="179">
        <v>10</v>
      </c>
      <c r="AV249" s="180">
        <v>0</v>
      </c>
      <c r="AW249" s="67">
        <f t="shared" ref="AW249" si="1899">IFERROR(AV249/AU249,"-")</f>
        <v>0</v>
      </c>
      <c r="AX249" s="68">
        <v>0</v>
      </c>
      <c r="AY249" s="67">
        <f t="shared" ref="AY249" si="1900">IFERROR(AX249/AU249,"-")</f>
        <v>0</v>
      </c>
      <c r="AZ249" s="68">
        <v>0</v>
      </c>
      <c r="BA249" s="67">
        <f t="shared" ref="BA249" si="1901">IFERROR(AZ249/AU249,"-")</f>
        <v>0</v>
      </c>
      <c r="BB249" s="179">
        <f t="shared" ref="BB249" si="1902">SUM(E249,L249,S249,Z249,AG249,AN249,AU249,)</f>
        <v>85</v>
      </c>
      <c r="BC249" s="69">
        <f t="shared" ref="BC249" si="1903">SUM(F249,M249,T249,AA249,AH249,AO249,AV249,)</f>
        <v>0</v>
      </c>
      <c r="BD249" s="67">
        <f t="shared" ref="BD249" si="1904">IFERROR(BC249/BB249,"-")</f>
        <v>0</v>
      </c>
      <c r="BE249" s="69">
        <f t="shared" ref="BE249" si="1905">SUM(H249,O249,V249,AC249,AJ249,AQ249,AX249,)</f>
        <v>0</v>
      </c>
      <c r="BF249" s="67">
        <f t="shared" ref="BF249" si="1906">IFERROR(BE249/BB249,"-")</f>
        <v>0</v>
      </c>
      <c r="BG249" s="69">
        <f t="shared" ref="BG249" si="1907">SUM(J249,Q249,X249,AE249,AL249,AS249,AZ249,)</f>
        <v>0</v>
      </c>
      <c r="BH249" s="67">
        <f t="shared" ref="BH249" si="1908">IFERROR(BG249/BB249,"-")</f>
        <v>0</v>
      </c>
    </row>
    <row r="250" spans="2:60" ht="14.25" customHeight="1">
      <c r="B250" s="244"/>
      <c r="C250" s="266"/>
      <c r="D250" s="169" t="s">
        <v>74</v>
      </c>
      <c r="E250" s="39">
        <v>1</v>
      </c>
      <c r="F250" s="195">
        <v>0</v>
      </c>
      <c r="G250" s="13">
        <f t="shared" si="1376"/>
        <v>0</v>
      </c>
      <c r="H250" s="34">
        <v>0</v>
      </c>
      <c r="I250" s="13">
        <f t="shared" si="1377"/>
        <v>0</v>
      </c>
      <c r="J250" s="34">
        <v>0</v>
      </c>
      <c r="K250" s="13">
        <f t="shared" si="1378"/>
        <v>0</v>
      </c>
      <c r="L250" s="39">
        <v>14</v>
      </c>
      <c r="M250" s="195">
        <v>1</v>
      </c>
      <c r="N250" s="13">
        <f t="shared" si="1379"/>
        <v>7.1428571428571425E-2</v>
      </c>
      <c r="O250" s="34">
        <v>2</v>
      </c>
      <c r="P250" s="13">
        <f t="shared" si="1380"/>
        <v>0.14285714285714285</v>
      </c>
      <c r="Q250" s="34">
        <v>1</v>
      </c>
      <c r="R250" s="13">
        <f t="shared" si="1381"/>
        <v>7.1428571428571425E-2</v>
      </c>
      <c r="S250" s="39">
        <v>3340</v>
      </c>
      <c r="T250" s="195">
        <v>180</v>
      </c>
      <c r="U250" s="13">
        <f t="shared" si="1382"/>
        <v>5.3892215568862277E-2</v>
      </c>
      <c r="V250" s="34">
        <v>636</v>
      </c>
      <c r="W250" s="13">
        <f t="shared" si="1383"/>
        <v>0.19041916167664671</v>
      </c>
      <c r="X250" s="34">
        <v>238</v>
      </c>
      <c r="Y250" s="13">
        <f t="shared" si="1384"/>
        <v>7.1257485029940115E-2</v>
      </c>
      <c r="Z250" s="39">
        <v>2388</v>
      </c>
      <c r="AA250" s="195">
        <v>112</v>
      </c>
      <c r="AB250" s="13">
        <f t="shared" si="1385"/>
        <v>4.690117252931323E-2</v>
      </c>
      <c r="AC250" s="34">
        <v>364</v>
      </c>
      <c r="AD250" s="13">
        <f t="shared" si="1386"/>
        <v>0.15242881072026801</v>
      </c>
      <c r="AE250" s="34">
        <v>157</v>
      </c>
      <c r="AF250" s="13">
        <f t="shared" si="1387"/>
        <v>6.5745393634840874E-2</v>
      </c>
      <c r="AG250" s="39">
        <v>1262</v>
      </c>
      <c r="AH250" s="195">
        <v>32</v>
      </c>
      <c r="AI250" s="13">
        <f t="shared" si="1388"/>
        <v>2.5356576862123614E-2</v>
      </c>
      <c r="AJ250" s="34">
        <v>175</v>
      </c>
      <c r="AK250" s="13">
        <f t="shared" si="1389"/>
        <v>0.13866877971473851</v>
      </c>
      <c r="AL250" s="34">
        <v>70</v>
      </c>
      <c r="AM250" s="13">
        <f t="shared" si="1390"/>
        <v>5.5467511885895403E-2</v>
      </c>
      <c r="AN250" s="39">
        <v>505</v>
      </c>
      <c r="AO250" s="195">
        <v>6</v>
      </c>
      <c r="AP250" s="13">
        <f t="shared" si="1391"/>
        <v>1.1881188118811881E-2</v>
      </c>
      <c r="AQ250" s="34">
        <v>47</v>
      </c>
      <c r="AR250" s="13">
        <f t="shared" si="1392"/>
        <v>9.3069306930693069E-2</v>
      </c>
      <c r="AS250" s="34">
        <v>19</v>
      </c>
      <c r="AT250" s="13">
        <f t="shared" si="1393"/>
        <v>3.7623762376237622E-2</v>
      </c>
      <c r="AU250" s="39">
        <v>156</v>
      </c>
      <c r="AV250" s="195">
        <v>0</v>
      </c>
      <c r="AW250" s="13">
        <f t="shared" si="1394"/>
        <v>0</v>
      </c>
      <c r="AX250" s="34">
        <v>11</v>
      </c>
      <c r="AY250" s="13">
        <f t="shared" si="1395"/>
        <v>7.0512820512820512E-2</v>
      </c>
      <c r="AZ250" s="34">
        <v>0</v>
      </c>
      <c r="BA250" s="13">
        <f t="shared" si="1396"/>
        <v>0</v>
      </c>
      <c r="BB250" s="39">
        <f t="shared" si="1397"/>
        <v>7666</v>
      </c>
      <c r="BC250" s="75">
        <f t="shared" si="1398"/>
        <v>331</v>
      </c>
      <c r="BD250" s="13">
        <f t="shared" si="1399"/>
        <v>4.317766762327159E-2</v>
      </c>
      <c r="BE250" s="75">
        <f t="shared" si="1400"/>
        <v>1235</v>
      </c>
      <c r="BF250" s="13">
        <f t="shared" si="1401"/>
        <v>0.16110096530133056</v>
      </c>
      <c r="BG250" s="75">
        <f t="shared" si="1402"/>
        <v>485</v>
      </c>
      <c r="BH250" s="13">
        <f t="shared" si="1403"/>
        <v>6.3266370988781628E-2</v>
      </c>
    </row>
    <row r="251" spans="2:60" ht="14.25" customHeight="1">
      <c r="B251" s="242">
        <v>62</v>
      </c>
      <c r="C251" s="264" t="s">
        <v>19</v>
      </c>
      <c r="D251" s="144" t="s">
        <v>275</v>
      </c>
      <c r="E251" s="128">
        <v>19</v>
      </c>
      <c r="F251" s="89">
        <v>0</v>
      </c>
      <c r="G251" s="77">
        <f t="shared" si="1376"/>
        <v>0</v>
      </c>
      <c r="H251" s="78">
        <v>1</v>
      </c>
      <c r="I251" s="77">
        <f t="shared" si="1377"/>
        <v>5.2631578947368418E-2</v>
      </c>
      <c r="J251" s="78">
        <v>0</v>
      </c>
      <c r="K251" s="77">
        <f t="shared" si="1378"/>
        <v>0</v>
      </c>
      <c r="L251" s="128">
        <v>45</v>
      </c>
      <c r="M251" s="89">
        <v>2</v>
      </c>
      <c r="N251" s="77">
        <f t="shared" si="1379"/>
        <v>4.4444444444444446E-2</v>
      </c>
      <c r="O251" s="78">
        <v>3</v>
      </c>
      <c r="P251" s="77">
        <f t="shared" si="1380"/>
        <v>6.6666666666666666E-2</v>
      </c>
      <c r="Q251" s="78">
        <v>2</v>
      </c>
      <c r="R251" s="77">
        <f t="shared" si="1381"/>
        <v>4.4444444444444446E-2</v>
      </c>
      <c r="S251" s="128">
        <v>4340</v>
      </c>
      <c r="T251" s="89">
        <v>163</v>
      </c>
      <c r="U251" s="77">
        <f t="shared" si="1382"/>
        <v>3.7557603686635944E-2</v>
      </c>
      <c r="V251" s="78">
        <v>713</v>
      </c>
      <c r="W251" s="77">
        <f t="shared" si="1383"/>
        <v>0.16428571428571428</v>
      </c>
      <c r="X251" s="78">
        <v>260</v>
      </c>
      <c r="Y251" s="77">
        <f t="shared" si="1384"/>
        <v>5.9907834101382486E-2</v>
      </c>
      <c r="Z251" s="128">
        <v>3286</v>
      </c>
      <c r="AA251" s="89">
        <v>91</v>
      </c>
      <c r="AB251" s="77">
        <f t="shared" si="1385"/>
        <v>2.7693244065733414E-2</v>
      </c>
      <c r="AC251" s="78">
        <v>405</v>
      </c>
      <c r="AD251" s="77">
        <f t="shared" si="1386"/>
        <v>0.12325015216068168</v>
      </c>
      <c r="AE251" s="78">
        <v>203</v>
      </c>
      <c r="AF251" s="77">
        <f t="shared" si="1387"/>
        <v>6.1777236762020696E-2</v>
      </c>
      <c r="AG251" s="128">
        <v>1700</v>
      </c>
      <c r="AH251" s="89">
        <v>23</v>
      </c>
      <c r="AI251" s="77">
        <f t="shared" si="1388"/>
        <v>1.3529411764705882E-2</v>
      </c>
      <c r="AJ251" s="78">
        <v>129</v>
      </c>
      <c r="AK251" s="77">
        <f t="shared" si="1389"/>
        <v>7.588235294117647E-2</v>
      </c>
      <c r="AL251" s="78">
        <v>85</v>
      </c>
      <c r="AM251" s="77">
        <f t="shared" si="1390"/>
        <v>0.05</v>
      </c>
      <c r="AN251" s="128">
        <v>706</v>
      </c>
      <c r="AO251" s="89">
        <v>6</v>
      </c>
      <c r="AP251" s="77">
        <f t="shared" si="1391"/>
        <v>8.4985835694051E-3</v>
      </c>
      <c r="AQ251" s="78">
        <v>39</v>
      </c>
      <c r="AR251" s="77">
        <f t="shared" si="1392"/>
        <v>5.5240793201133141E-2</v>
      </c>
      <c r="AS251" s="78">
        <v>24</v>
      </c>
      <c r="AT251" s="77">
        <f t="shared" si="1393"/>
        <v>3.39943342776204E-2</v>
      </c>
      <c r="AU251" s="128">
        <v>258</v>
      </c>
      <c r="AV251" s="89">
        <v>1</v>
      </c>
      <c r="AW251" s="77">
        <f t="shared" si="1394"/>
        <v>3.875968992248062E-3</v>
      </c>
      <c r="AX251" s="78">
        <v>8</v>
      </c>
      <c r="AY251" s="77">
        <f t="shared" si="1395"/>
        <v>3.1007751937984496E-2</v>
      </c>
      <c r="AZ251" s="78">
        <v>4</v>
      </c>
      <c r="BA251" s="77">
        <f t="shared" si="1396"/>
        <v>1.5503875968992248E-2</v>
      </c>
      <c r="BB251" s="128">
        <f t="shared" si="1397"/>
        <v>10354</v>
      </c>
      <c r="BC251" s="79">
        <f t="shared" si="1398"/>
        <v>286</v>
      </c>
      <c r="BD251" s="77">
        <f t="shared" si="1399"/>
        <v>2.7622175004829053E-2</v>
      </c>
      <c r="BE251" s="79">
        <f t="shared" si="1400"/>
        <v>1298</v>
      </c>
      <c r="BF251" s="77">
        <f t="shared" si="1401"/>
        <v>0.1253621788680703</v>
      </c>
      <c r="BG251" s="79">
        <f t="shared" si="1402"/>
        <v>578</v>
      </c>
      <c r="BH251" s="77">
        <f t="shared" si="1403"/>
        <v>5.5823836198570599E-2</v>
      </c>
    </row>
    <row r="252" spans="2:60" ht="14.25" customHeight="1">
      <c r="B252" s="243"/>
      <c r="C252" s="265"/>
      <c r="D252" s="187" t="s">
        <v>212</v>
      </c>
      <c r="E252" s="179">
        <v>0</v>
      </c>
      <c r="F252" s="180">
        <v>0</v>
      </c>
      <c r="G252" s="67" t="str">
        <f t="shared" si="1376"/>
        <v>-</v>
      </c>
      <c r="H252" s="68">
        <v>0</v>
      </c>
      <c r="I252" s="67" t="str">
        <f t="shared" si="1377"/>
        <v>-</v>
      </c>
      <c r="J252" s="68">
        <v>0</v>
      </c>
      <c r="K252" s="67" t="str">
        <f t="shared" si="1378"/>
        <v>-</v>
      </c>
      <c r="L252" s="179">
        <v>1</v>
      </c>
      <c r="M252" s="180">
        <v>0</v>
      </c>
      <c r="N252" s="67">
        <f t="shared" si="1379"/>
        <v>0</v>
      </c>
      <c r="O252" s="68">
        <v>0</v>
      </c>
      <c r="P252" s="67">
        <f t="shared" si="1380"/>
        <v>0</v>
      </c>
      <c r="Q252" s="68">
        <v>0</v>
      </c>
      <c r="R252" s="67">
        <f t="shared" si="1381"/>
        <v>0</v>
      </c>
      <c r="S252" s="179">
        <v>495</v>
      </c>
      <c r="T252" s="180">
        <v>24</v>
      </c>
      <c r="U252" s="67">
        <f t="shared" si="1382"/>
        <v>4.8484848484848485E-2</v>
      </c>
      <c r="V252" s="68">
        <v>84</v>
      </c>
      <c r="W252" s="67">
        <f t="shared" si="1383"/>
        <v>0.16969696969696971</v>
      </c>
      <c r="X252" s="68">
        <v>24</v>
      </c>
      <c r="Y252" s="67">
        <f t="shared" si="1384"/>
        <v>4.8484848484848485E-2</v>
      </c>
      <c r="Z252" s="179">
        <v>393</v>
      </c>
      <c r="AA252" s="180">
        <v>10</v>
      </c>
      <c r="AB252" s="67">
        <f t="shared" si="1385"/>
        <v>2.5445292620865138E-2</v>
      </c>
      <c r="AC252" s="68">
        <v>68</v>
      </c>
      <c r="AD252" s="67">
        <f t="shared" si="1386"/>
        <v>0.17302798982188294</v>
      </c>
      <c r="AE252" s="68">
        <v>22</v>
      </c>
      <c r="AF252" s="67">
        <f t="shared" si="1387"/>
        <v>5.5979643765903309E-2</v>
      </c>
      <c r="AG252" s="179">
        <v>143</v>
      </c>
      <c r="AH252" s="180">
        <v>7</v>
      </c>
      <c r="AI252" s="67">
        <f t="shared" si="1388"/>
        <v>4.8951048951048952E-2</v>
      </c>
      <c r="AJ252" s="68">
        <v>20</v>
      </c>
      <c r="AK252" s="67">
        <f t="shared" si="1389"/>
        <v>0.13986013986013987</v>
      </c>
      <c r="AL252" s="68">
        <v>12</v>
      </c>
      <c r="AM252" s="67">
        <f t="shared" si="1390"/>
        <v>8.3916083916083919E-2</v>
      </c>
      <c r="AN252" s="179">
        <v>38</v>
      </c>
      <c r="AO252" s="180">
        <v>0</v>
      </c>
      <c r="AP252" s="67">
        <f t="shared" si="1391"/>
        <v>0</v>
      </c>
      <c r="AQ252" s="68">
        <v>3</v>
      </c>
      <c r="AR252" s="67">
        <f t="shared" si="1392"/>
        <v>7.8947368421052627E-2</v>
      </c>
      <c r="AS252" s="68">
        <v>0</v>
      </c>
      <c r="AT252" s="67">
        <f t="shared" si="1393"/>
        <v>0</v>
      </c>
      <c r="AU252" s="179">
        <v>7</v>
      </c>
      <c r="AV252" s="180">
        <v>0</v>
      </c>
      <c r="AW252" s="67">
        <f t="shared" si="1394"/>
        <v>0</v>
      </c>
      <c r="AX252" s="68">
        <v>0</v>
      </c>
      <c r="AY252" s="67">
        <f t="shared" si="1395"/>
        <v>0</v>
      </c>
      <c r="AZ252" s="68">
        <v>0</v>
      </c>
      <c r="BA252" s="67">
        <f t="shared" si="1396"/>
        <v>0</v>
      </c>
      <c r="BB252" s="179">
        <f t="shared" si="1397"/>
        <v>1077</v>
      </c>
      <c r="BC252" s="69">
        <f t="shared" si="1398"/>
        <v>41</v>
      </c>
      <c r="BD252" s="67">
        <f t="shared" si="1399"/>
        <v>3.8068709377901577E-2</v>
      </c>
      <c r="BE252" s="69">
        <f t="shared" si="1400"/>
        <v>175</v>
      </c>
      <c r="BF252" s="67">
        <f t="shared" si="1401"/>
        <v>0.16248839368616527</v>
      </c>
      <c r="BG252" s="69">
        <f t="shared" si="1402"/>
        <v>58</v>
      </c>
      <c r="BH252" s="67">
        <f t="shared" si="1403"/>
        <v>5.3853296193129063E-2</v>
      </c>
    </row>
    <row r="253" spans="2:60" ht="14.25" customHeight="1">
      <c r="B253" s="243"/>
      <c r="C253" s="265"/>
      <c r="D253" s="145" t="s">
        <v>274</v>
      </c>
      <c r="E253" s="179">
        <v>0</v>
      </c>
      <c r="F253" s="180">
        <v>0</v>
      </c>
      <c r="G253" s="67" t="str">
        <f t="shared" ref="G253" si="1909">IFERROR(F253/E253,"-")</f>
        <v>-</v>
      </c>
      <c r="H253" s="68">
        <v>0</v>
      </c>
      <c r="I253" s="67" t="str">
        <f t="shared" ref="I253" si="1910">IFERROR(H253/E253,"-")</f>
        <v>-</v>
      </c>
      <c r="J253" s="68">
        <v>0</v>
      </c>
      <c r="K253" s="67" t="str">
        <f t="shared" ref="K253" si="1911">IFERROR(J253/E253,"-")</f>
        <v>-</v>
      </c>
      <c r="L253" s="179">
        <v>1</v>
      </c>
      <c r="M253" s="180">
        <v>0</v>
      </c>
      <c r="N253" s="67">
        <f t="shared" ref="N253" si="1912">IFERROR(M253/L253,"-")</f>
        <v>0</v>
      </c>
      <c r="O253" s="68">
        <v>0</v>
      </c>
      <c r="P253" s="67">
        <f t="shared" ref="P253" si="1913">IFERROR(O253/L253,"-")</f>
        <v>0</v>
      </c>
      <c r="Q253" s="68">
        <v>0</v>
      </c>
      <c r="R253" s="67">
        <f t="shared" ref="R253" si="1914">IFERROR(Q253/L253,"-")</f>
        <v>0</v>
      </c>
      <c r="S253" s="179">
        <v>18</v>
      </c>
      <c r="T253" s="180">
        <v>0</v>
      </c>
      <c r="U253" s="67">
        <f t="shared" ref="U253" si="1915">IFERROR(T253/S253,"-")</f>
        <v>0</v>
      </c>
      <c r="V253" s="68">
        <v>0</v>
      </c>
      <c r="W253" s="67">
        <f t="shared" ref="W253" si="1916">IFERROR(V253/S253,"-")</f>
        <v>0</v>
      </c>
      <c r="X253" s="68">
        <v>0</v>
      </c>
      <c r="Y253" s="67">
        <f t="shared" ref="Y253" si="1917">IFERROR(X253/S253,"-")</f>
        <v>0</v>
      </c>
      <c r="Z253" s="179">
        <v>20</v>
      </c>
      <c r="AA253" s="180">
        <v>0</v>
      </c>
      <c r="AB253" s="67">
        <f t="shared" ref="AB253" si="1918">IFERROR(AA253/Z253,"-")</f>
        <v>0</v>
      </c>
      <c r="AC253" s="68">
        <v>0</v>
      </c>
      <c r="AD253" s="67">
        <f t="shared" ref="AD253" si="1919">IFERROR(AC253/Z253,"-")</f>
        <v>0</v>
      </c>
      <c r="AE253" s="68">
        <v>0</v>
      </c>
      <c r="AF253" s="67">
        <f t="shared" ref="AF253" si="1920">IFERROR(AE253/Z253,"-")</f>
        <v>0</v>
      </c>
      <c r="AG253" s="179">
        <v>22</v>
      </c>
      <c r="AH253" s="180">
        <v>0</v>
      </c>
      <c r="AI253" s="67">
        <f t="shared" ref="AI253" si="1921">IFERROR(AH253/AG253,"-")</f>
        <v>0</v>
      </c>
      <c r="AJ253" s="68">
        <v>0</v>
      </c>
      <c r="AK253" s="67">
        <f t="shared" ref="AK253" si="1922">IFERROR(AJ253/AG253,"-")</f>
        <v>0</v>
      </c>
      <c r="AL253" s="68">
        <v>0</v>
      </c>
      <c r="AM253" s="67">
        <f t="shared" ref="AM253" si="1923">IFERROR(AL253/AG253,"-")</f>
        <v>0</v>
      </c>
      <c r="AN253" s="179">
        <v>21</v>
      </c>
      <c r="AO253" s="180">
        <v>0</v>
      </c>
      <c r="AP253" s="67">
        <f t="shared" ref="AP253" si="1924">IFERROR(AO253/AN253,"-")</f>
        <v>0</v>
      </c>
      <c r="AQ253" s="68">
        <v>0</v>
      </c>
      <c r="AR253" s="67">
        <f t="shared" ref="AR253" si="1925">IFERROR(AQ253/AN253,"-")</f>
        <v>0</v>
      </c>
      <c r="AS253" s="68">
        <v>0</v>
      </c>
      <c r="AT253" s="67">
        <f t="shared" ref="AT253" si="1926">IFERROR(AS253/AN253,"-")</f>
        <v>0</v>
      </c>
      <c r="AU253" s="179">
        <v>7</v>
      </c>
      <c r="AV253" s="180">
        <v>0</v>
      </c>
      <c r="AW253" s="67">
        <f t="shared" ref="AW253" si="1927">IFERROR(AV253/AU253,"-")</f>
        <v>0</v>
      </c>
      <c r="AX253" s="68">
        <v>0</v>
      </c>
      <c r="AY253" s="67">
        <f t="shared" ref="AY253" si="1928">IFERROR(AX253/AU253,"-")</f>
        <v>0</v>
      </c>
      <c r="AZ253" s="68">
        <v>0</v>
      </c>
      <c r="BA253" s="67">
        <f t="shared" ref="BA253" si="1929">IFERROR(AZ253/AU253,"-")</f>
        <v>0</v>
      </c>
      <c r="BB253" s="179">
        <f t="shared" ref="BB253" si="1930">SUM(E253,L253,S253,Z253,AG253,AN253,AU253,)</f>
        <v>89</v>
      </c>
      <c r="BC253" s="69">
        <f t="shared" ref="BC253" si="1931">SUM(F253,M253,T253,AA253,AH253,AO253,AV253,)</f>
        <v>0</v>
      </c>
      <c r="BD253" s="67">
        <f t="shared" ref="BD253" si="1932">IFERROR(BC253/BB253,"-")</f>
        <v>0</v>
      </c>
      <c r="BE253" s="69">
        <f t="shared" ref="BE253" si="1933">SUM(H253,O253,V253,AC253,AJ253,AQ253,AX253,)</f>
        <v>0</v>
      </c>
      <c r="BF253" s="67">
        <f t="shared" ref="BF253" si="1934">IFERROR(BE253/BB253,"-")</f>
        <v>0</v>
      </c>
      <c r="BG253" s="69">
        <f t="shared" ref="BG253" si="1935">SUM(J253,Q253,X253,AE253,AL253,AS253,AZ253,)</f>
        <v>0</v>
      </c>
      <c r="BH253" s="67">
        <f t="shared" ref="BH253" si="1936">IFERROR(BG253/BB253,"-")</f>
        <v>0</v>
      </c>
    </row>
    <row r="254" spans="2:60" ht="14.25" customHeight="1">
      <c r="B254" s="244"/>
      <c r="C254" s="266"/>
      <c r="D254" s="169" t="s">
        <v>74</v>
      </c>
      <c r="E254" s="39">
        <v>19</v>
      </c>
      <c r="F254" s="195">
        <v>0</v>
      </c>
      <c r="G254" s="13">
        <f t="shared" si="1376"/>
        <v>0</v>
      </c>
      <c r="H254" s="34">
        <v>1</v>
      </c>
      <c r="I254" s="13">
        <f t="shared" si="1377"/>
        <v>5.2631578947368418E-2</v>
      </c>
      <c r="J254" s="34">
        <v>0</v>
      </c>
      <c r="K254" s="13">
        <f t="shared" si="1378"/>
        <v>0</v>
      </c>
      <c r="L254" s="39">
        <v>47</v>
      </c>
      <c r="M254" s="195">
        <v>2</v>
      </c>
      <c r="N254" s="13">
        <f t="shared" si="1379"/>
        <v>4.2553191489361701E-2</v>
      </c>
      <c r="O254" s="34">
        <v>3</v>
      </c>
      <c r="P254" s="13">
        <f t="shared" si="1380"/>
        <v>6.3829787234042548E-2</v>
      </c>
      <c r="Q254" s="34">
        <v>2</v>
      </c>
      <c r="R254" s="13">
        <f t="shared" si="1381"/>
        <v>4.2553191489361701E-2</v>
      </c>
      <c r="S254" s="39">
        <v>4853</v>
      </c>
      <c r="T254" s="195">
        <v>187</v>
      </c>
      <c r="U254" s="13">
        <f t="shared" si="1382"/>
        <v>3.8532866268287655E-2</v>
      </c>
      <c r="V254" s="34">
        <v>797</v>
      </c>
      <c r="W254" s="13">
        <f t="shared" si="1383"/>
        <v>0.1642283123840923</v>
      </c>
      <c r="X254" s="34">
        <v>284</v>
      </c>
      <c r="Y254" s="13">
        <f t="shared" si="1384"/>
        <v>5.8520502781784466E-2</v>
      </c>
      <c r="Z254" s="39">
        <v>3699</v>
      </c>
      <c r="AA254" s="195">
        <v>101</v>
      </c>
      <c r="AB254" s="13">
        <f t="shared" si="1385"/>
        <v>2.7304676939713435E-2</v>
      </c>
      <c r="AC254" s="34">
        <v>473</v>
      </c>
      <c r="AD254" s="13">
        <f t="shared" si="1386"/>
        <v>0.12787239794539065</v>
      </c>
      <c r="AE254" s="34">
        <v>225</v>
      </c>
      <c r="AF254" s="13">
        <f t="shared" si="1387"/>
        <v>6.0827250608272508E-2</v>
      </c>
      <c r="AG254" s="39">
        <v>1865</v>
      </c>
      <c r="AH254" s="195">
        <v>30</v>
      </c>
      <c r="AI254" s="13">
        <f t="shared" si="1388"/>
        <v>1.6085790884718499E-2</v>
      </c>
      <c r="AJ254" s="34">
        <v>149</v>
      </c>
      <c r="AK254" s="13">
        <f t="shared" si="1389"/>
        <v>7.9892761394101883E-2</v>
      </c>
      <c r="AL254" s="34">
        <v>97</v>
      </c>
      <c r="AM254" s="13">
        <f t="shared" si="1390"/>
        <v>5.201072386058981E-2</v>
      </c>
      <c r="AN254" s="39">
        <v>765</v>
      </c>
      <c r="AO254" s="195">
        <v>6</v>
      </c>
      <c r="AP254" s="13">
        <f t="shared" si="1391"/>
        <v>7.8431372549019607E-3</v>
      </c>
      <c r="AQ254" s="34">
        <v>42</v>
      </c>
      <c r="AR254" s="13">
        <f t="shared" si="1392"/>
        <v>5.4901960784313725E-2</v>
      </c>
      <c r="AS254" s="34">
        <v>24</v>
      </c>
      <c r="AT254" s="13">
        <f t="shared" si="1393"/>
        <v>3.1372549019607843E-2</v>
      </c>
      <c r="AU254" s="39">
        <v>272</v>
      </c>
      <c r="AV254" s="195">
        <v>1</v>
      </c>
      <c r="AW254" s="13">
        <f t="shared" si="1394"/>
        <v>3.6764705882352941E-3</v>
      </c>
      <c r="AX254" s="34">
        <v>8</v>
      </c>
      <c r="AY254" s="13">
        <f t="shared" si="1395"/>
        <v>2.9411764705882353E-2</v>
      </c>
      <c r="AZ254" s="34">
        <v>4</v>
      </c>
      <c r="BA254" s="13">
        <f t="shared" si="1396"/>
        <v>1.4705882352941176E-2</v>
      </c>
      <c r="BB254" s="39">
        <f t="shared" si="1397"/>
        <v>11520</v>
      </c>
      <c r="BC254" s="75">
        <f t="shared" si="1398"/>
        <v>327</v>
      </c>
      <c r="BD254" s="13">
        <f t="shared" si="1399"/>
        <v>2.8385416666666666E-2</v>
      </c>
      <c r="BE254" s="75">
        <f t="shared" si="1400"/>
        <v>1473</v>
      </c>
      <c r="BF254" s="13">
        <f t="shared" si="1401"/>
        <v>0.12786458333333334</v>
      </c>
      <c r="BG254" s="75">
        <f t="shared" si="1402"/>
        <v>636</v>
      </c>
      <c r="BH254" s="13">
        <f t="shared" si="1403"/>
        <v>5.5208333333333331E-2</v>
      </c>
    </row>
    <row r="255" spans="2:60" ht="14.25" customHeight="1">
      <c r="B255" s="242">
        <v>63</v>
      </c>
      <c r="C255" s="264" t="s">
        <v>30</v>
      </c>
      <c r="D255" s="144" t="s">
        <v>275</v>
      </c>
      <c r="E255" s="128">
        <v>3</v>
      </c>
      <c r="F255" s="89">
        <v>1</v>
      </c>
      <c r="G255" s="77">
        <f t="shared" si="1376"/>
        <v>0.33333333333333331</v>
      </c>
      <c r="H255" s="78">
        <v>0</v>
      </c>
      <c r="I255" s="77">
        <f t="shared" si="1377"/>
        <v>0</v>
      </c>
      <c r="J255" s="78">
        <v>0</v>
      </c>
      <c r="K255" s="77">
        <f t="shared" si="1378"/>
        <v>0</v>
      </c>
      <c r="L255" s="128">
        <v>12</v>
      </c>
      <c r="M255" s="89">
        <v>0</v>
      </c>
      <c r="N255" s="77">
        <f t="shared" si="1379"/>
        <v>0</v>
      </c>
      <c r="O255" s="78">
        <v>5</v>
      </c>
      <c r="P255" s="77">
        <f t="shared" si="1380"/>
        <v>0.41666666666666669</v>
      </c>
      <c r="Q255" s="78">
        <v>0</v>
      </c>
      <c r="R255" s="77">
        <f t="shared" si="1381"/>
        <v>0</v>
      </c>
      <c r="S255" s="128">
        <v>2985</v>
      </c>
      <c r="T255" s="89">
        <v>175</v>
      </c>
      <c r="U255" s="77">
        <f t="shared" si="1382"/>
        <v>5.8626465661641543E-2</v>
      </c>
      <c r="V255" s="78">
        <v>749</v>
      </c>
      <c r="W255" s="77">
        <f t="shared" si="1383"/>
        <v>0.25092127303182582</v>
      </c>
      <c r="X255" s="78">
        <v>162</v>
      </c>
      <c r="Y255" s="77">
        <f t="shared" si="1384"/>
        <v>5.4271356783919596E-2</v>
      </c>
      <c r="Z255" s="128">
        <v>2204</v>
      </c>
      <c r="AA255" s="89">
        <v>100</v>
      </c>
      <c r="AB255" s="77">
        <f t="shared" si="1385"/>
        <v>4.5372050816696916E-2</v>
      </c>
      <c r="AC255" s="78">
        <v>538</v>
      </c>
      <c r="AD255" s="77">
        <f t="shared" si="1386"/>
        <v>0.2441016333938294</v>
      </c>
      <c r="AE255" s="78">
        <v>97</v>
      </c>
      <c r="AF255" s="77">
        <f t="shared" si="1387"/>
        <v>4.4010889292196008E-2</v>
      </c>
      <c r="AG255" s="128">
        <v>1418</v>
      </c>
      <c r="AH255" s="89">
        <v>22</v>
      </c>
      <c r="AI255" s="77">
        <f t="shared" si="1388"/>
        <v>1.5514809590973202E-2</v>
      </c>
      <c r="AJ255" s="78">
        <v>238</v>
      </c>
      <c r="AK255" s="77">
        <f t="shared" si="1389"/>
        <v>0.16784203102961917</v>
      </c>
      <c r="AL255" s="78">
        <v>51</v>
      </c>
      <c r="AM255" s="77">
        <f t="shared" si="1390"/>
        <v>3.5966149506346967E-2</v>
      </c>
      <c r="AN255" s="128">
        <v>658</v>
      </c>
      <c r="AO255" s="89">
        <v>8</v>
      </c>
      <c r="AP255" s="77">
        <f t="shared" si="1391"/>
        <v>1.2158054711246201E-2</v>
      </c>
      <c r="AQ255" s="78">
        <v>79</v>
      </c>
      <c r="AR255" s="77">
        <f t="shared" si="1392"/>
        <v>0.12006079027355623</v>
      </c>
      <c r="AS255" s="78">
        <v>21</v>
      </c>
      <c r="AT255" s="77">
        <f t="shared" si="1393"/>
        <v>3.1914893617021274E-2</v>
      </c>
      <c r="AU255" s="128">
        <v>186</v>
      </c>
      <c r="AV255" s="89">
        <v>4</v>
      </c>
      <c r="AW255" s="77">
        <f t="shared" si="1394"/>
        <v>2.1505376344086023E-2</v>
      </c>
      <c r="AX255" s="78">
        <v>8</v>
      </c>
      <c r="AY255" s="77">
        <f t="shared" si="1395"/>
        <v>4.3010752688172046E-2</v>
      </c>
      <c r="AZ255" s="78">
        <v>1</v>
      </c>
      <c r="BA255" s="77">
        <f t="shared" si="1396"/>
        <v>5.3763440860215058E-3</v>
      </c>
      <c r="BB255" s="128">
        <f t="shared" si="1397"/>
        <v>7466</v>
      </c>
      <c r="BC255" s="79">
        <f t="shared" si="1398"/>
        <v>310</v>
      </c>
      <c r="BD255" s="77">
        <f t="shared" si="1399"/>
        <v>4.1521564425395126E-2</v>
      </c>
      <c r="BE255" s="79">
        <f t="shared" si="1400"/>
        <v>1617</v>
      </c>
      <c r="BF255" s="77">
        <f t="shared" si="1401"/>
        <v>0.21658183766407715</v>
      </c>
      <c r="BG255" s="79">
        <f t="shared" si="1402"/>
        <v>332</v>
      </c>
      <c r="BH255" s="77">
        <f t="shared" si="1403"/>
        <v>4.4468256094294133E-2</v>
      </c>
    </row>
    <row r="256" spans="2:60" ht="14.25" customHeight="1">
      <c r="B256" s="243"/>
      <c r="C256" s="265"/>
      <c r="D256" s="187" t="s">
        <v>212</v>
      </c>
      <c r="E256" s="179">
        <v>0</v>
      </c>
      <c r="F256" s="180">
        <v>0</v>
      </c>
      <c r="G256" s="67" t="str">
        <f t="shared" si="1376"/>
        <v>-</v>
      </c>
      <c r="H256" s="68">
        <v>0</v>
      </c>
      <c r="I256" s="67" t="str">
        <f t="shared" si="1377"/>
        <v>-</v>
      </c>
      <c r="J256" s="68">
        <v>0</v>
      </c>
      <c r="K256" s="67" t="str">
        <f t="shared" si="1378"/>
        <v>-</v>
      </c>
      <c r="L256" s="179">
        <v>0</v>
      </c>
      <c r="M256" s="180">
        <v>0</v>
      </c>
      <c r="N256" s="67" t="str">
        <f t="shared" si="1379"/>
        <v>-</v>
      </c>
      <c r="O256" s="68">
        <v>0</v>
      </c>
      <c r="P256" s="67" t="str">
        <f t="shared" si="1380"/>
        <v>-</v>
      </c>
      <c r="Q256" s="68">
        <v>0</v>
      </c>
      <c r="R256" s="67" t="str">
        <f t="shared" si="1381"/>
        <v>-</v>
      </c>
      <c r="S256" s="179">
        <v>353</v>
      </c>
      <c r="T256" s="180">
        <v>29</v>
      </c>
      <c r="U256" s="67">
        <f t="shared" si="1382"/>
        <v>8.2152974504249299E-2</v>
      </c>
      <c r="V256" s="68">
        <v>84</v>
      </c>
      <c r="W256" s="67">
        <f t="shared" si="1383"/>
        <v>0.23796033994334279</v>
      </c>
      <c r="X256" s="68">
        <v>14</v>
      </c>
      <c r="Y256" s="67">
        <f t="shared" si="1384"/>
        <v>3.9660056657223795E-2</v>
      </c>
      <c r="Z256" s="179">
        <v>261</v>
      </c>
      <c r="AA256" s="180">
        <v>9</v>
      </c>
      <c r="AB256" s="67">
        <f t="shared" si="1385"/>
        <v>3.4482758620689655E-2</v>
      </c>
      <c r="AC256" s="68">
        <v>61</v>
      </c>
      <c r="AD256" s="67">
        <f t="shared" si="1386"/>
        <v>0.23371647509578544</v>
      </c>
      <c r="AE256" s="68">
        <v>15</v>
      </c>
      <c r="AF256" s="67">
        <f t="shared" si="1387"/>
        <v>5.7471264367816091E-2</v>
      </c>
      <c r="AG256" s="179">
        <v>127</v>
      </c>
      <c r="AH256" s="180">
        <v>2</v>
      </c>
      <c r="AI256" s="67">
        <f t="shared" si="1388"/>
        <v>1.5748031496062992E-2</v>
      </c>
      <c r="AJ256" s="68">
        <v>24</v>
      </c>
      <c r="AK256" s="67">
        <f t="shared" si="1389"/>
        <v>0.1889763779527559</v>
      </c>
      <c r="AL256" s="68">
        <v>6</v>
      </c>
      <c r="AM256" s="67">
        <f t="shared" si="1390"/>
        <v>4.7244094488188976E-2</v>
      </c>
      <c r="AN256" s="179">
        <v>47</v>
      </c>
      <c r="AO256" s="180">
        <v>1</v>
      </c>
      <c r="AP256" s="67">
        <f t="shared" si="1391"/>
        <v>2.1276595744680851E-2</v>
      </c>
      <c r="AQ256" s="68">
        <v>4</v>
      </c>
      <c r="AR256" s="67">
        <f t="shared" si="1392"/>
        <v>8.5106382978723402E-2</v>
      </c>
      <c r="AS256" s="68">
        <v>2</v>
      </c>
      <c r="AT256" s="67">
        <f t="shared" si="1393"/>
        <v>4.2553191489361701E-2</v>
      </c>
      <c r="AU256" s="179">
        <v>8</v>
      </c>
      <c r="AV256" s="180">
        <v>0</v>
      </c>
      <c r="AW256" s="67">
        <f t="shared" si="1394"/>
        <v>0</v>
      </c>
      <c r="AX256" s="68">
        <v>1</v>
      </c>
      <c r="AY256" s="67">
        <f t="shared" si="1395"/>
        <v>0.125</v>
      </c>
      <c r="AZ256" s="68">
        <v>0</v>
      </c>
      <c r="BA256" s="67">
        <f t="shared" si="1396"/>
        <v>0</v>
      </c>
      <c r="BB256" s="179">
        <f t="shared" si="1397"/>
        <v>796</v>
      </c>
      <c r="BC256" s="69">
        <f t="shared" si="1398"/>
        <v>41</v>
      </c>
      <c r="BD256" s="67">
        <f t="shared" si="1399"/>
        <v>5.1507537688442212E-2</v>
      </c>
      <c r="BE256" s="69">
        <f t="shared" si="1400"/>
        <v>174</v>
      </c>
      <c r="BF256" s="67">
        <f t="shared" si="1401"/>
        <v>0.21859296482412061</v>
      </c>
      <c r="BG256" s="69">
        <f t="shared" si="1402"/>
        <v>37</v>
      </c>
      <c r="BH256" s="67">
        <f t="shared" si="1403"/>
        <v>4.6482412060301508E-2</v>
      </c>
    </row>
    <row r="257" spans="2:60" ht="14.25" customHeight="1">
      <c r="B257" s="243"/>
      <c r="C257" s="265"/>
      <c r="D257" s="145" t="s">
        <v>274</v>
      </c>
      <c r="E257" s="179">
        <v>0</v>
      </c>
      <c r="F257" s="180">
        <v>0</v>
      </c>
      <c r="G257" s="67" t="str">
        <f t="shared" ref="G257" si="1937">IFERROR(F257/E257,"-")</f>
        <v>-</v>
      </c>
      <c r="H257" s="68">
        <v>0</v>
      </c>
      <c r="I257" s="67" t="str">
        <f t="shared" ref="I257" si="1938">IFERROR(H257/E257,"-")</f>
        <v>-</v>
      </c>
      <c r="J257" s="68">
        <v>0</v>
      </c>
      <c r="K257" s="67" t="str">
        <f t="shared" ref="K257" si="1939">IFERROR(J257/E257,"-")</f>
        <v>-</v>
      </c>
      <c r="L257" s="179">
        <v>0</v>
      </c>
      <c r="M257" s="180">
        <v>0</v>
      </c>
      <c r="N257" s="67" t="str">
        <f t="shared" ref="N257" si="1940">IFERROR(M257/L257,"-")</f>
        <v>-</v>
      </c>
      <c r="O257" s="68">
        <v>0</v>
      </c>
      <c r="P257" s="67" t="str">
        <f t="shared" ref="P257" si="1941">IFERROR(O257/L257,"-")</f>
        <v>-</v>
      </c>
      <c r="Q257" s="68">
        <v>0</v>
      </c>
      <c r="R257" s="67" t="str">
        <f t="shared" ref="R257" si="1942">IFERROR(Q257/L257,"-")</f>
        <v>-</v>
      </c>
      <c r="S257" s="179">
        <v>12</v>
      </c>
      <c r="T257" s="180">
        <v>0</v>
      </c>
      <c r="U257" s="67">
        <f t="shared" ref="U257" si="1943">IFERROR(T257/S257,"-")</f>
        <v>0</v>
      </c>
      <c r="V257" s="68">
        <v>0</v>
      </c>
      <c r="W257" s="67">
        <f t="shared" ref="W257" si="1944">IFERROR(V257/S257,"-")</f>
        <v>0</v>
      </c>
      <c r="X257" s="68">
        <v>1</v>
      </c>
      <c r="Y257" s="67">
        <f t="shared" ref="Y257" si="1945">IFERROR(X257/S257,"-")</f>
        <v>8.3333333333333329E-2</v>
      </c>
      <c r="Z257" s="179">
        <v>16</v>
      </c>
      <c r="AA257" s="180">
        <v>0</v>
      </c>
      <c r="AB257" s="67">
        <f t="shared" ref="AB257" si="1946">IFERROR(AA257/Z257,"-")</f>
        <v>0</v>
      </c>
      <c r="AC257" s="68">
        <v>0</v>
      </c>
      <c r="AD257" s="67">
        <f t="shared" ref="AD257" si="1947">IFERROR(AC257/Z257,"-")</f>
        <v>0</v>
      </c>
      <c r="AE257" s="68">
        <v>0</v>
      </c>
      <c r="AF257" s="67">
        <f t="shared" ref="AF257" si="1948">IFERROR(AE257/Z257,"-")</f>
        <v>0</v>
      </c>
      <c r="AG257" s="179">
        <v>16</v>
      </c>
      <c r="AH257" s="180">
        <v>0</v>
      </c>
      <c r="AI257" s="67">
        <f t="shared" ref="AI257" si="1949">IFERROR(AH257/AG257,"-")</f>
        <v>0</v>
      </c>
      <c r="AJ257" s="68">
        <v>0</v>
      </c>
      <c r="AK257" s="67">
        <f t="shared" ref="AK257" si="1950">IFERROR(AJ257/AG257,"-")</f>
        <v>0</v>
      </c>
      <c r="AL257" s="68">
        <v>0</v>
      </c>
      <c r="AM257" s="67">
        <f t="shared" ref="AM257" si="1951">IFERROR(AL257/AG257,"-")</f>
        <v>0</v>
      </c>
      <c r="AN257" s="179">
        <v>17</v>
      </c>
      <c r="AO257" s="180">
        <v>0</v>
      </c>
      <c r="AP257" s="67">
        <f t="shared" ref="AP257" si="1952">IFERROR(AO257/AN257,"-")</f>
        <v>0</v>
      </c>
      <c r="AQ257" s="68">
        <v>0</v>
      </c>
      <c r="AR257" s="67">
        <f t="shared" ref="AR257" si="1953">IFERROR(AQ257/AN257,"-")</f>
        <v>0</v>
      </c>
      <c r="AS257" s="68">
        <v>0</v>
      </c>
      <c r="AT257" s="67">
        <f t="shared" ref="AT257" si="1954">IFERROR(AS257/AN257,"-")</f>
        <v>0</v>
      </c>
      <c r="AU257" s="179">
        <v>14</v>
      </c>
      <c r="AV257" s="180">
        <v>0</v>
      </c>
      <c r="AW257" s="67">
        <f t="shared" ref="AW257" si="1955">IFERROR(AV257/AU257,"-")</f>
        <v>0</v>
      </c>
      <c r="AX257" s="68">
        <v>0</v>
      </c>
      <c r="AY257" s="67">
        <f t="shared" ref="AY257" si="1956">IFERROR(AX257/AU257,"-")</f>
        <v>0</v>
      </c>
      <c r="AZ257" s="68">
        <v>0</v>
      </c>
      <c r="BA257" s="67">
        <f t="shared" ref="BA257" si="1957">IFERROR(AZ257/AU257,"-")</f>
        <v>0</v>
      </c>
      <c r="BB257" s="179">
        <f t="shared" ref="BB257" si="1958">SUM(E257,L257,S257,Z257,AG257,AN257,AU257,)</f>
        <v>75</v>
      </c>
      <c r="BC257" s="69">
        <f t="shared" ref="BC257" si="1959">SUM(F257,M257,T257,AA257,AH257,AO257,AV257,)</f>
        <v>0</v>
      </c>
      <c r="BD257" s="67">
        <f t="shared" ref="BD257" si="1960">IFERROR(BC257/BB257,"-")</f>
        <v>0</v>
      </c>
      <c r="BE257" s="69">
        <f t="shared" ref="BE257" si="1961">SUM(H257,O257,V257,AC257,AJ257,AQ257,AX257,)</f>
        <v>0</v>
      </c>
      <c r="BF257" s="67">
        <f t="shared" ref="BF257" si="1962">IFERROR(BE257/BB257,"-")</f>
        <v>0</v>
      </c>
      <c r="BG257" s="69">
        <f t="shared" ref="BG257" si="1963">SUM(J257,Q257,X257,AE257,AL257,AS257,AZ257,)</f>
        <v>1</v>
      </c>
      <c r="BH257" s="67">
        <f t="shared" ref="BH257" si="1964">IFERROR(BG257/BB257,"-")</f>
        <v>1.3333333333333334E-2</v>
      </c>
    </row>
    <row r="258" spans="2:60" ht="14.25" customHeight="1">
      <c r="B258" s="244"/>
      <c r="C258" s="266"/>
      <c r="D258" s="169" t="s">
        <v>74</v>
      </c>
      <c r="E258" s="39">
        <v>3</v>
      </c>
      <c r="F258" s="195">
        <v>1</v>
      </c>
      <c r="G258" s="13">
        <f t="shared" si="1376"/>
        <v>0.33333333333333331</v>
      </c>
      <c r="H258" s="34">
        <v>0</v>
      </c>
      <c r="I258" s="13">
        <f t="shared" si="1377"/>
        <v>0</v>
      </c>
      <c r="J258" s="34">
        <v>0</v>
      </c>
      <c r="K258" s="13">
        <f t="shared" si="1378"/>
        <v>0</v>
      </c>
      <c r="L258" s="39">
        <v>12</v>
      </c>
      <c r="M258" s="195">
        <v>0</v>
      </c>
      <c r="N258" s="13">
        <f t="shared" si="1379"/>
        <v>0</v>
      </c>
      <c r="O258" s="34">
        <v>5</v>
      </c>
      <c r="P258" s="13">
        <f t="shared" si="1380"/>
        <v>0.41666666666666669</v>
      </c>
      <c r="Q258" s="34">
        <v>0</v>
      </c>
      <c r="R258" s="13">
        <f t="shared" si="1381"/>
        <v>0</v>
      </c>
      <c r="S258" s="39">
        <v>3350</v>
      </c>
      <c r="T258" s="195">
        <v>204</v>
      </c>
      <c r="U258" s="13">
        <f t="shared" si="1382"/>
        <v>6.0895522388059703E-2</v>
      </c>
      <c r="V258" s="34">
        <v>833</v>
      </c>
      <c r="W258" s="13">
        <f t="shared" si="1383"/>
        <v>0.24865671641791046</v>
      </c>
      <c r="X258" s="34">
        <v>177</v>
      </c>
      <c r="Y258" s="13">
        <f t="shared" si="1384"/>
        <v>5.2835820895522391E-2</v>
      </c>
      <c r="Z258" s="39">
        <v>2481</v>
      </c>
      <c r="AA258" s="195">
        <v>109</v>
      </c>
      <c r="AB258" s="13">
        <f t="shared" si="1385"/>
        <v>4.3933897621926642E-2</v>
      </c>
      <c r="AC258" s="34">
        <v>599</v>
      </c>
      <c r="AD258" s="13">
        <f t="shared" si="1386"/>
        <v>0.24143490528012898</v>
      </c>
      <c r="AE258" s="34">
        <v>112</v>
      </c>
      <c r="AF258" s="13">
        <f t="shared" si="1387"/>
        <v>4.514308746473196E-2</v>
      </c>
      <c r="AG258" s="39">
        <v>1561</v>
      </c>
      <c r="AH258" s="195">
        <v>24</v>
      </c>
      <c r="AI258" s="13">
        <f t="shared" si="1388"/>
        <v>1.5374759769378604E-2</v>
      </c>
      <c r="AJ258" s="34">
        <v>262</v>
      </c>
      <c r="AK258" s="13">
        <f t="shared" si="1389"/>
        <v>0.16784112748238308</v>
      </c>
      <c r="AL258" s="34">
        <v>57</v>
      </c>
      <c r="AM258" s="13">
        <f t="shared" si="1390"/>
        <v>3.6515054452274182E-2</v>
      </c>
      <c r="AN258" s="39">
        <v>722</v>
      </c>
      <c r="AO258" s="195">
        <v>9</v>
      </c>
      <c r="AP258" s="13">
        <f t="shared" si="1391"/>
        <v>1.2465373961218837E-2</v>
      </c>
      <c r="AQ258" s="34">
        <v>83</v>
      </c>
      <c r="AR258" s="13">
        <f t="shared" si="1392"/>
        <v>0.1149584487534626</v>
      </c>
      <c r="AS258" s="34">
        <v>23</v>
      </c>
      <c r="AT258" s="13">
        <f t="shared" si="1393"/>
        <v>3.1855955678670361E-2</v>
      </c>
      <c r="AU258" s="39">
        <v>208</v>
      </c>
      <c r="AV258" s="195">
        <v>4</v>
      </c>
      <c r="AW258" s="13">
        <f t="shared" si="1394"/>
        <v>1.9230769230769232E-2</v>
      </c>
      <c r="AX258" s="34">
        <v>9</v>
      </c>
      <c r="AY258" s="13">
        <f t="shared" si="1395"/>
        <v>4.3269230769230768E-2</v>
      </c>
      <c r="AZ258" s="34">
        <v>1</v>
      </c>
      <c r="BA258" s="13">
        <f t="shared" si="1396"/>
        <v>4.807692307692308E-3</v>
      </c>
      <c r="BB258" s="39">
        <f t="shared" si="1397"/>
        <v>8337</v>
      </c>
      <c r="BC258" s="75">
        <f t="shared" si="1398"/>
        <v>351</v>
      </c>
      <c r="BD258" s="13">
        <f t="shared" si="1399"/>
        <v>4.210147535084563E-2</v>
      </c>
      <c r="BE258" s="75">
        <f t="shared" si="1400"/>
        <v>1791</v>
      </c>
      <c r="BF258" s="13">
        <f t="shared" si="1401"/>
        <v>0.2148254767902123</v>
      </c>
      <c r="BG258" s="75">
        <f t="shared" si="1402"/>
        <v>370</v>
      </c>
      <c r="BH258" s="13">
        <f t="shared" si="1403"/>
        <v>4.4380472592059496E-2</v>
      </c>
    </row>
    <row r="259" spans="2:60" ht="14.25" customHeight="1">
      <c r="B259" s="242">
        <v>64</v>
      </c>
      <c r="C259" s="264" t="s">
        <v>51</v>
      </c>
      <c r="D259" s="144" t="s">
        <v>275</v>
      </c>
      <c r="E259" s="128">
        <v>64</v>
      </c>
      <c r="F259" s="89">
        <v>2</v>
      </c>
      <c r="G259" s="77">
        <f t="shared" si="1376"/>
        <v>3.125E-2</v>
      </c>
      <c r="H259" s="78">
        <v>7</v>
      </c>
      <c r="I259" s="77">
        <f t="shared" si="1377"/>
        <v>0.109375</v>
      </c>
      <c r="J259" s="78">
        <v>2</v>
      </c>
      <c r="K259" s="77">
        <f t="shared" si="1378"/>
        <v>3.125E-2</v>
      </c>
      <c r="L259" s="128">
        <v>121</v>
      </c>
      <c r="M259" s="89">
        <v>2</v>
      </c>
      <c r="N259" s="77">
        <f t="shared" si="1379"/>
        <v>1.6528925619834711E-2</v>
      </c>
      <c r="O259" s="78">
        <v>7</v>
      </c>
      <c r="P259" s="77">
        <f t="shared" si="1380"/>
        <v>5.7851239669421489E-2</v>
      </c>
      <c r="Q259" s="78">
        <v>4</v>
      </c>
      <c r="R259" s="77">
        <f t="shared" si="1381"/>
        <v>3.3057851239669422E-2</v>
      </c>
      <c r="S259" s="128">
        <v>3485</v>
      </c>
      <c r="T259" s="89">
        <v>141</v>
      </c>
      <c r="U259" s="77">
        <f t="shared" si="1382"/>
        <v>4.0459110473457675E-2</v>
      </c>
      <c r="V259" s="78">
        <v>444</v>
      </c>
      <c r="W259" s="77">
        <f t="shared" si="1383"/>
        <v>0.12740315638450503</v>
      </c>
      <c r="X259" s="78">
        <v>166</v>
      </c>
      <c r="Y259" s="77">
        <f t="shared" si="1384"/>
        <v>4.7632711621233857E-2</v>
      </c>
      <c r="Z259" s="128">
        <v>2362</v>
      </c>
      <c r="AA259" s="89">
        <v>43</v>
      </c>
      <c r="AB259" s="77">
        <f t="shared" si="1385"/>
        <v>1.8204911092294666E-2</v>
      </c>
      <c r="AC259" s="78">
        <v>220</v>
      </c>
      <c r="AD259" s="77">
        <f t="shared" si="1386"/>
        <v>9.3141405588484341E-2</v>
      </c>
      <c r="AE259" s="78">
        <v>107</v>
      </c>
      <c r="AF259" s="77">
        <f t="shared" si="1387"/>
        <v>4.5300592718035562E-2</v>
      </c>
      <c r="AG259" s="128">
        <v>1405</v>
      </c>
      <c r="AH259" s="89">
        <v>14</v>
      </c>
      <c r="AI259" s="77">
        <f t="shared" si="1388"/>
        <v>9.9644128113879002E-3</v>
      </c>
      <c r="AJ259" s="78">
        <v>86</v>
      </c>
      <c r="AK259" s="77">
        <f t="shared" si="1389"/>
        <v>6.1209964412811388E-2</v>
      </c>
      <c r="AL259" s="78">
        <v>40</v>
      </c>
      <c r="AM259" s="77">
        <f t="shared" si="1390"/>
        <v>2.8469750889679714E-2</v>
      </c>
      <c r="AN259" s="128">
        <v>578</v>
      </c>
      <c r="AO259" s="89">
        <v>4</v>
      </c>
      <c r="AP259" s="77">
        <f t="shared" si="1391"/>
        <v>6.920415224913495E-3</v>
      </c>
      <c r="AQ259" s="78">
        <v>18</v>
      </c>
      <c r="AR259" s="77">
        <f t="shared" si="1392"/>
        <v>3.1141868512110725E-2</v>
      </c>
      <c r="AS259" s="78">
        <v>9</v>
      </c>
      <c r="AT259" s="77">
        <f t="shared" si="1393"/>
        <v>1.5570934256055362E-2</v>
      </c>
      <c r="AU259" s="128">
        <v>189</v>
      </c>
      <c r="AV259" s="89">
        <v>0</v>
      </c>
      <c r="AW259" s="77">
        <f t="shared" si="1394"/>
        <v>0</v>
      </c>
      <c r="AX259" s="78">
        <v>3</v>
      </c>
      <c r="AY259" s="77">
        <f t="shared" si="1395"/>
        <v>1.5873015873015872E-2</v>
      </c>
      <c r="AZ259" s="78">
        <v>0</v>
      </c>
      <c r="BA259" s="77">
        <f t="shared" si="1396"/>
        <v>0</v>
      </c>
      <c r="BB259" s="128">
        <f t="shared" si="1397"/>
        <v>8204</v>
      </c>
      <c r="BC259" s="79">
        <f t="shared" si="1398"/>
        <v>206</v>
      </c>
      <c r="BD259" s="77">
        <f t="shared" si="1399"/>
        <v>2.5109702584105314E-2</v>
      </c>
      <c r="BE259" s="79">
        <f t="shared" si="1400"/>
        <v>785</v>
      </c>
      <c r="BF259" s="77">
        <f t="shared" si="1401"/>
        <v>9.568503169185763E-2</v>
      </c>
      <c r="BG259" s="79">
        <f t="shared" si="1402"/>
        <v>328</v>
      </c>
      <c r="BH259" s="77">
        <f t="shared" si="1403"/>
        <v>3.9980497318381276E-2</v>
      </c>
    </row>
    <row r="260" spans="2:60" ht="14.25" customHeight="1">
      <c r="B260" s="243"/>
      <c r="C260" s="265"/>
      <c r="D260" s="187" t="s">
        <v>212</v>
      </c>
      <c r="E260" s="179">
        <v>3</v>
      </c>
      <c r="F260" s="180">
        <v>0</v>
      </c>
      <c r="G260" s="67">
        <f t="shared" si="1376"/>
        <v>0</v>
      </c>
      <c r="H260" s="68">
        <v>1</v>
      </c>
      <c r="I260" s="67">
        <f t="shared" si="1377"/>
        <v>0.33333333333333331</v>
      </c>
      <c r="J260" s="68">
        <v>0</v>
      </c>
      <c r="K260" s="67">
        <f t="shared" si="1378"/>
        <v>0</v>
      </c>
      <c r="L260" s="179">
        <v>3</v>
      </c>
      <c r="M260" s="180">
        <v>0</v>
      </c>
      <c r="N260" s="67">
        <f t="shared" si="1379"/>
        <v>0</v>
      </c>
      <c r="O260" s="68">
        <v>0</v>
      </c>
      <c r="P260" s="67">
        <f t="shared" si="1380"/>
        <v>0</v>
      </c>
      <c r="Q260" s="68">
        <v>0</v>
      </c>
      <c r="R260" s="67">
        <f t="shared" si="1381"/>
        <v>0</v>
      </c>
      <c r="S260" s="179">
        <v>200</v>
      </c>
      <c r="T260" s="180">
        <v>7</v>
      </c>
      <c r="U260" s="67">
        <f t="shared" si="1382"/>
        <v>3.5000000000000003E-2</v>
      </c>
      <c r="V260" s="68">
        <v>24</v>
      </c>
      <c r="W260" s="67">
        <f t="shared" si="1383"/>
        <v>0.12</v>
      </c>
      <c r="X260" s="68">
        <v>16</v>
      </c>
      <c r="Y260" s="67">
        <f t="shared" si="1384"/>
        <v>0.08</v>
      </c>
      <c r="Z260" s="179">
        <v>99</v>
      </c>
      <c r="AA260" s="180">
        <v>3</v>
      </c>
      <c r="AB260" s="67">
        <f t="shared" si="1385"/>
        <v>3.0303030303030304E-2</v>
      </c>
      <c r="AC260" s="68">
        <v>12</v>
      </c>
      <c r="AD260" s="67">
        <f t="shared" si="1386"/>
        <v>0.12121212121212122</v>
      </c>
      <c r="AE260" s="68">
        <v>4</v>
      </c>
      <c r="AF260" s="67">
        <f t="shared" si="1387"/>
        <v>4.0404040404040407E-2</v>
      </c>
      <c r="AG260" s="179">
        <v>41</v>
      </c>
      <c r="AH260" s="180">
        <v>1</v>
      </c>
      <c r="AI260" s="67">
        <f t="shared" si="1388"/>
        <v>2.4390243902439025E-2</v>
      </c>
      <c r="AJ260" s="68">
        <v>5</v>
      </c>
      <c r="AK260" s="67">
        <f t="shared" si="1389"/>
        <v>0.12195121951219512</v>
      </c>
      <c r="AL260" s="68">
        <v>1</v>
      </c>
      <c r="AM260" s="67">
        <f t="shared" si="1390"/>
        <v>2.4390243902439025E-2</v>
      </c>
      <c r="AN260" s="179">
        <v>11</v>
      </c>
      <c r="AO260" s="180">
        <v>0</v>
      </c>
      <c r="AP260" s="67">
        <f t="shared" si="1391"/>
        <v>0</v>
      </c>
      <c r="AQ260" s="68">
        <v>1</v>
      </c>
      <c r="AR260" s="67">
        <f t="shared" si="1392"/>
        <v>9.0909090909090912E-2</v>
      </c>
      <c r="AS260" s="68">
        <v>0</v>
      </c>
      <c r="AT260" s="67">
        <f t="shared" si="1393"/>
        <v>0</v>
      </c>
      <c r="AU260" s="179">
        <v>3</v>
      </c>
      <c r="AV260" s="180">
        <v>0</v>
      </c>
      <c r="AW260" s="67">
        <f t="shared" si="1394"/>
        <v>0</v>
      </c>
      <c r="AX260" s="68">
        <v>0</v>
      </c>
      <c r="AY260" s="67">
        <f t="shared" si="1395"/>
        <v>0</v>
      </c>
      <c r="AZ260" s="68">
        <v>0</v>
      </c>
      <c r="BA260" s="67">
        <f t="shared" si="1396"/>
        <v>0</v>
      </c>
      <c r="BB260" s="179">
        <f t="shared" si="1397"/>
        <v>360</v>
      </c>
      <c r="BC260" s="69">
        <f t="shared" si="1398"/>
        <v>11</v>
      </c>
      <c r="BD260" s="67">
        <f t="shared" si="1399"/>
        <v>3.0555555555555555E-2</v>
      </c>
      <c r="BE260" s="69">
        <f t="shared" si="1400"/>
        <v>43</v>
      </c>
      <c r="BF260" s="67">
        <f t="shared" si="1401"/>
        <v>0.11944444444444445</v>
      </c>
      <c r="BG260" s="69">
        <f t="shared" si="1402"/>
        <v>21</v>
      </c>
      <c r="BH260" s="67">
        <f t="shared" si="1403"/>
        <v>5.8333333333333334E-2</v>
      </c>
    </row>
    <row r="261" spans="2:60" ht="14.25" customHeight="1">
      <c r="B261" s="243"/>
      <c r="C261" s="265"/>
      <c r="D261" s="145" t="s">
        <v>274</v>
      </c>
      <c r="E261" s="179">
        <v>1</v>
      </c>
      <c r="F261" s="180">
        <v>0</v>
      </c>
      <c r="G261" s="67">
        <f t="shared" ref="G261" si="1965">IFERROR(F261/E261,"-")</f>
        <v>0</v>
      </c>
      <c r="H261" s="68">
        <v>0</v>
      </c>
      <c r="I261" s="67">
        <f t="shared" ref="I261" si="1966">IFERROR(H261/E261,"-")</f>
        <v>0</v>
      </c>
      <c r="J261" s="68">
        <v>0</v>
      </c>
      <c r="K261" s="67">
        <f t="shared" ref="K261" si="1967">IFERROR(J261/E261,"-")</f>
        <v>0</v>
      </c>
      <c r="L261" s="179">
        <v>4</v>
      </c>
      <c r="M261" s="180">
        <v>0</v>
      </c>
      <c r="N261" s="67">
        <f t="shared" ref="N261" si="1968">IFERROR(M261/L261,"-")</f>
        <v>0</v>
      </c>
      <c r="O261" s="68">
        <v>0</v>
      </c>
      <c r="P261" s="67">
        <f t="shared" ref="P261" si="1969">IFERROR(O261/L261,"-")</f>
        <v>0</v>
      </c>
      <c r="Q261" s="68">
        <v>0</v>
      </c>
      <c r="R261" s="67">
        <f t="shared" ref="R261" si="1970">IFERROR(Q261/L261,"-")</f>
        <v>0</v>
      </c>
      <c r="S261" s="179">
        <v>14</v>
      </c>
      <c r="T261" s="180">
        <v>0</v>
      </c>
      <c r="U261" s="67">
        <f t="shared" ref="U261" si="1971">IFERROR(T261/S261,"-")</f>
        <v>0</v>
      </c>
      <c r="V261" s="68">
        <v>0</v>
      </c>
      <c r="W261" s="67">
        <f t="shared" ref="W261" si="1972">IFERROR(V261/S261,"-")</f>
        <v>0</v>
      </c>
      <c r="X261" s="68">
        <v>0</v>
      </c>
      <c r="Y261" s="67">
        <f t="shared" ref="Y261" si="1973">IFERROR(X261/S261,"-")</f>
        <v>0</v>
      </c>
      <c r="Z261" s="179">
        <v>18</v>
      </c>
      <c r="AA261" s="180">
        <v>0</v>
      </c>
      <c r="AB261" s="67">
        <f t="shared" ref="AB261" si="1974">IFERROR(AA261/Z261,"-")</f>
        <v>0</v>
      </c>
      <c r="AC261" s="68">
        <v>0</v>
      </c>
      <c r="AD261" s="67">
        <f t="shared" ref="AD261" si="1975">IFERROR(AC261/Z261,"-")</f>
        <v>0</v>
      </c>
      <c r="AE261" s="68">
        <v>0</v>
      </c>
      <c r="AF261" s="67">
        <f t="shared" ref="AF261" si="1976">IFERROR(AE261/Z261,"-")</f>
        <v>0</v>
      </c>
      <c r="AG261" s="179">
        <v>17</v>
      </c>
      <c r="AH261" s="180">
        <v>0</v>
      </c>
      <c r="AI261" s="67">
        <f t="shared" ref="AI261" si="1977">IFERROR(AH261/AG261,"-")</f>
        <v>0</v>
      </c>
      <c r="AJ261" s="68">
        <v>0</v>
      </c>
      <c r="AK261" s="67">
        <f t="shared" ref="AK261" si="1978">IFERROR(AJ261/AG261,"-")</f>
        <v>0</v>
      </c>
      <c r="AL261" s="68">
        <v>0</v>
      </c>
      <c r="AM261" s="67">
        <f t="shared" ref="AM261" si="1979">IFERROR(AL261/AG261,"-")</f>
        <v>0</v>
      </c>
      <c r="AN261" s="179">
        <v>19</v>
      </c>
      <c r="AO261" s="180">
        <v>0</v>
      </c>
      <c r="AP261" s="67">
        <f t="shared" ref="AP261" si="1980">IFERROR(AO261/AN261,"-")</f>
        <v>0</v>
      </c>
      <c r="AQ261" s="68">
        <v>0</v>
      </c>
      <c r="AR261" s="67">
        <f t="shared" ref="AR261" si="1981">IFERROR(AQ261/AN261,"-")</f>
        <v>0</v>
      </c>
      <c r="AS261" s="68">
        <v>0</v>
      </c>
      <c r="AT261" s="67">
        <f t="shared" ref="AT261" si="1982">IFERROR(AS261/AN261,"-")</f>
        <v>0</v>
      </c>
      <c r="AU261" s="179">
        <v>19</v>
      </c>
      <c r="AV261" s="180">
        <v>0</v>
      </c>
      <c r="AW261" s="67">
        <f t="shared" ref="AW261" si="1983">IFERROR(AV261/AU261,"-")</f>
        <v>0</v>
      </c>
      <c r="AX261" s="68">
        <v>0</v>
      </c>
      <c r="AY261" s="67">
        <f t="shared" ref="AY261" si="1984">IFERROR(AX261/AU261,"-")</f>
        <v>0</v>
      </c>
      <c r="AZ261" s="68">
        <v>0</v>
      </c>
      <c r="BA261" s="67">
        <f t="shared" ref="BA261" si="1985">IFERROR(AZ261/AU261,"-")</f>
        <v>0</v>
      </c>
      <c r="BB261" s="179">
        <f t="shared" ref="BB261" si="1986">SUM(E261,L261,S261,Z261,AG261,AN261,AU261,)</f>
        <v>92</v>
      </c>
      <c r="BC261" s="69">
        <f t="shared" ref="BC261" si="1987">SUM(F261,M261,T261,AA261,AH261,AO261,AV261,)</f>
        <v>0</v>
      </c>
      <c r="BD261" s="67">
        <f t="shared" ref="BD261" si="1988">IFERROR(BC261/BB261,"-")</f>
        <v>0</v>
      </c>
      <c r="BE261" s="69">
        <f t="shared" ref="BE261" si="1989">SUM(H261,O261,V261,AC261,AJ261,AQ261,AX261,)</f>
        <v>0</v>
      </c>
      <c r="BF261" s="67">
        <f t="shared" ref="BF261" si="1990">IFERROR(BE261/BB261,"-")</f>
        <v>0</v>
      </c>
      <c r="BG261" s="69">
        <f t="shared" ref="BG261" si="1991">SUM(J261,Q261,X261,AE261,AL261,AS261,AZ261,)</f>
        <v>0</v>
      </c>
      <c r="BH261" s="67">
        <f t="shared" ref="BH261" si="1992">IFERROR(BG261/BB261,"-")</f>
        <v>0</v>
      </c>
    </row>
    <row r="262" spans="2:60" ht="14.25" customHeight="1">
      <c r="B262" s="244"/>
      <c r="C262" s="266"/>
      <c r="D262" s="169" t="s">
        <v>74</v>
      </c>
      <c r="E262" s="39">
        <v>68</v>
      </c>
      <c r="F262" s="195">
        <v>2</v>
      </c>
      <c r="G262" s="13">
        <f t="shared" si="1376"/>
        <v>2.9411764705882353E-2</v>
      </c>
      <c r="H262" s="34">
        <v>8</v>
      </c>
      <c r="I262" s="13">
        <f t="shared" si="1377"/>
        <v>0.11764705882352941</v>
      </c>
      <c r="J262" s="34">
        <v>2</v>
      </c>
      <c r="K262" s="13">
        <f t="shared" si="1378"/>
        <v>2.9411764705882353E-2</v>
      </c>
      <c r="L262" s="39">
        <v>128</v>
      </c>
      <c r="M262" s="195">
        <v>2</v>
      </c>
      <c r="N262" s="13">
        <f t="shared" si="1379"/>
        <v>1.5625E-2</v>
      </c>
      <c r="O262" s="34">
        <v>7</v>
      </c>
      <c r="P262" s="13">
        <f t="shared" si="1380"/>
        <v>5.46875E-2</v>
      </c>
      <c r="Q262" s="34">
        <v>4</v>
      </c>
      <c r="R262" s="13">
        <f t="shared" si="1381"/>
        <v>3.125E-2</v>
      </c>
      <c r="S262" s="39">
        <v>3699</v>
      </c>
      <c r="T262" s="195">
        <v>148</v>
      </c>
      <c r="U262" s="13">
        <f t="shared" si="1382"/>
        <v>4.0010813733441473E-2</v>
      </c>
      <c r="V262" s="34">
        <v>468</v>
      </c>
      <c r="W262" s="13">
        <f t="shared" si="1383"/>
        <v>0.12652068126520682</v>
      </c>
      <c r="X262" s="34">
        <v>182</v>
      </c>
      <c r="Y262" s="13">
        <f t="shared" si="1384"/>
        <v>4.9202487158691535E-2</v>
      </c>
      <c r="Z262" s="39">
        <v>2479</v>
      </c>
      <c r="AA262" s="195">
        <v>46</v>
      </c>
      <c r="AB262" s="13">
        <f t="shared" si="1385"/>
        <v>1.855586930213796E-2</v>
      </c>
      <c r="AC262" s="34">
        <v>232</v>
      </c>
      <c r="AD262" s="13">
        <f t="shared" si="1386"/>
        <v>9.35861234368697E-2</v>
      </c>
      <c r="AE262" s="34">
        <v>111</v>
      </c>
      <c r="AF262" s="13">
        <f t="shared" si="1387"/>
        <v>4.4776119402985072E-2</v>
      </c>
      <c r="AG262" s="39">
        <v>1463</v>
      </c>
      <c r="AH262" s="195">
        <v>15</v>
      </c>
      <c r="AI262" s="13">
        <f t="shared" si="1388"/>
        <v>1.0252904989747095E-2</v>
      </c>
      <c r="AJ262" s="34">
        <v>91</v>
      </c>
      <c r="AK262" s="13">
        <f t="shared" si="1389"/>
        <v>6.2200956937799042E-2</v>
      </c>
      <c r="AL262" s="34">
        <v>41</v>
      </c>
      <c r="AM262" s="13">
        <f t="shared" si="1390"/>
        <v>2.8024606971975393E-2</v>
      </c>
      <c r="AN262" s="39">
        <v>608</v>
      </c>
      <c r="AO262" s="195">
        <v>4</v>
      </c>
      <c r="AP262" s="13">
        <f t="shared" si="1391"/>
        <v>6.5789473684210523E-3</v>
      </c>
      <c r="AQ262" s="34">
        <v>19</v>
      </c>
      <c r="AR262" s="13">
        <f t="shared" si="1392"/>
        <v>3.125E-2</v>
      </c>
      <c r="AS262" s="34">
        <v>9</v>
      </c>
      <c r="AT262" s="13">
        <f t="shared" si="1393"/>
        <v>1.4802631578947368E-2</v>
      </c>
      <c r="AU262" s="39">
        <v>211</v>
      </c>
      <c r="AV262" s="195">
        <v>0</v>
      </c>
      <c r="AW262" s="13">
        <f t="shared" si="1394"/>
        <v>0</v>
      </c>
      <c r="AX262" s="34">
        <v>3</v>
      </c>
      <c r="AY262" s="13">
        <f t="shared" si="1395"/>
        <v>1.4218009478672985E-2</v>
      </c>
      <c r="AZ262" s="34">
        <v>0</v>
      </c>
      <c r="BA262" s="13">
        <f t="shared" si="1396"/>
        <v>0</v>
      </c>
      <c r="BB262" s="39">
        <f t="shared" si="1397"/>
        <v>8656</v>
      </c>
      <c r="BC262" s="75">
        <f t="shared" si="1398"/>
        <v>217</v>
      </c>
      <c r="BD262" s="13">
        <f t="shared" si="1399"/>
        <v>2.506931608133087E-2</v>
      </c>
      <c r="BE262" s="75">
        <f t="shared" si="1400"/>
        <v>828</v>
      </c>
      <c r="BF262" s="13">
        <f t="shared" si="1401"/>
        <v>9.5656192236598894E-2</v>
      </c>
      <c r="BG262" s="75">
        <f t="shared" si="1402"/>
        <v>349</v>
      </c>
      <c r="BH262" s="13">
        <f t="shared" si="1403"/>
        <v>4.0318853974121993E-2</v>
      </c>
    </row>
    <row r="263" spans="2:60" ht="14.25" customHeight="1">
      <c r="B263" s="242">
        <v>65</v>
      </c>
      <c r="C263" s="264" t="s">
        <v>11</v>
      </c>
      <c r="D263" s="144" t="s">
        <v>275</v>
      </c>
      <c r="E263" s="128">
        <v>6</v>
      </c>
      <c r="F263" s="79">
        <v>0</v>
      </c>
      <c r="G263" s="77">
        <f t="shared" si="1376"/>
        <v>0</v>
      </c>
      <c r="H263" s="79">
        <v>0</v>
      </c>
      <c r="I263" s="77">
        <f t="shared" si="1377"/>
        <v>0</v>
      </c>
      <c r="J263" s="79">
        <v>0</v>
      </c>
      <c r="K263" s="77">
        <f t="shared" si="1378"/>
        <v>0</v>
      </c>
      <c r="L263" s="128">
        <v>22</v>
      </c>
      <c r="M263" s="79">
        <v>0</v>
      </c>
      <c r="N263" s="77">
        <f t="shared" si="1379"/>
        <v>0</v>
      </c>
      <c r="O263" s="79">
        <v>1</v>
      </c>
      <c r="P263" s="77">
        <f t="shared" si="1380"/>
        <v>4.5454545454545456E-2</v>
      </c>
      <c r="Q263" s="79">
        <v>1</v>
      </c>
      <c r="R263" s="77">
        <f t="shared" si="1381"/>
        <v>4.5454545454545456E-2</v>
      </c>
      <c r="S263" s="128">
        <v>1602</v>
      </c>
      <c r="T263" s="79">
        <v>109</v>
      </c>
      <c r="U263" s="77">
        <f t="shared" si="1382"/>
        <v>6.8039950062421972E-2</v>
      </c>
      <c r="V263" s="79">
        <v>287</v>
      </c>
      <c r="W263" s="77">
        <f t="shared" si="1383"/>
        <v>0.17915106117353308</v>
      </c>
      <c r="X263" s="79">
        <v>145</v>
      </c>
      <c r="Y263" s="77">
        <f t="shared" si="1384"/>
        <v>9.0511860174781522E-2</v>
      </c>
      <c r="Z263" s="128">
        <v>1125</v>
      </c>
      <c r="AA263" s="79">
        <v>47</v>
      </c>
      <c r="AB263" s="77">
        <f t="shared" si="1385"/>
        <v>4.1777777777777775E-2</v>
      </c>
      <c r="AC263" s="79">
        <v>198</v>
      </c>
      <c r="AD263" s="77">
        <f t="shared" si="1386"/>
        <v>0.17599999999999999</v>
      </c>
      <c r="AE263" s="79">
        <v>91</v>
      </c>
      <c r="AF263" s="77">
        <f t="shared" si="1387"/>
        <v>8.0888888888888885E-2</v>
      </c>
      <c r="AG263" s="128">
        <v>713</v>
      </c>
      <c r="AH263" s="79">
        <v>14</v>
      </c>
      <c r="AI263" s="77">
        <f t="shared" si="1388"/>
        <v>1.9635343618513323E-2</v>
      </c>
      <c r="AJ263" s="79">
        <v>73</v>
      </c>
      <c r="AK263" s="77">
        <f t="shared" si="1389"/>
        <v>0.10238429172510519</v>
      </c>
      <c r="AL263" s="79">
        <v>44</v>
      </c>
      <c r="AM263" s="77">
        <f t="shared" si="1390"/>
        <v>6.1711079943899017E-2</v>
      </c>
      <c r="AN263" s="128">
        <v>359</v>
      </c>
      <c r="AO263" s="79">
        <v>5</v>
      </c>
      <c r="AP263" s="77">
        <f t="shared" si="1391"/>
        <v>1.3927576601671309E-2</v>
      </c>
      <c r="AQ263" s="79">
        <v>15</v>
      </c>
      <c r="AR263" s="77">
        <f t="shared" si="1392"/>
        <v>4.1782729805013928E-2</v>
      </c>
      <c r="AS263" s="79">
        <v>20</v>
      </c>
      <c r="AT263" s="77">
        <f t="shared" si="1393"/>
        <v>5.5710306406685235E-2</v>
      </c>
      <c r="AU263" s="128">
        <v>126</v>
      </c>
      <c r="AV263" s="79">
        <v>0</v>
      </c>
      <c r="AW263" s="77">
        <f t="shared" si="1394"/>
        <v>0</v>
      </c>
      <c r="AX263" s="79">
        <v>4</v>
      </c>
      <c r="AY263" s="77">
        <f t="shared" si="1395"/>
        <v>3.1746031746031744E-2</v>
      </c>
      <c r="AZ263" s="79">
        <v>2</v>
      </c>
      <c r="BA263" s="77">
        <f t="shared" si="1396"/>
        <v>1.5873015873015872E-2</v>
      </c>
      <c r="BB263" s="128">
        <f t="shared" si="1397"/>
        <v>3953</v>
      </c>
      <c r="BC263" s="79">
        <f t="shared" si="1398"/>
        <v>175</v>
      </c>
      <c r="BD263" s="77">
        <f t="shared" si="1399"/>
        <v>4.4270174550973942E-2</v>
      </c>
      <c r="BE263" s="79">
        <f t="shared" si="1400"/>
        <v>578</v>
      </c>
      <c r="BF263" s="77">
        <f t="shared" si="1401"/>
        <v>0.14621806223121681</v>
      </c>
      <c r="BG263" s="79">
        <f t="shared" si="1402"/>
        <v>303</v>
      </c>
      <c r="BH263" s="77">
        <f t="shared" si="1403"/>
        <v>7.6650645079686316E-2</v>
      </c>
    </row>
    <row r="264" spans="2:60" ht="14.25" customHeight="1">
      <c r="B264" s="243"/>
      <c r="C264" s="265"/>
      <c r="D264" s="187" t="s">
        <v>212</v>
      </c>
      <c r="E264" s="179">
        <v>0</v>
      </c>
      <c r="F264" s="69">
        <v>0</v>
      </c>
      <c r="G264" s="67" t="str">
        <f t="shared" si="1376"/>
        <v>-</v>
      </c>
      <c r="H264" s="69">
        <v>0</v>
      </c>
      <c r="I264" s="67" t="str">
        <f t="shared" si="1377"/>
        <v>-</v>
      </c>
      <c r="J264" s="69">
        <v>0</v>
      </c>
      <c r="K264" s="67" t="str">
        <f t="shared" si="1378"/>
        <v>-</v>
      </c>
      <c r="L264" s="179">
        <v>0</v>
      </c>
      <c r="M264" s="69">
        <v>0</v>
      </c>
      <c r="N264" s="67" t="str">
        <f t="shared" si="1379"/>
        <v>-</v>
      </c>
      <c r="O264" s="69">
        <v>0</v>
      </c>
      <c r="P264" s="67" t="str">
        <f t="shared" si="1380"/>
        <v>-</v>
      </c>
      <c r="Q264" s="69">
        <v>0</v>
      </c>
      <c r="R264" s="67" t="str">
        <f t="shared" si="1381"/>
        <v>-</v>
      </c>
      <c r="S264" s="179">
        <v>163</v>
      </c>
      <c r="T264" s="69">
        <v>12</v>
      </c>
      <c r="U264" s="67">
        <f t="shared" si="1382"/>
        <v>7.3619631901840496E-2</v>
      </c>
      <c r="V264" s="69">
        <v>34</v>
      </c>
      <c r="W264" s="67">
        <f t="shared" si="1383"/>
        <v>0.20858895705521471</v>
      </c>
      <c r="X264" s="69">
        <v>13</v>
      </c>
      <c r="Y264" s="67">
        <f t="shared" si="1384"/>
        <v>7.9754601226993863E-2</v>
      </c>
      <c r="Z264" s="179">
        <v>86</v>
      </c>
      <c r="AA264" s="69">
        <v>5</v>
      </c>
      <c r="AB264" s="67">
        <f t="shared" si="1385"/>
        <v>5.8139534883720929E-2</v>
      </c>
      <c r="AC264" s="69">
        <v>13</v>
      </c>
      <c r="AD264" s="67">
        <f t="shared" si="1386"/>
        <v>0.15116279069767441</v>
      </c>
      <c r="AE264" s="69">
        <v>10</v>
      </c>
      <c r="AF264" s="67">
        <f t="shared" si="1387"/>
        <v>0.11627906976744186</v>
      </c>
      <c r="AG264" s="179">
        <v>52</v>
      </c>
      <c r="AH264" s="69">
        <v>1</v>
      </c>
      <c r="AI264" s="67">
        <f t="shared" si="1388"/>
        <v>1.9230769230769232E-2</v>
      </c>
      <c r="AJ264" s="69">
        <v>8</v>
      </c>
      <c r="AK264" s="67">
        <f t="shared" si="1389"/>
        <v>0.15384615384615385</v>
      </c>
      <c r="AL264" s="69">
        <v>4</v>
      </c>
      <c r="AM264" s="67">
        <f t="shared" si="1390"/>
        <v>7.6923076923076927E-2</v>
      </c>
      <c r="AN264" s="179">
        <v>21</v>
      </c>
      <c r="AO264" s="69">
        <v>0</v>
      </c>
      <c r="AP264" s="67">
        <f t="shared" si="1391"/>
        <v>0</v>
      </c>
      <c r="AQ264" s="69">
        <v>4</v>
      </c>
      <c r="AR264" s="67">
        <f t="shared" si="1392"/>
        <v>0.19047619047619047</v>
      </c>
      <c r="AS264" s="69">
        <v>3</v>
      </c>
      <c r="AT264" s="67">
        <f t="shared" si="1393"/>
        <v>0.14285714285714285</v>
      </c>
      <c r="AU264" s="179">
        <v>6</v>
      </c>
      <c r="AV264" s="69">
        <v>0</v>
      </c>
      <c r="AW264" s="67">
        <f t="shared" si="1394"/>
        <v>0</v>
      </c>
      <c r="AX264" s="69">
        <v>0</v>
      </c>
      <c r="AY264" s="67">
        <f t="shared" si="1395"/>
        <v>0</v>
      </c>
      <c r="AZ264" s="69">
        <v>1</v>
      </c>
      <c r="BA264" s="67">
        <f t="shared" si="1396"/>
        <v>0.16666666666666666</v>
      </c>
      <c r="BB264" s="179">
        <f t="shared" si="1397"/>
        <v>328</v>
      </c>
      <c r="BC264" s="69">
        <f t="shared" si="1398"/>
        <v>18</v>
      </c>
      <c r="BD264" s="67">
        <f t="shared" si="1399"/>
        <v>5.4878048780487805E-2</v>
      </c>
      <c r="BE264" s="69">
        <f t="shared" si="1400"/>
        <v>59</v>
      </c>
      <c r="BF264" s="67">
        <f t="shared" si="1401"/>
        <v>0.1798780487804878</v>
      </c>
      <c r="BG264" s="69">
        <f t="shared" si="1402"/>
        <v>31</v>
      </c>
      <c r="BH264" s="67">
        <f t="shared" si="1403"/>
        <v>9.451219512195122E-2</v>
      </c>
    </row>
    <row r="265" spans="2:60" ht="14.25" customHeight="1">
      <c r="B265" s="243"/>
      <c r="C265" s="265"/>
      <c r="D265" s="145" t="s">
        <v>274</v>
      </c>
      <c r="E265" s="179">
        <v>0</v>
      </c>
      <c r="F265" s="69">
        <v>0</v>
      </c>
      <c r="G265" s="67" t="str">
        <f t="shared" ref="G265" si="1993">IFERROR(F265/E265,"-")</f>
        <v>-</v>
      </c>
      <c r="H265" s="69">
        <v>0</v>
      </c>
      <c r="I265" s="67" t="str">
        <f t="shared" ref="I265" si="1994">IFERROR(H265/E265,"-")</f>
        <v>-</v>
      </c>
      <c r="J265" s="69">
        <v>0</v>
      </c>
      <c r="K265" s="67" t="str">
        <f t="shared" ref="K265" si="1995">IFERROR(J265/E265,"-")</f>
        <v>-</v>
      </c>
      <c r="L265" s="179">
        <v>1</v>
      </c>
      <c r="M265" s="69">
        <v>0</v>
      </c>
      <c r="N265" s="67">
        <f t="shared" ref="N265" si="1996">IFERROR(M265/L265,"-")</f>
        <v>0</v>
      </c>
      <c r="O265" s="69">
        <v>0</v>
      </c>
      <c r="P265" s="67">
        <f t="shared" ref="P265" si="1997">IFERROR(O265/L265,"-")</f>
        <v>0</v>
      </c>
      <c r="Q265" s="69">
        <v>0</v>
      </c>
      <c r="R265" s="67">
        <f t="shared" ref="R265" si="1998">IFERROR(Q265/L265,"-")</f>
        <v>0</v>
      </c>
      <c r="S265" s="179">
        <v>10</v>
      </c>
      <c r="T265" s="69">
        <v>0</v>
      </c>
      <c r="U265" s="67">
        <f t="shared" ref="U265" si="1999">IFERROR(T265/S265,"-")</f>
        <v>0</v>
      </c>
      <c r="V265" s="69">
        <v>0</v>
      </c>
      <c r="W265" s="67">
        <f t="shared" ref="W265" si="2000">IFERROR(V265/S265,"-")</f>
        <v>0</v>
      </c>
      <c r="X265" s="69">
        <v>0</v>
      </c>
      <c r="Y265" s="67">
        <f t="shared" ref="Y265" si="2001">IFERROR(X265/S265,"-")</f>
        <v>0</v>
      </c>
      <c r="Z265" s="179">
        <v>7</v>
      </c>
      <c r="AA265" s="69">
        <v>0</v>
      </c>
      <c r="AB265" s="67">
        <f t="shared" ref="AB265" si="2002">IFERROR(AA265/Z265,"-")</f>
        <v>0</v>
      </c>
      <c r="AC265" s="69">
        <v>0</v>
      </c>
      <c r="AD265" s="67">
        <f t="shared" ref="AD265" si="2003">IFERROR(AC265/Z265,"-")</f>
        <v>0</v>
      </c>
      <c r="AE265" s="69">
        <v>0</v>
      </c>
      <c r="AF265" s="67">
        <f t="shared" ref="AF265" si="2004">IFERROR(AE265/Z265,"-")</f>
        <v>0</v>
      </c>
      <c r="AG265" s="179">
        <v>2</v>
      </c>
      <c r="AH265" s="69">
        <v>0</v>
      </c>
      <c r="AI265" s="67">
        <f t="shared" ref="AI265" si="2005">IFERROR(AH265/AG265,"-")</f>
        <v>0</v>
      </c>
      <c r="AJ265" s="69">
        <v>0</v>
      </c>
      <c r="AK265" s="67">
        <f t="shared" ref="AK265" si="2006">IFERROR(AJ265/AG265,"-")</f>
        <v>0</v>
      </c>
      <c r="AL265" s="69">
        <v>0</v>
      </c>
      <c r="AM265" s="67">
        <f t="shared" ref="AM265" si="2007">IFERROR(AL265/AG265,"-")</f>
        <v>0</v>
      </c>
      <c r="AN265" s="179">
        <v>11</v>
      </c>
      <c r="AO265" s="69">
        <v>0</v>
      </c>
      <c r="AP265" s="67">
        <f t="shared" ref="AP265" si="2008">IFERROR(AO265/AN265,"-")</f>
        <v>0</v>
      </c>
      <c r="AQ265" s="69">
        <v>0</v>
      </c>
      <c r="AR265" s="67">
        <f t="shared" ref="AR265" si="2009">IFERROR(AQ265/AN265,"-")</f>
        <v>0</v>
      </c>
      <c r="AS265" s="69">
        <v>0</v>
      </c>
      <c r="AT265" s="67">
        <f t="shared" ref="AT265" si="2010">IFERROR(AS265/AN265,"-")</f>
        <v>0</v>
      </c>
      <c r="AU265" s="179">
        <v>5</v>
      </c>
      <c r="AV265" s="69">
        <v>0</v>
      </c>
      <c r="AW265" s="67">
        <f t="shared" ref="AW265" si="2011">IFERROR(AV265/AU265,"-")</f>
        <v>0</v>
      </c>
      <c r="AX265" s="69">
        <v>0</v>
      </c>
      <c r="AY265" s="67">
        <f t="shared" ref="AY265" si="2012">IFERROR(AX265/AU265,"-")</f>
        <v>0</v>
      </c>
      <c r="AZ265" s="69">
        <v>0</v>
      </c>
      <c r="BA265" s="67">
        <f t="shared" ref="BA265" si="2013">IFERROR(AZ265/AU265,"-")</f>
        <v>0</v>
      </c>
      <c r="BB265" s="179">
        <f t="shared" ref="BB265" si="2014">SUM(E265,L265,S265,Z265,AG265,AN265,AU265,)</f>
        <v>36</v>
      </c>
      <c r="BC265" s="69">
        <f t="shared" ref="BC265" si="2015">SUM(F265,M265,T265,AA265,AH265,AO265,AV265,)</f>
        <v>0</v>
      </c>
      <c r="BD265" s="67">
        <f t="shared" ref="BD265" si="2016">IFERROR(BC265/BB265,"-")</f>
        <v>0</v>
      </c>
      <c r="BE265" s="69">
        <f t="shared" ref="BE265" si="2017">SUM(H265,O265,V265,AC265,AJ265,AQ265,AX265,)</f>
        <v>0</v>
      </c>
      <c r="BF265" s="67">
        <f t="shared" ref="BF265" si="2018">IFERROR(BE265/BB265,"-")</f>
        <v>0</v>
      </c>
      <c r="BG265" s="69">
        <f t="shared" ref="BG265" si="2019">SUM(J265,Q265,X265,AE265,AL265,AS265,AZ265,)</f>
        <v>0</v>
      </c>
      <c r="BH265" s="67">
        <f t="shared" ref="BH265" si="2020">IFERROR(BG265/BB265,"-")</f>
        <v>0</v>
      </c>
    </row>
    <row r="266" spans="2:60" ht="14.25" customHeight="1">
      <c r="B266" s="244"/>
      <c r="C266" s="266"/>
      <c r="D266" s="169" t="s">
        <v>74</v>
      </c>
      <c r="E266" s="40">
        <v>6</v>
      </c>
      <c r="F266" s="62">
        <v>0</v>
      </c>
      <c r="G266" s="60">
        <f t="shared" si="1376"/>
        <v>0</v>
      </c>
      <c r="H266" s="62">
        <v>0</v>
      </c>
      <c r="I266" s="60">
        <f t="shared" si="1377"/>
        <v>0</v>
      </c>
      <c r="J266" s="62">
        <v>0</v>
      </c>
      <c r="K266" s="60">
        <f t="shared" si="1378"/>
        <v>0</v>
      </c>
      <c r="L266" s="40">
        <v>23</v>
      </c>
      <c r="M266" s="62">
        <v>0</v>
      </c>
      <c r="N266" s="60">
        <f t="shared" si="1379"/>
        <v>0</v>
      </c>
      <c r="O266" s="62">
        <v>1</v>
      </c>
      <c r="P266" s="60">
        <f t="shared" si="1380"/>
        <v>4.3478260869565216E-2</v>
      </c>
      <c r="Q266" s="62">
        <v>1</v>
      </c>
      <c r="R266" s="60">
        <f t="shared" si="1381"/>
        <v>4.3478260869565216E-2</v>
      </c>
      <c r="S266" s="40">
        <v>1775</v>
      </c>
      <c r="T266" s="62">
        <v>121</v>
      </c>
      <c r="U266" s="60">
        <f t="shared" si="1382"/>
        <v>6.816901408450704E-2</v>
      </c>
      <c r="V266" s="62">
        <v>321</v>
      </c>
      <c r="W266" s="60">
        <f t="shared" si="1383"/>
        <v>0.1808450704225352</v>
      </c>
      <c r="X266" s="62">
        <v>158</v>
      </c>
      <c r="Y266" s="60">
        <f t="shared" si="1384"/>
        <v>8.9014084507042249E-2</v>
      </c>
      <c r="Z266" s="40">
        <v>1218</v>
      </c>
      <c r="AA266" s="62">
        <v>52</v>
      </c>
      <c r="AB266" s="60">
        <f t="shared" si="1385"/>
        <v>4.2692939244663386E-2</v>
      </c>
      <c r="AC266" s="62">
        <v>211</v>
      </c>
      <c r="AD266" s="60">
        <f t="shared" si="1386"/>
        <v>0.17323481116584566</v>
      </c>
      <c r="AE266" s="62">
        <v>101</v>
      </c>
      <c r="AF266" s="60">
        <f t="shared" si="1387"/>
        <v>8.2922824302134643E-2</v>
      </c>
      <c r="AG266" s="40">
        <v>767</v>
      </c>
      <c r="AH266" s="62">
        <v>15</v>
      </c>
      <c r="AI266" s="60">
        <f t="shared" si="1388"/>
        <v>1.955671447196871E-2</v>
      </c>
      <c r="AJ266" s="62">
        <v>81</v>
      </c>
      <c r="AK266" s="60">
        <f t="shared" si="1389"/>
        <v>0.10560625814863103</v>
      </c>
      <c r="AL266" s="62">
        <v>48</v>
      </c>
      <c r="AM266" s="60">
        <f t="shared" si="1390"/>
        <v>6.2581486310299875E-2</v>
      </c>
      <c r="AN266" s="40">
        <v>391</v>
      </c>
      <c r="AO266" s="62">
        <v>5</v>
      </c>
      <c r="AP266" s="60">
        <f t="shared" si="1391"/>
        <v>1.278772378516624E-2</v>
      </c>
      <c r="AQ266" s="62">
        <v>19</v>
      </c>
      <c r="AR266" s="60">
        <f t="shared" si="1392"/>
        <v>4.859335038363171E-2</v>
      </c>
      <c r="AS266" s="62">
        <v>23</v>
      </c>
      <c r="AT266" s="60">
        <f t="shared" si="1393"/>
        <v>5.8823529411764705E-2</v>
      </c>
      <c r="AU266" s="40">
        <v>137</v>
      </c>
      <c r="AV266" s="62">
        <v>0</v>
      </c>
      <c r="AW266" s="60">
        <f t="shared" si="1394"/>
        <v>0</v>
      </c>
      <c r="AX266" s="62">
        <v>4</v>
      </c>
      <c r="AY266" s="60">
        <f t="shared" si="1395"/>
        <v>2.9197080291970802E-2</v>
      </c>
      <c r="AZ266" s="62">
        <v>3</v>
      </c>
      <c r="BA266" s="60">
        <f t="shared" si="1396"/>
        <v>2.1897810218978103E-2</v>
      </c>
      <c r="BB266" s="40">
        <f t="shared" si="1397"/>
        <v>4317</v>
      </c>
      <c r="BC266" s="62">
        <f t="shared" si="1398"/>
        <v>193</v>
      </c>
      <c r="BD266" s="60">
        <f t="shared" si="1399"/>
        <v>4.4706972434561038E-2</v>
      </c>
      <c r="BE266" s="62">
        <f t="shared" si="1400"/>
        <v>637</v>
      </c>
      <c r="BF266" s="60">
        <f t="shared" si="1401"/>
        <v>0.14755617326847348</v>
      </c>
      <c r="BG266" s="62">
        <f t="shared" si="1402"/>
        <v>334</v>
      </c>
      <c r="BH266" s="60">
        <f t="shared" si="1403"/>
        <v>7.7368542969654855E-2</v>
      </c>
    </row>
    <row r="267" spans="2:60" ht="14.25" customHeight="1">
      <c r="B267" s="242">
        <v>66</v>
      </c>
      <c r="C267" s="264" t="s">
        <v>5</v>
      </c>
      <c r="D267" s="144" t="s">
        <v>275</v>
      </c>
      <c r="E267" s="128">
        <v>2</v>
      </c>
      <c r="F267" s="89">
        <v>0</v>
      </c>
      <c r="G267" s="77">
        <f t="shared" si="900"/>
        <v>0</v>
      </c>
      <c r="H267" s="78">
        <v>1</v>
      </c>
      <c r="I267" s="77">
        <f t="shared" si="901"/>
        <v>0.5</v>
      </c>
      <c r="J267" s="78">
        <v>1</v>
      </c>
      <c r="K267" s="77">
        <f t="shared" si="902"/>
        <v>0.5</v>
      </c>
      <c r="L267" s="128">
        <v>6</v>
      </c>
      <c r="M267" s="89">
        <v>0</v>
      </c>
      <c r="N267" s="77">
        <f t="shared" si="903"/>
        <v>0</v>
      </c>
      <c r="O267" s="78">
        <v>1</v>
      </c>
      <c r="P267" s="77">
        <f t="shared" si="904"/>
        <v>0.16666666666666666</v>
      </c>
      <c r="Q267" s="78">
        <v>0</v>
      </c>
      <c r="R267" s="77">
        <f t="shared" si="905"/>
        <v>0</v>
      </c>
      <c r="S267" s="128">
        <v>1710</v>
      </c>
      <c r="T267" s="89">
        <v>224</v>
      </c>
      <c r="U267" s="77">
        <f t="shared" si="906"/>
        <v>0.13099415204678364</v>
      </c>
      <c r="V267" s="78">
        <v>657</v>
      </c>
      <c r="W267" s="77">
        <f t="shared" si="907"/>
        <v>0.38421052631578945</v>
      </c>
      <c r="X267" s="78">
        <v>96</v>
      </c>
      <c r="Y267" s="77">
        <f t="shared" si="908"/>
        <v>5.6140350877192984E-2</v>
      </c>
      <c r="Z267" s="128">
        <v>1130</v>
      </c>
      <c r="AA267" s="89">
        <v>137</v>
      </c>
      <c r="AB267" s="77">
        <f t="shared" si="909"/>
        <v>0.12123893805309735</v>
      </c>
      <c r="AC267" s="78">
        <v>452</v>
      </c>
      <c r="AD267" s="77">
        <f t="shared" si="910"/>
        <v>0.4</v>
      </c>
      <c r="AE267" s="78">
        <v>46</v>
      </c>
      <c r="AF267" s="77">
        <f t="shared" si="911"/>
        <v>4.0707964601769911E-2</v>
      </c>
      <c r="AG267" s="128">
        <v>687</v>
      </c>
      <c r="AH267" s="89">
        <v>62</v>
      </c>
      <c r="AI267" s="77">
        <f t="shared" si="912"/>
        <v>9.0247452692867547E-2</v>
      </c>
      <c r="AJ267" s="78">
        <v>251</v>
      </c>
      <c r="AK267" s="77">
        <f t="shared" si="913"/>
        <v>0.36535662299854438</v>
      </c>
      <c r="AL267" s="78">
        <v>23</v>
      </c>
      <c r="AM267" s="77">
        <f t="shared" si="914"/>
        <v>3.3478893740902474E-2</v>
      </c>
      <c r="AN267" s="128">
        <v>351</v>
      </c>
      <c r="AO267" s="89">
        <v>20</v>
      </c>
      <c r="AP267" s="77">
        <f t="shared" si="915"/>
        <v>5.6980056980056981E-2</v>
      </c>
      <c r="AQ267" s="78">
        <v>108</v>
      </c>
      <c r="AR267" s="77">
        <f t="shared" si="916"/>
        <v>0.30769230769230771</v>
      </c>
      <c r="AS267" s="78">
        <v>13</v>
      </c>
      <c r="AT267" s="77">
        <f t="shared" si="917"/>
        <v>3.7037037037037035E-2</v>
      </c>
      <c r="AU267" s="128">
        <v>132</v>
      </c>
      <c r="AV267" s="89">
        <v>3</v>
      </c>
      <c r="AW267" s="77">
        <f t="shared" si="918"/>
        <v>2.2727272727272728E-2</v>
      </c>
      <c r="AX267" s="78">
        <v>24</v>
      </c>
      <c r="AY267" s="77">
        <f t="shared" si="919"/>
        <v>0.18181818181818182</v>
      </c>
      <c r="AZ267" s="78">
        <v>2</v>
      </c>
      <c r="BA267" s="77">
        <f t="shared" si="920"/>
        <v>1.5151515151515152E-2</v>
      </c>
      <c r="BB267" s="128">
        <f t="shared" si="921"/>
        <v>4018</v>
      </c>
      <c r="BC267" s="79">
        <f t="shared" si="921"/>
        <v>446</v>
      </c>
      <c r="BD267" s="77">
        <f t="shared" si="922"/>
        <v>0.11100049776007964</v>
      </c>
      <c r="BE267" s="79">
        <f t="shared" si="923"/>
        <v>1494</v>
      </c>
      <c r="BF267" s="77">
        <f t="shared" si="924"/>
        <v>0.37182677949228471</v>
      </c>
      <c r="BG267" s="79">
        <f t="shared" si="925"/>
        <v>181</v>
      </c>
      <c r="BH267" s="77">
        <f t="shared" si="926"/>
        <v>4.5047287207565956E-2</v>
      </c>
    </row>
    <row r="268" spans="2:60" ht="14.25" customHeight="1">
      <c r="B268" s="243"/>
      <c r="C268" s="265"/>
      <c r="D268" s="187" t="s">
        <v>212</v>
      </c>
      <c r="E268" s="179">
        <v>0</v>
      </c>
      <c r="F268" s="180">
        <v>0</v>
      </c>
      <c r="G268" s="67" t="str">
        <f t="shared" si="900"/>
        <v>-</v>
      </c>
      <c r="H268" s="68">
        <v>0</v>
      </c>
      <c r="I268" s="67" t="str">
        <f t="shared" si="901"/>
        <v>-</v>
      </c>
      <c r="J268" s="68">
        <v>0</v>
      </c>
      <c r="K268" s="67" t="str">
        <f t="shared" si="902"/>
        <v>-</v>
      </c>
      <c r="L268" s="179">
        <v>0</v>
      </c>
      <c r="M268" s="180">
        <v>0</v>
      </c>
      <c r="N268" s="67" t="str">
        <f t="shared" si="903"/>
        <v>-</v>
      </c>
      <c r="O268" s="68">
        <v>0</v>
      </c>
      <c r="P268" s="67" t="str">
        <f t="shared" si="904"/>
        <v>-</v>
      </c>
      <c r="Q268" s="68">
        <v>0</v>
      </c>
      <c r="R268" s="67" t="str">
        <f t="shared" si="905"/>
        <v>-</v>
      </c>
      <c r="S268" s="179">
        <v>233</v>
      </c>
      <c r="T268" s="180">
        <v>21</v>
      </c>
      <c r="U268" s="67">
        <f t="shared" si="906"/>
        <v>9.012875536480687E-2</v>
      </c>
      <c r="V268" s="68">
        <v>87</v>
      </c>
      <c r="W268" s="67">
        <f t="shared" si="907"/>
        <v>0.37339055793991416</v>
      </c>
      <c r="X268" s="68">
        <v>11</v>
      </c>
      <c r="Y268" s="67">
        <f t="shared" si="908"/>
        <v>4.7210300429184553E-2</v>
      </c>
      <c r="Z268" s="179">
        <v>100</v>
      </c>
      <c r="AA268" s="180">
        <v>12</v>
      </c>
      <c r="AB268" s="67">
        <f t="shared" si="909"/>
        <v>0.12</v>
      </c>
      <c r="AC268" s="68">
        <v>42</v>
      </c>
      <c r="AD268" s="67">
        <f t="shared" si="910"/>
        <v>0.42</v>
      </c>
      <c r="AE268" s="68">
        <v>5</v>
      </c>
      <c r="AF268" s="67">
        <f t="shared" si="911"/>
        <v>0.05</v>
      </c>
      <c r="AG268" s="179">
        <v>31</v>
      </c>
      <c r="AH268" s="180">
        <v>4</v>
      </c>
      <c r="AI268" s="67">
        <f t="shared" si="912"/>
        <v>0.12903225806451613</v>
      </c>
      <c r="AJ268" s="68">
        <v>10</v>
      </c>
      <c r="AK268" s="67">
        <f t="shared" si="913"/>
        <v>0.32258064516129031</v>
      </c>
      <c r="AL268" s="68">
        <v>0</v>
      </c>
      <c r="AM268" s="67">
        <f t="shared" si="914"/>
        <v>0</v>
      </c>
      <c r="AN268" s="179">
        <v>15</v>
      </c>
      <c r="AO268" s="180">
        <v>2</v>
      </c>
      <c r="AP268" s="67">
        <f t="shared" si="915"/>
        <v>0.13333333333333333</v>
      </c>
      <c r="AQ268" s="68">
        <v>3</v>
      </c>
      <c r="AR268" s="67">
        <f t="shared" si="916"/>
        <v>0.2</v>
      </c>
      <c r="AS268" s="68">
        <v>1</v>
      </c>
      <c r="AT268" s="67">
        <f t="shared" si="917"/>
        <v>6.6666666666666666E-2</v>
      </c>
      <c r="AU268" s="179">
        <v>3</v>
      </c>
      <c r="AV268" s="180">
        <v>0</v>
      </c>
      <c r="AW268" s="67">
        <f t="shared" si="918"/>
        <v>0</v>
      </c>
      <c r="AX268" s="68">
        <v>0</v>
      </c>
      <c r="AY268" s="67">
        <f t="shared" si="919"/>
        <v>0</v>
      </c>
      <c r="AZ268" s="68">
        <v>0</v>
      </c>
      <c r="BA268" s="67">
        <f t="shared" si="920"/>
        <v>0</v>
      </c>
      <c r="BB268" s="179">
        <f t="shared" si="921"/>
        <v>382</v>
      </c>
      <c r="BC268" s="69">
        <f t="shared" si="921"/>
        <v>39</v>
      </c>
      <c r="BD268" s="67">
        <f t="shared" si="922"/>
        <v>0.10209424083769633</v>
      </c>
      <c r="BE268" s="69">
        <f t="shared" si="923"/>
        <v>142</v>
      </c>
      <c r="BF268" s="67">
        <f t="shared" si="924"/>
        <v>0.37172774869109948</v>
      </c>
      <c r="BG268" s="69">
        <f t="shared" si="925"/>
        <v>17</v>
      </c>
      <c r="BH268" s="67">
        <f t="shared" si="926"/>
        <v>4.4502617801047119E-2</v>
      </c>
    </row>
    <row r="269" spans="2:60" ht="14.25" customHeight="1">
      <c r="B269" s="243"/>
      <c r="C269" s="265"/>
      <c r="D269" s="145" t="s">
        <v>274</v>
      </c>
      <c r="E269" s="179">
        <v>0</v>
      </c>
      <c r="F269" s="180">
        <v>0</v>
      </c>
      <c r="G269" s="67" t="str">
        <f t="shared" ref="G269" si="2021">IFERROR(F269/E269,"-")</f>
        <v>-</v>
      </c>
      <c r="H269" s="68">
        <v>0</v>
      </c>
      <c r="I269" s="67" t="str">
        <f t="shared" ref="I269" si="2022">IFERROR(H269/E269,"-")</f>
        <v>-</v>
      </c>
      <c r="J269" s="68">
        <v>0</v>
      </c>
      <c r="K269" s="67" t="str">
        <f t="shared" ref="K269" si="2023">IFERROR(J269/E269,"-")</f>
        <v>-</v>
      </c>
      <c r="L269" s="179">
        <v>0</v>
      </c>
      <c r="M269" s="180">
        <v>0</v>
      </c>
      <c r="N269" s="67" t="str">
        <f t="shared" ref="N269" si="2024">IFERROR(M269/L269,"-")</f>
        <v>-</v>
      </c>
      <c r="O269" s="68">
        <v>0</v>
      </c>
      <c r="P269" s="67" t="str">
        <f t="shared" ref="P269" si="2025">IFERROR(O269/L269,"-")</f>
        <v>-</v>
      </c>
      <c r="Q269" s="68">
        <v>0</v>
      </c>
      <c r="R269" s="67" t="str">
        <f t="shared" ref="R269" si="2026">IFERROR(Q269/L269,"-")</f>
        <v>-</v>
      </c>
      <c r="S269" s="179">
        <v>4</v>
      </c>
      <c r="T269" s="180">
        <v>0</v>
      </c>
      <c r="U269" s="67">
        <f t="shared" ref="U269" si="2027">IFERROR(T269/S269,"-")</f>
        <v>0</v>
      </c>
      <c r="V269" s="68">
        <v>0</v>
      </c>
      <c r="W269" s="67">
        <f t="shared" ref="W269" si="2028">IFERROR(V269/S269,"-")</f>
        <v>0</v>
      </c>
      <c r="X269" s="68">
        <v>0</v>
      </c>
      <c r="Y269" s="67">
        <f t="shared" ref="Y269" si="2029">IFERROR(X269/S269,"-")</f>
        <v>0</v>
      </c>
      <c r="Z269" s="179">
        <v>6</v>
      </c>
      <c r="AA269" s="180">
        <v>0</v>
      </c>
      <c r="AB269" s="67">
        <f t="shared" ref="AB269" si="2030">IFERROR(AA269/Z269,"-")</f>
        <v>0</v>
      </c>
      <c r="AC269" s="68">
        <v>0</v>
      </c>
      <c r="AD269" s="67">
        <f t="shared" ref="AD269" si="2031">IFERROR(AC269/Z269,"-")</f>
        <v>0</v>
      </c>
      <c r="AE269" s="68">
        <v>0</v>
      </c>
      <c r="AF269" s="67">
        <f t="shared" ref="AF269" si="2032">IFERROR(AE269/Z269,"-")</f>
        <v>0</v>
      </c>
      <c r="AG269" s="179">
        <v>11</v>
      </c>
      <c r="AH269" s="180">
        <v>0</v>
      </c>
      <c r="AI269" s="67">
        <f t="shared" ref="AI269" si="2033">IFERROR(AH269/AG269,"-")</f>
        <v>0</v>
      </c>
      <c r="AJ269" s="68">
        <v>0</v>
      </c>
      <c r="AK269" s="67">
        <f t="shared" ref="AK269" si="2034">IFERROR(AJ269/AG269,"-")</f>
        <v>0</v>
      </c>
      <c r="AL269" s="68">
        <v>0</v>
      </c>
      <c r="AM269" s="67">
        <f t="shared" ref="AM269" si="2035">IFERROR(AL269/AG269,"-")</f>
        <v>0</v>
      </c>
      <c r="AN269" s="179">
        <v>11</v>
      </c>
      <c r="AO269" s="180">
        <v>0</v>
      </c>
      <c r="AP269" s="67">
        <f t="shared" ref="AP269" si="2036">IFERROR(AO269/AN269,"-")</f>
        <v>0</v>
      </c>
      <c r="AQ269" s="68">
        <v>0</v>
      </c>
      <c r="AR269" s="67">
        <f t="shared" ref="AR269" si="2037">IFERROR(AQ269/AN269,"-")</f>
        <v>0</v>
      </c>
      <c r="AS269" s="68">
        <v>0</v>
      </c>
      <c r="AT269" s="67">
        <f t="shared" ref="AT269" si="2038">IFERROR(AS269/AN269,"-")</f>
        <v>0</v>
      </c>
      <c r="AU269" s="179">
        <v>5</v>
      </c>
      <c r="AV269" s="180">
        <v>0</v>
      </c>
      <c r="AW269" s="67">
        <f t="shared" ref="AW269" si="2039">IFERROR(AV269/AU269,"-")</f>
        <v>0</v>
      </c>
      <c r="AX269" s="68">
        <v>0</v>
      </c>
      <c r="AY269" s="67">
        <f t="shared" ref="AY269" si="2040">IFERROR(AX269/AU269,"-")</f>
        <v>0</v>
      </c>
      <c r="AZ269" s="68">
        <v>0</v>
      </c>
      <c r="BA269" s="67">
        <f t="shared" ref="BA269" si="2041">IFERROR(AZ269/AU269,"-")</f>
        <v>0</v>
      </c>
      <c r="BB269" s="179">
        <f t="shared" ref="BB269" si="2042">SUM(E269,L269,S269,Z269,AG269,AN269,AU269,)</f>
        <v>37</v>
      </c>
      <c r="BC269" s="69">
        <f t="shared" ref="BC269" si="2043">SUM(F269,M269,T269,AA269,AH269,AO269,AV269,)</f>
        <v>0</v>
      </c>
      <c r="BD269" s="67">
        <f t="shared" ref="BD269" si="2044">IFERROR(BC269/BB269,"-")</f>
        <v>0</v>
      </c>
      <c r="BE269" s="69">
        <f t="shared" ref="BE269" si="2045">SUM(H269,O269,V269,AC269,AJ269,AQ269,AX269,)</f>
        <v>0</v>
      </c>
      <c r="BF269" s="67">
        <f t="shared" ref="BF269" si="2046">IFERROR(BE269/BB269,"-")</f>
        <v>0</v>
      </c>
      <c r="BG269" s="69">
        <f t="shared" ref="BG269" si="2047">SUM(J269,Q269,X269,AE269,AL269,AS269,AZ269,)</f>
        <v>0</v>
      </c>
      <c r="BH269" s="67">
        <f t="shared" ref="BH269" si="2048">IFERROR(BG269/BB269,"-")</f>
        <v>0</v>
      </c>
    </row>
    <row r="270" spans="2:60" ht="14.25" customHeight="1">
      <c r="B270" s="244"/>
      <c r="C270" s="266"/>
      <c r="D270" s="169" t="s">
        <v>74</v>
      </c>
      <c r="E270" s="39">
        <v>2</v>
      </c>
      <c r="F270" s="195">
        <v>0</v>
      </c>
      <c r="G270" s="13">
        <f t="shared" si="900"/>
        <v>0</v>
      </c>
      <c r="H270" s="34">
        <v>1</v>
      </c>
      <c r="I270" s="13">
        <f t="shared" si="901"/>
        <v>0.5</v>
      </c>
      <c r="J270" s="34">
        <v>1</v>
      </c>
      <c r="K270" s="13">
        <f t="shared" si="902"/>
        <v>0.5</v>
      </c>
      <c r="L270" s="39">
        <v>6</v>
      </c>
      <c r="M270" s="195">
        <v>0</v>
      </c>
      <c r="N270" s="13">
        <f t="shared" si="903"/>
        <v>0</v>
      </c>
      <c r="O270" s="34">
        <v>1</v>
      </c>
      <c r="P270" s="13">
        <f t="shared" si="904"/>
        <v>0.16666666666666666</v>
      </c>
      <c r="Q270" s="34">
        <v>0</v>
      </c>
      <c r="R270" s="13">
        <f t="shared" si="905"/>
        <v>0</v>
      </c>
      <c r="S270" s="39">
        <v>1947</v>
      </c>
      <c r="T270" s="195">
        <v>245</v>
      </c>
      <c r="U270" s="13">
        <f t="shared" si="906"/>
        <v>0.12583461736004109</v>
      </c>
      <c r="V270" s="34">
        <v>744</v>
      </c>
      <c r="W270" s="13">
        <f t="shared" si="907"/>
        <v>0.38212634822804314</v>
      </c>
      <c r="X270" s="34">
        <v>107</v>
      </c>
      <c r="Y270" s="13">
        <f t="shared" si="908"/>
        <v>5.4956343091936311E-2</v>
      </c>
      <c r="Z270" s="39">
        <v>1236</v>
      </c>
      <c r="AA270" s="195">
        <v>149</v>
      </c>
      <c r="AB270" s="13">
        <f t="shared" si="909"/>
        <v>0.12055016181229773</v>
      </c>
      <c r="AC270" s="34">
        <v>494</v>
      </c>
      <c r="AD270" s="13">
        <f t="shared" si="910"/>
        <v>0.39967637540453077</v>
      </c>
      <c r="AE270" s="34">
        <v>51</v>
      </c>
      <c r="AF270" s="13">
        <f t="shared" si="911"/>
        <v>4.12621359223301E-2</v>
      </c>
      <c r="AG270" s="39">
        <v>729</v>
      </c>
      <c r="AH270" s="195">
        <v>66</v>
      </c>
      <c r="AI270" s="13">
        <f t="shared" si="912"/>
        <v>9.0534979423868317E-2</v>
      </c>
      <c r="AJ270" s="34">
        <v>261</v>
      </c>
      <c r="AK270" s="13">
        <f t="shared" si="913"/>
        <v>0.35802469135802467</v>
      </c>
      <c r="AL270" s="34">
        <v>23</v>
      </c>
      <c r="AM270" s="13">
        <f t="shared" si="914"/>
        <v>3.1550068587105622E-2</v>
      </c>
      <c r="AN270" s="39">
        <v>377</v>
      </c>
      <c r="AO270" s="195">
        <v>22</v>
      </c>
      <c r="AP270" s="13">
        <f t="shared" si="915"/>
        <v>5.8355437665782495E-2</v>
      </c>
      <c r="AQ270" s="34">
        <v>111</v>
      </c>
      <c r="AR270" s="13">
        <f t="shared" si="916"/>
        <v>0.29442970822281167</v>
      </c>
      <c r="AS270" s="34">
        <v>14</v>
      </c>
      <c r="AT270" s="13">
        <f t="shared" si="917"/>
        <v>3.7135278514588858E-2</v>
      </c>
      <c r="AU270" s="39">
        <v>140</v>
      </c>
      <c r="AV270" s="195">
        <v>3</v>
      </c>
      <c r="AW270" s="13">
        <f t="shared" si="918"/>
        <v>2.1428571428571429E-2</v>
      </c>
      <c r="AX270" s="34">
        <v>24</v>
      </c>
      <c r="AY270" s="13">
        <f t="shared" si="919"/>
        <v>0.17142857142857143</v>
      </c>
      <c r="AZ270" s="34">
        <v>2</v>
      </c>
      <c r="BA270" s="13">
        <f t="shared" si="920"/>
        <v>1.4285714285714285E-2</v>
      </c>
      <c r="BB270" s="39">
        <f t="shared" si="921"/>
        <v>4437</v>
      </c>
      <c r="BC270" s="75">
        <f t="shared" si="921"/>
        <v>485</v>
      </c>
      <c r="BD270" s="13">
        <f t="shared" si="922"/>
        <v>0.10930809105251296</v>
      </c>
      <c r="BE270" s="75">
        <f t="shared" si="923"/>
        <v>1636</v>
      </c>
      <c r="BF270" s="13">
        <f t="shared" si="924"/>
        <v>0.36871760198332204</v>
      </c>
      <c r="BG270" s="75">
        <f t="shared" si="925"/>
        <v>198</v>
      </c>
      <c r="BH270" s="13">
        <f t="shared" si="926"/>
        <v>4.4624746450304259E-2</v>
      </c>
    </row>
    <row r="271" spans="2:60" ht="14.25" customHeight="1">
      <c r="B271" s="242">
        <v>67</v>
      </c>
      <c r="C271" s="264" t="s">
        <v>6</v>
      </c>
      <c r="D271" s="144" t="s">
        <v>275</v>
      </c>
      <c r="E271" s="128">
        <v>16</v>
      </c>
      <c r="F271" s="89">
        <v>4</v>
      </c>
      <c r="G271" s="77">
        <f t="shared" si="900"/>
        <v>0.25</v>
      </c>
      <c r="H271" s="78">
        <v>5</v>
      </c>
      <c r="I271" s="77">
        <f t="shared" si="901"/>
        <v>0.3125</v>
      </c>
      <c r="J271" s="78">
        <v>1</v>
      </c>
      <c r="K271" s="77">
        <f t="shared" si="902"/>
        <v>6.25E-2</v>
      </c>
      <c r="L271" s="128">
        <v>28</v>
      </c>
      <c r="M271" s="89">
        <v>10</v>
      </c>
      <c r="N271" s="77">
        <f t="shared" si="903"/>
        <v>0.35714285714285715</v>
      </c>
      <c r="O271" s="78">
        <v>5</v>
      </c>
      <c r="P271" s="77">
        <f t="shared" si="904"/>
        <v>0.17857142857142858</v>
      </c>
      <c r="Q271" s="78">
        <v>2</v>
      </c>
      <c r="R271" s="77">
        <f t="shared" si="905"/>
        <v>7.1428571428571425E-2</v>
      </c>
      <c r="S271" s="128">
        <v>650</v>
      </c>
      <c r="T271" s="89">
        <v>42</v>
      </c>
      <c r="U271" s="77">
        <f t="shared" si="906"/>
        <v>6.4615384615384616E-2</v>
      </c>
      <c r="V271" s="78">
        <v>132</v>
      </c>
      <c r="W271" s="77">
        <f t="shared" si="907"/>
        <v>0.20307692307692307</v>
      </c>
      <c r="X271" s="78">
        <v>44</v>
      </c>
      <c r="Y271" s="77">
        <f t="shared" si="908"/>
        <v>6.7692307692307691E-2</v>
      </c>
      <c r="Z271" s="128">
        <v>505</v>
      </c>
      <c r="AA271" s="89">
        <v>22</v>
      </c>
      <c r="AB271" s="77">
        <f t="shared" si="909"/>
        <v>4.3564356435643561E-2</v>
      </c>
      <c r="AC271" s="78">
        <v>89</v>
      </c>
      <c r="AD271" s="77">
        <f t="shared" si="910"/>
        <v>0.17623762376237623</v>
      </c>
      <c r="AE271" s="78">
        <v>25</v>
      </c>
      <c r="AF271" s="77">
        <f t="shared" si="911"/>
        <v>4.9504950495049507E-2</v>
      </c>
      <c r="AG271" s="128">
        <v>349</v>
      </c>
      <c r="AH271" s="89">
        <v>8</v>
      </c>
      <c r="AI271" s="77">
        <f t="shared" si="912"/>
        <v>2.2922636103151862E-2</v>
      </c>
      <c r="AJ271" s="78">
        <v>37</v>
      </c>
      <c r="AK271" s="77">
        <f t="shared" si="913"/>
        <v>0.10601719197707736</v>
      </c>
      <c r="AL271" s="78">
        <v>10</v>
      </c>
      <c r="AM271" s="77">
        <f t="shared" si="914"/>
        <v>2.865329512893983E-2</v>
      </c>
      <c r="AN271" s="128">
        <v>190</v>
      </c>
      <c r="AO271" s="89">
        <v>1</v>
      </c>
      <c r="AP271" s="77">
        <f t="shared" si="915"/>
        <v>5.263157894736842E-3</v>
      </c>
      <c r="AQ271" s="78">
        <v>5</v>
      </c>
      <c r="AR271" s="77">
        <f t="shared" si="916"/>
        <v>2.6315789473684209E-2</v>
      </c>
      <c r="AS271" s="78">
        <v>3</v>
      </c>
      <c r="AT271" s="77">
        <f t="shared" si="917"/>
        <v>1.5789473684210527E-2</v>
      </c>
      <c r="AU271" s="128">
        <v>80</v>
      </c>
      <c r="AV271" s="89">
        <v>0</v>
      </c>
      <c r="AW271" s="77">
        <f t="shared" si="918"/>
        <v>0</v>
      </c>
      <c r="AX271" s="78">
        <v>2</v>
      </c>
      <c r="AY271" s="77">
        <f t="shared" si="919"/>
        <v>2.5000000000000001E-2</v>
      </c>
      <c r="AZ271" s="78">
        <v>0</v>
      </c>
      <c r="BA271" s="77">
        <f t="shared" si="920"/>
        <v>0</v>
      </c>
      <c r="BB271" s="128">
        <f t="shared" si="921"/>
        <v>1818</v>
      </c>
      <c r="BC271" s="79">
        <f t="shared" si="921"/>
        <v>87</v>
      </c>
      <c r="BD271" s="77">
        <f t="shared" si="922"/>
        <v>4.7854785478547858E-2</v>
      </c>
      <c r="BE271" s="79">
        <f t="shared" si="923"/>
        <v>275</v>
      </c>
      <c r="BF271" s="77">
        <f t="shared" si="924"/>
        <v>0.15126512651265125</v>
      </c>
      <c r="BG271" s="79">
        <f t="shared" si="925"/>
        <v>85</v>
      </c>
      <c r="BH271" s="77">
        <f t="shared" si="926"/>
        <v>4.6754675467546754E-2</v>
      </c>
    </row>
    <row r="272" spans="2:60" ht="14.25" customHeight="1">
      <c r="B272" s="243"/>
      <c r="C272" s="265"/>
      <c r="D272" s="187" t="s">
        <v>212</v>
      </c>
      <c r="E272" s="179">
        <v>0</v>
      </c>
      <c r="F272" s="180">
        <v>0</v>
      </c>
      <c r="G272" s="67" t="str">
        <f t="shared" si="900"/>
        <v>-</v>
      </c>
      <c r="H272" s="68">
        <v>0</v>
      </c>
      <c r="I272" s="67" t="str">
        <f t="shared" si="901"/>
        <v>-</v>
      </c>
      <c r="J272" s="68">
        <v>0</v>
      </c>
      <c r="K272" s="67" t="str">
        <f t="shared" si="902"/>
        <v>-</v>
      </c>
      <c r="L272" s="179">
        <v>0</v>
      </c>
      <c r="M272" s="180">
        <v>0</v>
      </c>
      <c r="N272" s="67" t="str">
        <f t="shared" si="903"/>
        <v>-</v>
      </c>
      <c r="O272" s="68">
        <v>0</v>
      </c>
      <c r="P272" s="67" t="str">
        <f t="shared" si="904"/>
        <v>-</v>
      </c>
      <c r="Q272" s="68">
        <v>0</v>
      </c>
      <c r="R272" s="67" t="str">
        <f t="shared" si="905"/>
        <v>-</v>
      </c>
      <c r="S272" s="179">
        <v>40</v>
      </c>
      <c r="T272" s="180">
        <v>1</v>
      </c>
      <c r="U272" s="67">
        <f t="shared" si="906"/>
        <v>2.5000000000000001E-2</v>
      </c>
      <c r="V272" s="68">
        <v>7</v>
      </c>
      <c r="W272" s="67">
        <f t="shared" si="907"/>
        <v>0.17499999999999999</v>
      </c>
      <c r="X272" s="68">
        <v>4</v>
      </c>
      <c r="Y272" s="67">
        <f t="shared" si="908"/>
        <v>0.1</v>
      </c>
      <c r="Z272" s="179">
        <v>8</v>
      </c>
      <c r="AA272" s="180">
        <v>0</v>
      </c>
      <c r="AB272" s="67">
        <f t="shared" si="909"/>
        <v>0</v>
      </c>
      <c r="AC272" s="68">
        <v>2</v>
      </c>
      <c r="AD272" s="67">
        <f t="shared" si="910"/>
        <v>0.25</v>
      </c>
      <c r="AE272" s="68">
        <v>1</v>
      </c>
      <c r="AF272" s="67">
        <f t="shared" si="911"/>
        <v>0.125</v>
      </c>
      <c r="AG272" s="179">
        <v>5</v>
      </c>
      <c r="AH272" s="180">
        <v>0</v>
      </c>
      <c r="AI272" s="67">
        <f t="shared" si="912"/>
        <v>0</v>
      </c>
      <c r="AJ272" s="68">
        <v>0</v>
      </c>
      <c r="AK272" s="67">
        <f t="shared" si="913"/>
        <v>0</v>
      </c>
      <c r="AL272" s="68">
        <v>1</v>
      </c>
      <c r="AM272" s="67">
        <f t="shared" si="914"/>
        <v>0.2</v>
      </c>
      <c r="AN272" s="179">
        <v>3</v>
      </c>
      <c r="AO272" s="180">
        <v>0</v>
      </c>
      <c r="AP272" s="67">
        <f t="shared" si="915"/>
        <v>0</v>
      </c>
      <c r="AQ272" s="68">
        <v>1</v>
      </c>
      <c r="AR272" s="67">
        <f t="shared" si="916"/>
        <v>0.33333333333333331</v>
      </c>
      <c r="AS272" s="68">
        <v>0</v>
      </c>
      <c r="AT272" s="67">
        <f t="shared" si="917"/>
        <v>0</v>
      </c>
      <c r="AU272" s="179">
        <v>1</v>
      </c>
      <c r="AV272" s="180">
        <v>0</v>
      </c>
      <c r="AW272" s="67">
        <f t="shared" si="918"/>
        <v>0</v>
      </c>
      <c r="AX272" s="68">
        <v>0</v>
      </c>
      <c r="AY272" s="67">
        <f t="shared" si="919"/>
        <v>0</v>
      </c>
      <c r="AZ272" s="68">
        <v>0</v>
      </c>
      <c r="BA272" s="67">
        <f t="shared" si="920"/>
        <v>0</v>
      </c>
      <c r="BB272" s="179">
        <f t="shared" si="921"/>
        <v>57</v>
      </c>
      <c r="BC272" s="69">
        <f t="shared" si="921"/>
        <v>1</v>
      </c>
      <c r="BD272" s="67">
        <f t="shared" si="922"/>
        <v>1.7543859649122806E-2</v>
      </c>
      <c r="BE272" s="69">
        <f t="shared" si="923"/>
        <v>10</v>
      </c>
      <c r="BF272" s="67">
        <f t="shared" si="924"/>
        <v>0.17543859649122806</v>
      </c>
      <c r="BG272" s="69">
        <f t="shared" si="925"/>
        <v>6</v>
      </c>
      <c r="BH272" s="67">
        <f t="shared" si="926"/>
        <v>0.10526315789473684</v>
      </c>
    </row>
    <row r="273" spans="2:60" ht="14.25" customHeight="1">
      <c r="B273" s="243"/>
      <c r="C273" s="265"/>
      <c r="D273" s="145" t="s">
        <v>274</v>
      </c>
      <c r="E273" s="179">
        <v>0</v>
      </c>
      <c r="F273" s="180">
        <v>0</v>
      </c>
      <c r="G273" s="67" t="str">
        <f t="shared" ref="G273" si="2049">IFERROR(F273/E273,"-")</f>
        <v>-</v>
      </c>
      <c r="H273" s="68">
        <v>0</v>
      </c>
      <c r="I273" s="67" t="str">
        <f t="shared" ref="I273" si="2050">IFERROR(H273/E273,"-")</f>
        <v>-</v>
      </c>
      <c r="J273" s="68">
        <v>0</v>
      </c>
      <c r="K273" s="67" t="str">
        <f t="shared" ref="K273" si="2051">IFERROR(J273/E273,"-")</f>
        <v>-</v>
      </c>
      <c r="L273" s="179">
        <v>2</v>
      </c>
      <c r="M273" s="180">
        <v>0</v>
      </c>
      <c r="N273" s="67">
        <f t="shared" ref="N273" si="2052">IFERROR(M273/L273,"-")</f>
        <v>0</v>
      </c>
      <c r="O273" s="68">
        <v>0</v>
      </c>
      <c r="P273" s="67">
        <f t="shared" ref="P273" si="2053">IFERROR(O273/L273,"-")</f>
        <v>0</v>
      </c>
      <c r="Q273" s="68">
        <v>0</v>
      </c>
      <c r="R273" s="67">
        <f t="shared" ref="R273" si="2054">IFERROR(Q273/L273,"-")</f>
        <v>0</v>
      </c>
      <c r="S273" s="179">
        <v>2</v>
      </c>
      <c r="T273" s="180">
        <v>0</v>
      </c>
      <c r="U273" s="67">
        <f t="shared" ref="U273" si="2055">IFERROR(T273/S273,"-")</f>
        <v>0</v>
      </c>
      <c r="V273" s="68">
        <v>0</v>
      </c>
      <c r="W273" s="67">
        <f t="shared" ref="W273" si="2056">IFERROR(V273/S273,"-")</f>
        <v>0</v>
      </c>
      <c r="X273" s="68">
        <v>0</v>
      </c>
      <c r="Y273" s="67">
        <f t="shared" ref="Y273" si="2057">IFERROR(X273/S273,"-")</f>
        <v>0</v>
      </c>
      <c r="Z273" s="179">
        <v>7</v>
      </c>
      <c r="AA273" s="180">
        <v>0</v>
      </c>
      <c r="AB273" s="67">
        <f t="shared" ref="AB273" si="2058">IFERROR(AA273/Z273,"-")</f>
        <v>0</v>
      </c>
      <c r="AC273" s="68">
        <v>0</v>
      </c>
      <c r="AD273" s="67">
        <f t="shared" ref="AD273" si="2059">IFERROR(AC273/Z273,"-")</f>
        <v>0</v>
      </c>
      <c r="AE273" s="68">
        <v>0</v>
      </c>
      <c r="AF273" s="67">
        <f t="shared" ref="AF273" si="2060">IFERROR(AE273/Z273,"-")</f>
        <v>0</v>
      </c>
      <c r="AG273" s="179">
        <v>6</v>
      </c>
      <c r="AH273" s="180">
        <v>0</v>
      </c>
      <c r="AI273" s="67">
        <f t="shared" ref="AI273" si="2061">IFERROR(AH273/AG273,"-")</f>
        <v>0</v>
      </c>
      <c r="AJ273" s="68">
        <v>0</v>
      </c>
      <c r="AK273" s="67">
        <f t="shared" ref="AK273" si="2062">IFERROR(AJ273/AG273,"-")</f>
        <v>0</v>
      </c>
      <c r="AL273" s="68">
        <v>0</v>
      </c>
      <c r="AM273" s="67">
        <f t="shared" ref="AM273" si="2063">IFERROR(AL273/AG273,"-")</f>
        <v>0</v>
      </c>
      <c r="AN273" s="179">
        <v>6</v>
      </c>
      <c r="AO273" s="180">
        <v>0</v>
      </c>
      <c r="AP273" s="67">
        <f t="shared" ref="AP273" si="2064">IFERROR(AO273/AN273,"-")</f>
        <v>0</v>
      </c>
      <c r="AQ273" s="68">
        <v>0</v>
      </c>
      <c r="AR273" s="67">
        <f t="shared" ref="AR273" si="2065">IFERROR(AQ273/AN273,"-")</f>
        <v>0</v>
      </c>
      <c r="AS273" s="68">
        <v>0</v>
      </c>
      <c r="AT273" s="67">
        <f t="shared" ref="AT273" si="2066">IFERROR(AS273/AN273,"-")</f>
        <v>0</v>
      </c>
      <c r="AU273" s="179">
        <v>2</v>
      </c>
      <c r="AV273" s="180">
        <v>0</v>
      </c>
      <c r="AW273" s="67">
        <f t="shared" ref="AW273" si="2067">IFERROR(AV273/AU273,"-")</f>
        <v>0</v>
      </c>
      <c r="AX273" s="68">
        <v>0</v>
      </c>
      <c r="AY273" s="67">
        <f t="shared" ref="AY273" si="2068">IFERROR(AX273/AU273,"-")</f>
        <v>0</v>
      </c>
      <c r="AZ273" s="68">
        <v>0</v>
      </c>
      <c r="BA273" s="67">
        <f t="shared" ref="BA273" si="2069">IFERROR(AZ273/AU273,"-")</f>
        <v>0</v>
      </c>
      <c r="BB273" s="179">
        <f t="shared" ref="BB273" si="2070">SUM(E273,L273,S273,Z273,AG273,AN273,AU273,)</f>
        <v>25</v>
      </c>
      <c r="BC273" s="69">
        <f t="shared" ref="BC273" si="2071">SUM(F273,M273,T273,AA273,AH273,AO273,AV273,)</f>
        <v>0</v>
      </c>
      <c r="BD273" s="67">
        <f t="shared" ref="BD273" si="2072">IFERROR(BC273/BB273,"-")</f>
        <v>0</v>
      </c>
      <c r="BE273" s="69">
        <f t="shared" ref="BE273" si="2073">SUM(H273,O273,V273,AC273,AJ273,AQ273,AX273,)</f>
        <v>0</v>
      </c>
      <c r="BF273" s="67">
        <f t="shared" ref="BF273" si="2074">IFERROR(BE273/BB273,"-")</f>
        <v>0</v>
      </c>
      <c r="BG273" s="69">
        <f t="shared" ref="BG273" si="2075">SUM(J273,Q273,X273,AE273,AL273,AS273,AZ273,)</f>
        <v>0</v>
      </c>
      <c r="BH273" s="67">
        <f t="shared" ref="BH273" si="2076">IFERROR(BG273/BB273,"-")</f>
        <v>0</v>
      </c>
    </row>
    <row r="274" spans="2:60" ht="14.25" customHeight="1">
      <c r="B274" s="244"/>
      <c r="C274" s="266"/>
      <c r="D274" s="169" t="s">
        <v>74</v>
      </c>
      <c r="E274" s="39">
        <v>16</v>
      </c>
      <c r="F274" s="195">
        <v>4</v>
      </c>
      <c r="G274" s="13">
        <f t="shared" si="900"/>
        <v>0.25</v>
      </c>
      <c r="H274" s="34">
        <v>5</v>
      </c>
      <c r="I274" s="13">
        <f t="shared" si="901"/>
        <v>0.3125</v>
      </c>
      <c r="J274" s="34">
        <v>1</v>
      </c>
      <c r="K274" s="13">
        <f t="shared" si="902"/>
        <v>6.25E-2</v>
      </c>
      <c r="L274" s="39">
        <v>30</v>
      </c>
      <c r="M274" s="195">
        <v>10</v>
      </c>
      <c r="N274" s="13">
        <f t="shared" si="903"/>
        <v>0.33333333333333331</v>
      </c>
      <c r="O274" s="34">
        <v>5</v>
      </c>
      <c r="P274" s="13">
        <f t="shared" si="904"/>
        <v>0.16666666666666666</v>
      </c>
      <c r="Q274" s="34">
        <v>2</v>
      </c>
      <c r="R274" s="13">
        <f t="shared" si="905"/>
        <v>6.6666666666666666E-2</v>
      </c>
      <c r="S274" s="39">
        <v>692</v>
      </c>
      <c r="T274" s="195">
        <v>43</v>
      </c>
      <c r="U274" s="13">
        <f t="shared" si="906"/>
        <v>6.2138728323699419E-2</v>
      </c>
      <c r="V274" s="34">
        <v>139</v>
      </c>
      <c r="W274" s="13">
        <f t="shared" si="907"/>
        <v>0.20086705202312138</v>
      </c>
      <c r="X274" s="34">
        <v>48</v>
      </c>
      <c r="Y274" s="13">
        <f t="shared" si="908"/>
        <v>6.9364161849710976E-2</v>
      </c>
      <c r="Z274" s="39">
        <v>520</v>
      </c>
      <c r="AA274" s="195">
        <v>22</v>
      </c>
      <c r="AB274" s="13">
        <f t="shared" si="909"/>
        <v>4.230769230769231E-2</v>
      </c>
      <c r="AC274" s="34">
        <v>91</v>
      </c>
      <c r="AD274" s="13">
        <f t="shared" si="910"/>
        <v>0.17499999999999999</v>
      </c>
      <c r="AE274" s="34">
        <v>26</v>
      </c>
      <c r="AF274" s="13">
        <f t="shared" si="911"/>
        <v>0.05</v>
      </c>
      <c r="AG274" s="39">
        <v>360</v>
      </c>
      <c r="AH274" s="195">
        <v>8</v>
      </c>
      <c r="AI274" s="13">
        <f t="shared" si="912"/>
        <v>2.2222222222222223E-2</v>
      </c>
      <c r="AJ274" s="34">
        <v>37</v>
      </c>
      <c r="AK274" s="13">
        <f t="shared" si="913"/>
        <v>0.10277777777777777</v>
      </c>
      <c r="AL274" s="34">
        <v>11</v>
      </c>
      <c r="AM274" s="13">
        <f t="shared" si="914"/>
        <v>3.0555555555555555E-2</v>
      </c>
      <c r="AN274" s="39">
        <v>199</v>
      </c>
      <c r="AO274" s="195">
        <v>1</v>
      </c>
      <c r="AP274" s="13">
        <f t="shared" si="915"/>
        <v>5.0251256281407036E-3</v>
      </c>
      <c r="AQ274" s="34">
        <v>6</v>
      </c>
      <c r="AR274" s="13">
        <f t="shared" si="916"/>
        <v>3.015075376884422E-2</v>
      </c>
      <c r="AS274" s="34">
        <v>3</v>
      </c>
      <c r="AT274" s="13">
        <f t="shared" si="917"/>
        <v>1.507537688442211E-2</v>
      </c>
      <c r="AU274" s="39">
        <v>83</v>
      </c>
      <c r="AV274" s="195">
        <v>0</v>
      </c>
      <c r="AW274" s="13">
        <f t="shared" si="918"/>
        <v>0</v>
      </c>
      <c r="AX274" s="34">
        <v>2</v>
      </c>
      <c r="AY274" s="13">
        <f t="shared" si="919"/>
        <v>2.4096385542168676E-2</v>
      </c>
      <c r="AZ274" s="34">
        <v>0</v>
      </c>
      <c r="BA274" s="13">
        <f t="shared" si="920"/>
        <v>0</v>
      </c>
      <c r="BB274" s="39">
        <f t="shared" si="921"/>
        <v>1900</v>
      </c>
      <c r="BC274" s="75">
        <f t="shared" si="921"/>
        <v>88</v>
      </c>
      <c r="BD274" s="13">
        <f t="shared" si="922"/>
        <v>4.6315789473684213E-2</v>
      </c>
      <c r="BE274" s="75">
        <f t="shared" si="923"/>
        <v>285</v>
      </c>
      <c r="BF274" s="13">
        <f t="shared" si="924"/>
        <v>0.15</v>
      </c>
      <c r="BG274" s="75">
        <f t="shared" si="925"/>
        <v>91</v>
      </c>
      <c r="BH274" s="13">
        <f t="shared" si="926"/>
        <v>4.7894736842105261E-2</v>
      </c>
    </row>
    <row r="275" spans="2:60" ht="14.25" customHeight="1">
      <c r="B275" s="242">
        <v>68</v>
      </c>
      <c r="C275" s="264" t="s">
        <v>52</v>
      </c>
      <c r="D275" s="144" t="s">
        <v>275</v>
      </c>
      <c r="E275" s="128">
        <v>12</v>
      </c>
      <c r="F275" s="89">
        <v>0</v>
      </c>
      <c r="G275" s="77">
        <f t="shared" si="900"/>
        <v>0</v>
      </c>
      <c r="H275" s="78">
        <v>3</v>
      </c>
      <c r="I275" s="77">
        <f t="shared" si="901"/>
        <v>0.25</v>
      </c>
      <c r="J275" s="78">
        <v>0</v>
      </c>
      <c r="K275" s="77">
        <f t="shared" si="902"/>
        <v>0</v>
      </c>
      <c r="L275" s="128">
        <v>35</v>
      </c>
      <c r="M275" s="89">
        <v>0</v>
      </c>
      <c r="N275" s="77">
        <f t="shared" si="903"/>
        <v>0</v>
      </c>
      <c r="O275" s="78">
        <v>4</v>
      </c>
      <c r="P275" s="77">
        <f t="shared" si="904"/>
        <v>0.11428571428571428</v>
      </c>
      <c r="Q275" s="78">
        <v>0</v>
      </c>
      <c r="R275" s="77">
        <f t="shared" si="905"/>
        <v>0</v>
      </c>
      <c r="S275" s="128">
        <v>868</v>
      </c>
      <c r="T275" s="89">
        <v>45</v>
      </c>
      <c r="U275" s="77">
        <f t="shared" si="906"/>
        <v>5.1843317972350228E-2</v>
      </c>
      <c r="V275" s="78">
        <v>147</v>
      </c>
      <c r="W275" s="77">
        <f t="shared" si="907"/>
        <v>0.16935483870967741</v>
      </c>
      <c r="X275" s="78">
        <v>62</v>
      </c>
      <c r="Y275" s="77">
        <f t="shared" si="908"/>
        <v>7.1428571428571425E-2</v>
      </c>
      <c r="Z275" s="128">
        <v>742</v>
      </c>
      <c r="AA275" s="89">
        <v>33</v>
      </c>
      <c r="AB275" s="77">
        <f t="shared" si="909"/>
        <v>4.4474393530997303E-2</v>
      </c>
      <c r="AC275" s="78">
        <v>89</v>
      </c>
      <c r="AD275" s="77">
        <f t="shared" si="910"/>
        <v>0.11994609164420485</v>
      </c>
      <c r="AE275" s="78">
        <v>61</v>
      </c>
      <c r="AF275" s="77">
        <f t="shared" si="911"/>
        <v>8.2210242587601082E-2</v>
      </c>
      <c r="AG275" s="128">
        <v>459</v>
      </c>
      <c r="AH275" s="89">
        <v>10</v>
      </c>
      <c r="AI275" s="77">
        <f t="shared" si="912"/>
        <v>2.178649237472767E-2</v>
      </c>
      <c r="AJ275" s="78">
        <v>40</v>
      </c>
      <c r="AK275" s="77">
        <f t="shared" si="913"/>
        <v>8.714596949891068E-2</v>
      </c>
      <c r="AL275" s="78">
        <v>33</v>
      </c>
      <c r="AM275" s="77">
        <f t="shared" si="914"/>
        <v>7.1895424836601302E-2</v>
      </c>
      <c r="AN275" s="128">
        <v>221</v>
      </c>
      <c r="AO275" s="89">
        <v>2</v>
      </c>
      <c r="AP275" s="77">
        <f t="shared" si="915"/>
        <v>9.0497737556561094E-3</v>
      </c>
      <c r="AQ275" s="78">
        <v>11</v>
      </c>
      <c r="AR275" s="77">
        <f t="shared" si="916"/>
        <v>4.9773755656108594E-2</v>
      </c>
      <c r="AS275" s="78">
        <v>9</v>
      </c>
      <c r="AT275" s="77">
        <f t="shared" si="917"/>
        <v>4.072398190045249E-2</v>
      </c>
      <c r="AU275" s="128">
        <v>65</v>
      </c>
      <c r="AV275" s="89">
        <v>0</v>
      </c>
      <c r="AW275" s="77">
        <f t="shared" si="918"/>
        <v>0</v>
      </c>
      <c r="AX275" s="78">
        <v>1</v>
      </c>
      <c r="AY275" s="77">
        <f t="shared" si="919"/>
        <v>1.5384615384615385E-2</v>
      </c>
      <c r="AZ275" s="78">
        <v>0</v>
      </c>
      <c r="BA275" s="77">
        <f t="shared" si="920"/>
        <v>0</v>
      </c>
      <c r="BB275" s="128">
        <f t="shared" si="921"/>
        <v>2402</v>
      </c>
      <c r="BC275" s="79">
        <f t="shared" si="921"/>
        <v>90</v>
      </c>
      <c r="BD275" s="77">
        <f t="shared" si="922"/>
        <v>3.7468776019983351E-2</v>
      </c>
      <c r="BE275" s="79">
        <f t="shared" si="923"/>
        <v>295</v>
      </c>
      <c r="BF275" s="77">
        <f t="shared" si="924"/>
        <v>0.1228143213988343</v>
      </c>
      <c r="BG275" s="79">
        <f t="shared" si="925"/>
        <v>165</v>
      </c>
      <c r="BH275" s="77">
        <f t="shared" si="926"/>
        <v>6.8692756036636132E-2</v>
      </c>
    </row>
    <row r="276" spans="2:60" ht="14.25" customHeight="1">
      <c r="B276" s="243"/>
      <c r="C276" s="265"/>
      <c r="D276" s="187" t="s">
        <v>212</v>
      </c>
      <c r="E276" s="179">
        <v>0</v>
      </c>
      <c r="F276" s="180">
        <v>0</v>
      </c>
      <c r="G276" s="67" t="str">
        <f t="shared" si="900"/>
        <v>-</v>
      </c>
      <c r="H276" s="68">
        <v>0</v>
      </c>
      <c r="I276" s="67" t="str">
        <f t="shared" si="901"/>
        <v>-</v>
      </c>
      <c r="J276" s="68">
        <v>0</v>
      </c>
      <c r="K276" s="67" t="str">
        <f t="shared" si="902"/>
        <v>-</v>
      </c>
      <c r="L276" s="179">
        <v>1</v>
      </c>
      <c r="M276" s="180">
        <v>0</v>
      </c>
      <c r="N276" s="67">
        <f t="shared" si="903"/>
        <v>0</v>
      </c>
      <c r="O276" s="68">
        <v>0</v>
      </c>
      <c r="P276" s="67">
        <f t="shared" si="904"/>
        <v>0</v>
      </c>
      <c r="Q276" s="68">
        <v>0</v>
      </c>
      <c r="R276" s="67">
        <f t="shared" si="905"/>
        <v>0</v>
      </c>
      <c r="S276" s="179">
        <v>41</v>
      </c>
      <c r="T276" s="180">
        <v>4</v>
      </c>
      <c r="U276" s="67">
        <f t="shared" si="906"/>
        <v>9.7560975609756101E-2</v>
      </c>
      <c r="V276" s="68">
        <v>8</v>
      </c>
      <c r="W276" s="67">
        <f t="shared" si="907"/>
        <v>0.1951219512195122</v>
      </c>
      <c r="X276" s="68">
        <v>3</v>
      </c>
      <c r="Y276" s="67">
        <f t="shared" si="908"/>
        <v>7.3170731707317069E-2</v>
      </c>
      <c r="Z276" s="179">
        <v>29</v>
      </c>
      <c r="AA276" s="180">
        <v>3</v>
      </c>
      <c r="AB276" s="67">
        <f t="shared" si="909"/>
        <v>0.10344827586206896</v>
      </c>
      <c r="AC276" s="68">
        <v>3</v>
      </c>
      <c r="AD276" s="67">
        <f t="shared" si="910"/>
        <v>0.10344827586206896</v>
      </c>
      <c r="AE276" s="68">
        <v>2</v>
      </c>
      <c r="AF276" s="67">
        <f t="shared" si="911"/>
        <v>6.8965517241379309E-2</v>
      </c>
      <c r="AG276" s="179">
        <v>14</v>
      </c>
      <c r="AH276" s="180">
        <v>0</v>
      </c>
      <c r="AI276" s="67">
        <f t="shared" si="912"/>
        <v>0</v>
      </c>
      <c r="AJ276" s="68">
        <v>0</v>
      </c>
      <c r="AK276" s="67">
        <f t="shared" si="913"/>
        <v>0</v>
      </c>
      <c r="AL276" s="68">
        <v>2</v>
      </c>
      <c r="AM276" s="67">
        <f t="shared" si="914"/>
        <v>0.14285714285714285</v>
      </c>
      <c r="AN276" s="179">
        <v>3</v>
      </c>
      <c r="AO276" s="180">
        <v>0</v>
      </c>
      <c r="AP276" s="67">
        <f t="shared" si="915"/>
        <v>0</v>
      </c>
      <c r="AQ276" s="68">
        <v>0</v>
      </c>
      <c r="AR276" s="67">
        <f t="shared" si="916"/>
        <v>0</v>
      </c>
      <c r="AS276" s="68">
        <v>0</v>
      </c>
      <c r="AT276" s="67">
        <f t="shared" si="917"/>
        <v>0</v>
      </c>
      <c r="AU276" s="179">
        <v>2</v>
      </c>
      <c r="AV276" s="180">
        <v>0</v>
      </c>
      <c r="AW276" s="67">
        <f t="shared" si="918"/>
        <v>0</v>
      </c>
      <c r="AX276" s="68">
        <v>0</v>
      </c>
      <c r="AY276" s="67">
        <f t="shared" si="919"/>
        <v>0</v>
      </c>
      <c r="AZ276" s="68">
        <v>0</v>
      </c>
      <c r="BA276" s="67">
        <f t="shared" si="920"/>
        <v>0</v>
      </c>
      <c r="BB276" s="179">
        <f t="shared" si="921"/>
        <v>90</v>
      </c>
      <c r="BC276" s="69">
        <f t="shared" si="921"/>
        <v>7</v>
      </c>
      <c r="BD276" s="67">
        <f t="shared" si="922"/>
        <v>7.7777777777777779E-2</v>
      </c>
      <c r="BE276" s="69">
        <f t="shared" si="923"/>
        <v>11</v>
      </c>
      <c r="BF276" s="67">
        <f t="shared" si="924"/>
        <v>0.12222222222222222</v>
      </c>
      <c r="BG276" s="69">
        <f t="shared" si="925"/>
        <v>7</v>
      </c>
      <c r="BH276" s="67">
        <f t="shared" si="926"/>
        <v>7.7777777777777779E-2</v>
      </c>
    </row>
    <row r="277" spans="2:60" ht="14.25" customHeight="1">
      <c r="B277" s="243"/>
      <c r="C277" s="265"/>
      <c r="D277" s="145" t="s">
        <v>274</v>
      </c>
      <c r="E277" s="179">
        <v>1</v>
      </c>
      <c r="F277" s="180">
        <v>0</v>
      </c>
      <c r="G277" s="67">
        <f t="shared" ref="G277" si="2077">IFERROR(F277/E277,"-")</f>
        <v>0</v>
      </c>
      <c r="H277" s="68">
        <v>0</v>
      </c>
      <c r="I277" s="67">
        <f t="shared" ref="I277" si="2078">IFERROR(H277/E277,"-")</f>
        <v>0</v>
      </c>
      <c r="J277" s="68">
        <v>0</v>
      </c>
      <c r="K277" s="67">
        <f t="shared" ref="K277" si="2079">IFERROR(J277/E277,"-")</f>
        <v>0</v>
      </c>
      <c r="L277" s="179">
        <v>0</v>
      </c>
      <c r="M277" s="180">
        <v>0</v>
      </c>
      <c r="N277" s="67" t="str">
        <f t="shared" ref="N277" si="2080">IFERROR(M277/L277,"-")</f>
        <v>-</v>
      </c>
      <c r="O277" s="68">
        <v>0</v>
      </c>
      <c r="P277" s="67" t="str">
        <f t="shared" ref="P277" si="2081">IFERROR(O277/L277,"-")</f>
        <v>-</v>
      </c>
      <c r="Q277" s="68">
        <v>0</v>
      </c>
      <c r="R277" s="67" t="str">
        <f t="shared" ref="R277" si="2082">IFERROR(Q277/L277,"-")</f>
        <v>-</v>
      </c>
      <c r="S277" s="179">
        <v>14</v>
      </c>
      <c r="T277" s="180">
        <v>0</v>
      </c>
      <c r="U277" s="67">
        <f t="shared" ref="U277" si="2083">IFERROR(T277/S277,"-")</f>
        <v>0</v>
      </c>
      <c r="V277" s="68">
        <v>0</v>
      </c>
      <c r="W277" s="67">
        <f t="shared" ref="W277" si="2084">IFERROR(V277/S277,"-")</f>
        <v>0</v>
      </c>
      <c r="X277" s="68">
        <v>0</v>
      </c>
      <c r="Y277" s="67">
        <f t="shared" ref="Y277" si="2085">IFERROR(X277/S277,"-")</f>
        <v>0</v>
      </c>
      <c r="Z277" s="179">
        <v>11</v>
      </c>
      <c r="AA277" s="180">
        <v>0</v>
      </c>
      <c r="AB277" s="67">
        <f t="shared" ref="AB277" si="2086">IFERROR(AA277/Z277,"-")</f>
        <v>0</v>
      </c>
      <c r="AC277" s="68">
        <v>0</v>
      </c>
      <c r="AD277" s="67">
        <f t="shared" ref="AD277" si="2087">IFERROR(AC277/Z277,"-")</f>
        <v>0</v>
      </c>
      <c r="AE277" s="68">
        <v>0</v>
      </c>
      <c r="AF277" s="67">
        <f t="shared" ref="AF277" si="2088">IFERROR(AE277/Z277,"-")</f>
        <v>0</v>
      </c>
      <c r="AG277" s="179">
        <v>6</v>
      </c>
      <c r="AH277" s="180">
        <v>0</v>
      </c>
      <c r="AI277" s="67">
        <f t="shared" ref="AI277" si="2089">IFERROR(AH277/AG277,"-")</f>
        <v>0</v>
      </c>
      <c r="AJ277" s="68">
        <v>0</v>
      </c>
      <c r="AK277" s="67">
        <f t="shared" ref="AK277" si="2090">IFERROR(AJ277/AG277,"-")</f>
        <v>0</v>
      </c>
      <c r="AL277" s="68">
        <v>0</v>
      </c>
      <c r="AM277" s="67">
        <f t="shared" ref="AM277" si="2091">IFERROR(AL277/AG277,"-")</f>
        <v>0</v>
      </c>
      <c r="AN277" s="179">
        <v>18</v>
      </c>
      <c r="AO277" s="180">
        <v>0</v>
      </c>
      <c r="AP277" s="67">
        <f t="shared" ref="AP277" si="2092">IFERROR(AO277/AN277,"-")</f>
        <v>0</v>
      </c>
      <c r="AQ277" s="68">
        <v>0</v>
      </c>
      <c r="AR277" s="67">
        <f t="shared" ref="AR277" si="2093">IFERROR(AQ277/AN277,"-")</f>
        <v>0</v>
      </c>
      <c r="AS277" s="68">
        <v>0</v>
      </c>
      <c r="AT277" s="67">
        <f t="shared" ref="AT277" si="2094">IFERROR(AS277/AN277,"-")</f>
        <v>0</v>
      </c>
      <c r="AU277" s="179">
        <v>17</v>
      </c>
      <c r="AV277" s="180">
        <v>0</v>
      </c>
      <c r="AW277" s="67">
        <f t="shared" ref="AW277" si="2095">IFERROR(AV277/AU277,"-")</f>
        <v>0</v>
      </c>
      <c r="AX277" s="68">
        <v>0</v>
      </c>
      <c r="AY277" s="67">
        <f t="shared" ref="AY277" si="2096">IFERROR(AX277/AU277,"-")</f>
        <v>0</v>
      </c>
      <c r="AZ277" s="68">
        <v>0</v>
      </c>
      <c r="BA277" s="67">
        <f t="shared" ref="BA277" si="2097">IFERROR(AZ277/AU277,"-")</f>
        <v>0</v>
      </c>
      <c r="BB277" s="179">
        <f t="shared" ref="BB277" si="2098">SUM(E277,L277,S277,Z277,AG277,AN277,AU277,)</f>
        <v>67</v>
      </c>
      <c r="BC277" s="69">
        <f t="shared" ref="BC277" si="2099">SUM(F277,M277,T277,AA277,AH277,AO277,AV277,)</f>
        <v>0</v>
      </c>
      <c r="BD277" s="67">
        <f t="shared" ref="BD277" si="2100">IFERROR(BC277/BB277,"-")</f>
        <v>0</v>
      </c>
      <c r="BE277" s="69">
        <f t="shared" ref="BE277" si="2101">SUM(H277,O277,V277,AC277,AJ277,AQ277,AX277,)</f>
        <v>0</v>
      </c>
      <c r="BF277" s="67">
        <f t="shared" ref="BF277" si="2102">IFERROR(BE277/BB277,"-")</f>
        <v>0</v>
      </c>
      <c r="BG277" s="69">
        <f t="shared" ref="BG277" si="2103">SUM(J277,Q277,X277,AE277,AL277,AS277,AZ277,)</f>
        <v>0</v>
      </c>
      <c r="BH277" s="67">
        <f t="shared" ref="BH277" si="2104">IFERROR(BG277/BB277,"-")</f>
        <v>0</v>
      </c>
    </row>
    <row r="278" spans="2:60" ht="14.25" customHeight="1">
      <c r="B278" s="244"/>
      <c r="C278" s="266"/>
      <c r="D278" s="169" t="s">
        <v>74</v>
      </c>
      <c r="E278" s="39">
        <v>13</v>
      </c>
      <c r="F278" s="195">
        <v>0</v>
      </c>
      <c r="G278" s="13">
        <f t="shared" si="900"/>
        <v>0</v>
      </c>
      <c r="H278" s="34">
        <v>3</v>
      </c>
      <c r="I278" s="13">
        <f t="shared" si="901"/>
        <v>0.23076923076923078</v>
      </c>
      <c r="J278" s="34">
        <v>0</v>
      </c>
      <c r="K278" s="13">
        <f t="shared" si="902"/>
        <v>0</v>
      </c>
      <c r="L278" s="39">
        <v>36</v>
      </c>
      <c r="M278" s="195">
        <v>0</v>
      </c>
      <c r="N278" s="13">
        <f t="shared" si="903"/>
        <v>0</v>
      </c>
      <c r="O278" s="34">
        <v>4</v>
      </c>
      <c r="P278" s="13">
        <f t="shared" si="904"/>
        <v>0.1111111111111111</v>
      </c>
      <c r="Q278" s="34">
        <v>0</v>
      </c>
      <c r="R278" s="13">
        <f t="shared" si="905"/>
        <v>0</v>
      </c>
      <c r="S278" s="39">
        <v>923</v>
      </c>
      <c r="T278" s="195">
        <v>49</v>
      </c>
      <c r="U278" s="13">
        <f t="shared" si="906"/>
        <v>5.3087757313109427E-2</v>
      </c>
      <c r="V278" s="34">
        <v>155</v>
      </c>
      <c r="W278" s="13">
        <f t="shared" si="907"/>
        <v>0.16793066088840736</v>
      </c>
      <c r="X278" s="34">
        <v>65</v>
      </c>
      <c r="Y278" s="13">
        <f t="shared" si="908"/>
        <v>7.0422535211267609E-2</v>
      </c>
      <c r="Z278" s="39">
        <v>782</v>
      </c>
      <c r="AA278" s="195">
        <v>36</v>
      </c>
      <c r="AB278" s="13">
        <f t="shared" si="909"/>
        <v>4.6035805626598467E-2</v>
      </c>
      <c r="AC278" s="34">
        <v>92</v>
      </c>
      <c r="AD278" s="13">
        <f t="shared" si="910"/>
        <v>0.11764705882352941</v>
      </c>
      <c r="AE278" s="34">
        <v>63</v>
      </c>
      <c r="AF278" s="13">
        <f t="shared" si="911"/>
        <v>8.0562659846547313E-2</v>
      </c>
      <c r="AG278" s="39">
        <v>479</v>
      </c>
      <c r="AH278" s="195">
        <v>10</v>
      </c>
      <c r="AI278" s="13">
        <f t="shared" si="912"/>
        <v>2.0876826722338204E-2</v>
      </c>
      <c r="AJ278" s="34">
        <v>40</v>
      </c>
      <c r="AK278" s="13">
        <f t="shared" si="913"/>
        <v>8.3507306889352817E-2</v>
      </c>
      <c r="AL278" s="34">
        <v>35</v>
      </c>
      <c r="AM278" s="13">
        <f t="shared" si="914"/>
        <v>7.3068893528183715E-2</v>
      </c>
      <c r="AN278" s="39">
        <v>242</v>
      </c>
      <c r="AO278" s="195">
        <v>2</v>
      </c>
      <c r="AP278" s="13">
        <f t="shared" si="915"/>
        <v>8.2644628099173556E-3</v>
      </c>
      <c r="AQ278" s="34">
        <v>11</v>
      </c>
      <c r="AR278" s="13">
        <f t="shared" si="916"/>
        <v>4.5454545454545456E-2</v>
      </c>
      <c r="AS278" s="34">
        <v>9</v>
      </c>
      <c r="AT278" s="13">
        <f t="shared" si="917"/>
        <v>3.71900826446281E-2</v>
      </c>
      <c r="AU278" s="39">
        <v>84</v>
      </c>
      <c r="AV278" s="195">
        <v>0</v>
      </c>
      <c r="AW278" s="13">
        <f t="shared" si="918"/>
        <v>0</v>
      </c>
      <c r="AX278" s="34">
        <v>1</v>
      </c>
      <c r="AY278" s="13">
        <f t="shared" si="919"/>
        <v>1.1904761904761904E-2</v>
      </c>
      <c r="AZ278" s="34">
        <v>0</v>
      </c>
      <c r="BA278" s="13">
        <f t="shared" si="920"/>
        <v>0</v>
      </c>
      <c r="BB278" s="39">
        <f t="shared" si="921"/>
        <v>2559</v>
      </c>
      <c r="BC278" s="75">
        <f t="shared" si="921"/>
        <v>97</v>
      </c>
      <c r="BD278" s="13">
        <f t="shared" si="922"/>
        <v>3.7905431809300505E-2</v>
      </c>
      <c r="BE278" s="75">
        <f t="shared" si="923"/>
        <v>306</v>
      </c>
      <c r="BF278" s="13">
        <f t="shared" si="924"/>
        <v>0.11957796014067995</v>
      </c>
      <c r="BG278" s="75">
        <f t="shared" si="925"/>
        <v>172</v>
      </c>
      <c r="BH278" s="13">
        <f t="shared" si="926"/>
        <v>6.7213755373192657E-2</v>
      </c>
    </row>
    <row r="279" spans="2:60" ht="14.25" customHeight="1">
      <c r="B279" s="242">
        <v>69</v>
      </c>
      <c r="C279" s="264" t="s">
        <v>53</v>
      </c>
      <c r="D279" s="144" t="s">
        <v>275</v>
      </c>
      <c r="E279" s="128">
        <v>21</v>
      </c>
      <c r="F279" s="89">
        <v>0</v>
      </c>
      <c r="G279" s="77">
        <f t="shared" si="900"/>
        <v>0</v>
      </c>
      <c r="H279" s="78">
        <v>0</v>
      </c>
      <c r="I279" s="77">
        <f t="shared" si="901"/>
        <v>0</v>
      </c>
      <c r="J279" s="78">
        <v>1</v>
      </c>
      <c r="K279" s="77">
        <f t="shared" si="902"/>
        <v>4.7619047619047616E-2</v>
      </c>
      <c r="L279" s="128">
        <v>43</v>
      </c>
      <c r="M279" s="89">
        <v>0</v>
      </c>
      <c r="N279" s="77">
        <f t="shared" si="903"/>
        <v>0</v>
      </c>
      <c r="O279" s="78">
        <v>3</v>
      </c>
      <c r="P279" s="77">
        <f t="shared" si="904"/>
        <v>6.9767441860465115E-2</v>
      </c>
      <c r="Q279" s="78">
        <v>2</v>
      </c>
      <c r="R279" s="77">
        <f t="shared" si="905"/>
        <v>4.6511627906976744E-2</v>
      </c>
      <c r="S279" s="128">
        <v>2399</v>
      </c>
      <c r="T279" s="89">
        <v>128</v>
      </c>
      <c r="U279" s="77">
        <f t="shared" si="906"/>
        <v>5.3355564818674449E-2</v>
      </c>
      <c r="V279" s="78">
        <v>355</v>
      </c>
      <c r="W279" s="77">
        <f t="shared" si="907"/>
        <v>0.14797832430179242</v>
      </c>
      <c r="X279" s="78">
        <v>199</v>
      </c>
      <c r="Y279" s="77">
        <f t="shared" si="908"/>
        <v>8.2951229679032928E-2</v>
      </c>
      <c r="Z279" s="128">
        <v>1562</v>
      </c>
      <c r="AA279" s="89">
        <v>62</v>
      </c>
      <c r="AB279" s="77">
        <f t="shared" si="909"/>
        <v>3.9692701664532648E-2</v>
      </c>
      <c r="AC279" s="78">
        <v>195</v>
      </c>
      <c r="AD279" s="77">
        <f t="shared" si="910"/>
        <v>0.12483994878361075</v>
      </c>
      <c r="AE279" s="78">
        <v>132</v>
      </c>
      <c r="AF279" s="77">
        <f t="shared" si="911"/>
        <v>8.4507042253521125E-2</v>
      </c>
      <c r="AG279" s="128">
        <v>884</v>
      </c>
      <c r="AH279" s="89">
        <v>15</v>
      </c>
      <c r="AI279" s="77">
        <f t="shared" si="912"/>
        <v>1.6968325791855202E-2</v>
      </c>
      <c r="AJ279" s="78">
        <v>76</v>
      </c>
      <c r="AK279" s="77">
        <f t="shared" si="913"/>
        <v>8.5972850678733032E-2</v>
      </c>
      <c r="AL279" s="78">
        <v>62</v>
      </c>
      <c r="AM279" s="77">
        <f t="shared" si="914"/>
        <v>7.0135746606334842E-2</v>
      </c>
      <c r="AN279" s="128">
        <v>472</v>
      </c>
      <c r="AO279" s="89">
        <v>4</v>
      </c>
      <c r="AP279" s="77">
        <f t="shared" si="915"/>
        <v>8.4745762711864406E-3</v>
      </c>
      <c r="AQ279" s="78">
        <v>25</v>
      </c>
      <c r="AR279" s="77">
        <f t="shared" si="916"/>
        <v>5.2966101694915252E-2</v>
      </c>
      <c r="AS279" s="78">
        <v>18</v>
      </c>
      <c r="AT279" s="77">
        <f t="shared" si="917"/>
        <v>3.8135593220338986E-2</v>
      </c>
      <c r="AU279" s="128">
        <v>143</v>
      </c>
      <c r="AV279" s="89">
        <v>0</v>
      </c>
      <c r="AW279" s="77">
        <f t="shared" si="918"/>
        <v>0</v>
      </c>
      <c r="AX279" s="78">
        <v>5</v>
      </c>
      <c r="AY279" s="77">
        <f t="shared" si="919"/>
        <v>3.4965034965034968E-2</v>
      </c>
      <c r="AZ279" s="78">
        <v>3</v>
      </c>
      <c r="BA279" s="77">
        <f t="shared" si="920"/>
        <v>2.097902097902098E-2</v>
      </c>
      <c r="BB279" s="128">
        <f t="shared" si="921"/>
        <v>5524</v>
      </c>
      <c r="BC279" s="79">
        <f t="shared" si="921"/>
        <v>209</v>
      </c>
      <c r="BD279" s="77">
        <f t="shared" si="922"/>
        <v>3.7834902244750182E-2</v>
      </c>
      <c r="BE279" s="79">
        <f t="shared" si="923"/>
        <v>659</v>
      </c>
      <c r="BF279" s="77">
        <f t="shared" si="924"/>
        <v>0.11929761042722664</v>
      </c>
      <c r="BG279" s="79">
        <f t="shared" si="925"/>
        <v>417</v>
      </c>
      <c r="BH279" s="77">
        <f t="shared" si="926"/>
        <v>7.5488776249094863E-2</v>
      </c>
    </row>
    <row r="280" spans="2:60" ht="14.25" customHeight="1">
      <c r="B280" s="243"/>
      <c r="C280" s="265"/>
      <c r="D280" s="187" t="s">
        <v>212</v>
      </c>
      <c r="E280" s="179">
        <v>0</v>
      </c>
      <c r="F280" s="180">
        <v>0</v>
      </c>
      <c r="G280" s="67" t="str">
        <f t="shared" si="900"/>
        <v>-</v>
      </c>
      <c r="H280" s="68">
        <v>0</v>
      </c>
      <c r="I280" s="67" t="str">
        <f t="shared" si="901"/>
        <v>-</v>
      </c>
      <c r="J280" s="68">
        <v>0</v>
      </c>
      <c r="K280" s="67" t="str">
        <f t="shared" si="902"/>
        <v>-</v>
      </c>
      <c r="L280" s="179">
        <v>1</v>
      </c>
      <c r="M280" s="180">
        <v>0</v>
      </c>
      <c r="N280" s="67">
        <f t="shared" si="903"/>
        <v>0</v>
      </c>
      <c r="O280" s="68">
        <v>1</v>
      </c>
      <c r="P280" s="67">
        <f t="shared" si="904"/>
        <v>1</v>
      </c>
      <c r="Q280" s="68">
        <v>0</v>
      </c>
      <c r="R280" s="67">
        <f t="shared" si="905"/>
        <v>0</v>
      </c>
      <c r="S280" s="179">
        <v>221</v>
      </c>
      <c r="T280" s="180">
        <v>17</v>
      </c>
      <c r="U280" s="67">
        <f t="shared" si="906"/>
        <v>7.6923076923076927E-2</v>
      </c>
      <c r="V280" s="68">
        <v>32</v>
      </c>
      <c r="W280" s="67">
        <f t="shared" si="907"/>
        <v>0.14479638009049775</v>
      </c>
      <c r="X280" s="68">
        <v>18</v>
      </c>
      <c r="Y280" s="67">
        <f t="shared" si="908"/>
        <v>8.1447963800904979E-2</v>
      </c>
      <c r="Z280" s="179">
        <v>84</v>
      </c>
      <c r="AA280" s="180">
        <v>4</v>
      </c>
      <c r="AB280" s="67">
        <f t="shared" si="909"/>
        <v>4.7619047619047616E-2</v>
      </c>
      <c r="AC280" s="68">
        <v>9</v>
      </c>
      <c r="AD280" s="67">
        <f t="shared" si="910"/>
        <v>0.10714285714285714</v>
      </c>
      <c r="AE280" s="68">
        <v>13</v>
      </c>
      <c r="AF280" s="67">
        <f t="shared" si="911"/>
        <v>0.15476190476190477</v>
      </c>
      <c r="AG280" s="179">
        <v>36</v>
      </c>
      <c r="AH280" s="180">
        <v>1</v>
      </c>
      <c r="AI280" s="67">
        <f t="shared" si="912"/>
        <v>2.7777777777777776E-2</v>
      </c>
      <c r="AJ280" s="68">
        <v>4</v>
      </c>
      <c r="AK280" s="67">
        <f t="shared" si="913"/>
        <v>0.1111111111111111</v>
      </c>
      <c r="AL280" s="68">
        <v>4</v>
      </c>
      <c r="AM280" s="67">
        <f t="shared" si="914"/>
        <v>0.1111111111111111</v>
      </c>
      <c r="AN280" s="179">
        <v>8</v>
      </c>
      <c r="AO280" s="180">
        <v>0</v>
      </c>
      <c r="AP280" s="67">
        <f t="shared" si="915"/>
        <v>0</v>
      </c>
      <c r="AQ280" s="68">
        <v>0</v>
      </c>
      <c r="AR280" s="67">
        <f t="shared" si="916"/>
        <v>0</v>
      </c>
      <c r="AS280" s="68">
        <v>1</v>
      </c>
      <c r="AT280" s="67">
        <f t="shared" si="917"/>
        <v>0.125</v>
      </c>
      <c r="AU280" s="179">
        <v>6</v>
      </c>
      <c r="AV280" s="180">
        <v>0</v>
      </c>
      <c r="AW280" s="67">
        <f t="shared" si="918"/>
        <v>0</v>
      </c>
      <c r="AX280" s="68">
        <v>0</v>
      </c>
      <c r="AY280" s="67">
        <f t="shared" si="919"/>
        <v>0</v>
      </c>
      <c r="AZ280" s="68">
        <v>0</v>
      </c>
      <c r="BA280" s="67">
        <f t="shared" si="920"/>
        <v>0</v>
      </c>
      <c r="BB280" s="179">
        <f t="shared" si="921"/>
        <v>356</v>
      </c>
      <c r="BC280" s="69">
        <f t="shared" si="921"/>
        <v>22</v>
      </c>
      <c r="BD280" s="67">
        <f t="shared" si="922"/>
        <v>6.1797752808988762E-2</v>
      </c>
      <c r="BE280" s="69">
        <f t="shared" si="923"/>
        <v>46</v>
      </c>
      <c r="BF280" s="67">
        <f t="shared" si="924"/>
        <v>0.12921348314606743</v>
      </c>
      <c r="BG280" s="69">
        <f t="shared" si="925"/>
        <v>36</v>
      </c>
      <c r="BH280" s="67">
        <f t="shared" si="926"/>
        <v>0.10112359550561797</v>
      </c>
    </row>
    <row r="281" spans="2:60" ht="14.25" customHeight="1">
      <c r="B281" s="243"/>
      <c r="C281" s="265"/>
      <c r="D281" s="145" t="s">
        <v>274</v>
      </c>
      <c r="E281" s="179">
        <v>1</v>
      </c>
      <c r="F281" s="180">
        <v>0</v>
      </c>
      <c r="G281" s="67">
        <f t="shared" ref="G281" si="2105">IFERROR(F281/E281,"-")</f>
        <v>0</v>
      </c>
      <c r="H281" s="68">
        <v>0</v>
      </c>
      <c r="I281" s="67">
        <f t="shared" ref="I281" si="2106">IFERROR(H281/E281,"-")</f>
        <v>0</v>
      </c>
      <c r="J281" s="68">
        <v>0</v>
      </c>
      <c r="K281" s="67">
        <f t="shared" ref="K281" si="2107">IFERROR(J281/E281,"-")</f>
        <v>0</v>
      </c>
      <c r="L281" s="179">
        <v>1</v>
      </c>
      <c r="M281" s="180">
        <v>0</v>
      </c>
      <c r="N281" s="67">
        <f t="shared" ref="N281" si="2108">IFERROR(M281/L281,"-")</f>
        <v>0</v>
      </c>
      <c r="O281" s="68">
        <v>0</v>
      </c>
      <c r="P281" s="67">
        <f t="shared" ref="P281" si="2109">IFERROR(O281/L281,"-")</f>
        <v>0</v>
      </c>
      <c r="Q281" s="68">
        <v>0</v>
      </c>
      <c r="R281" s="67">
        <f t="shared" ref="R281" si="2110">IFERROR(Q281/L281,"-")</f>
        <v>0</v>
      </c>
      <c r="S281" s="179">
        <v>7</v>
      </c>
      <c r="T281" s="180">
        <v>0</v>
      </c>
      <c r="U281" s="67">
        <f t="shared" ref="U281" si="2111">IFERROR(T281/S281,"-")</f>
        <v>0</v>
      </c>
      <c r="V281" s="68">
        <v>0</v>
      </c>
      <c r="W281" s="67">
        <f t="shared" ref="W281" si="2112">IFERROR(V281/S281,"-")</f>
        <v>0</v>
      </c>
      <c r="X281" s="68">
        <v>0</v>
      </c>
      <c r="Y281" s="67">
        <f t="shared" ref="Y281" si="2113">IFERROR(X281/S281,"-")</f>
        <v>0</v>
      </c>
      <c r="Z281" s="179">
        <v>19</v>
      </c>
      <c r="AA281" s="180">
        <v>0</v>
      </c>
      <c r="AB281" s="67">
        <f t="shared" ref="AB281" si="2114">IFERROR(AA281/Z281,"-")</f>
        <v>0</v>
      </c>
      <c r="AC281" s="68">
        <v>0</v>
      </c>
      <c r="AD281" s="67">
        <f t="shared" ref="AD281" si="2115">IFERROR(AC281/Z281,"-")</f>
        <v>0</v>
      </c>
      <c r="AE281" s="68">
        <v>0</v>
      </c>
      <c r="AF281" s="67">
        <f t="shared" ref="AF281" si="2116">IFERROR(AE281/Z281,"-")</f>
        <v>0</v>
      </c>
      <c r="AG281" s="179">
        <v>11</v>
      </c>
      <c r="AH281" s="180">
        <v>0</v>
      </c>
      <c r="AI281" s="67">
        <f t="shared" ref="AI281" si="2117">IFERROR(AH281/AG281,"-")</f>
        <v>0</v>
      </c>
      <c r="AJ281" s="68">
        <v>0</v>
      </c>
      <c r="AK281" s="67">
        <f t="shared" ref="AK281" si="2118">IFERROR(AJ281/AG281,"-")</f>
        <v>0</v>
      </c>
      <c r="AL281" s="68">
        <v>0</v>
      </c>
      <c r="AM281" s="67">
        <f t="shared" ref="AM281" si="2119">IFERROR(AL281/AG281,"-")</f>
        <v>0</v>
      </c>
      <c r="AN281" s="179">
        <v>12</v>
      </c>
      <c r="AO281" s="180">
        <v>0</v>
      </c>
      <c r="AP281" s="67">
        <f t="shared" ref="AP281" si="2120">IFERROR(AO281/AN281,"-")</f>
        <v>0</v>
      </c>
      <c r="AQ281" s="68">
        <v>0</v>
      </c>
      <c r="AR281" s="67">
        <f t="shared" ref="AR281" si="2121">IFERROR(AQ281/AN281,"-")</f>
        <v>0</v>
      </c>
      <c r="AS281" s="68">
        <v>0</v>
      </c>
      <c r="AT281" s="67">
        <f t="shared" ref="AT281" si="2122">IFERROR(AS281/AN281,"-")</f>
        <v>0</v>
      </c>
      <c r="AU281" s="179">
        <v>7</v>
      </c>
      <c r="AV281" s="180">
        <v>0</v>
      </c>
      <c r="AW281" s="67">
        <f t="shared" ref="AW281" si="2123">IFERROR(AV281/AU281,"-")</f>
        <v>0</v>
      </c>
      <c r="AX281" s="68">
        <v>0</v>
      </c>
      <c r="AY281" s="67">
        <f t="shared" ref="AY281" si="2124">IFERROR(AX281/AU281,"-")</f>
        <v>0</v>
      </c>
      <c r="AZ281" s="68">
        <v>0</v>
      </c>
      <c r="BA281" s="67">
        <f t="shared" ref="BA281" si="2125">IFERROR(AZ281/AU281,"-")</f>
        <v>0</v>
      </c>
      <c r="BB281" s="179">
        <f t="shared" ref="BB281" si="2126">SUM(E281,L281,S281,Z281,AG281,AN281,AU281,)</f>
        <v>58</v>
      </c>
      <c r="BC281" s="69">
        <f t="shared" ref="BC281" si="2127">SUM(F281,M281,T281,AA281,AH281,AO281,AV281,)</f>
        <v>0</v>
      </c>
      <c r="BD281" s="67">
        <f t="shared" ref="BD281" si="2128">IFERROR(BC281/BB281,"-")</f>
        <v>0</v>
      </c>
      <c r="BE281" s="69">
        <f t="shared" ref="BE281" si="2129">SUM(H281,O281,V281,AC281,AJ281,AQ281,AX281,)</f>
        <v>0</v>
      </c>
      <c r="BF281" s="67">
        <f t="shared" ref="BF281" si="2130">IFERROR(BE281/BB281,"-")</f>
        <v>0</v>
      </c>
      <c r="BG281" s="69">
        <f t="shared" ref="BG281" si="2131">SUM(J281,Q281,X281,AE281,AL281,AS281,AZ281,)</f>
        <v>0</v>
      </c>
      <c r="BH281" s="67">
        <f t="shared" ref="BH281" si="2132">IFERROR(BG281/BB281,"-")</f>
        <v>0</v>
      </c>
    </row>
    <row r="282" spans="2:60" ht="14.25" customHeight="1">
      <c r="B282" s="244"/>
      <c r="C282" s="266"/>
      <c r="D282" s="169" t="s">
        <v>74</v>
      </c>
      <c r="E282" s="39">
        <v>22</v>
      </c>
      <c r="F282" s="195">
        <v>0</v>
      </c>
      <c r="G282" s="13">
        <f t="shared" si="900"/>
        <v>0</v>
      </c>
      <c r="H282" s="34">
        <v>0</v>
      </c>
      <c r="I282" s="13">
        <f t="shared" si="901"/>
        <v>0</v>
      </c>
      <c r="J282" s="34">
        <v>1</v>
      </c>
      <c r="K282" s="13">
        <f t="shared" si="902"/>
        <v>4.5454545454545456E-2</v>
      </c>
      <c r="L282" s="39">
        <v>45</v>
      </c>
      <c r="M282" s="195">
        <v>0</v>
      </c>
      <c r="N282" s="13">
        <f t="shared" si="903"/>
        <v>0</v>
      </c>
      <c r="O282" s="34">
        <v>4</v>
      </c>
      <c r="P282" s="13">
        <f t="shared" si="904"/>
        <v>8.8888888888888892E-2</v>
      </c>
      <c r="Q282" s="34">
        <v>2</v>
      </c>
      <c r="R282" s="13">
        <f t="shared" si="905"/>
        <v>4.4444444444444446E-2</v>
      </c>
      <c r="S282" s="39">
        <v>2627</v>
      </c>
      <c r="T282" s="195">
        <v>145</v>
      </c>
      <c r="U282" s="13">
        <f t="shared" si="906"/>
        <v>5.5196041111534068E-2</v>
      </c>
      <c r="V282" s="34">
        <v>387</v>
      </c>
      <c r="W282" s="13">
        <f t="shared" si="907"/>
        <v>0.14731633041492195</v>
      </c>
      <c r="X282" s="34">
        <v>217</v>
      </c>
      <c r="Y282" s="13">
        <f t="shared" si="908"/>
        <v>8.2603730491054433E-2</v>
      </c>
      <c r="Z282" s="39">
        <v>1665</v>
      </c>
      <c r="AA282" s="195">
        <v>66</v>
      </c>
      <c r="AB282" s="13">
        <f t="shared" si="909"/>
        <v>3.9639639639639637E-2</v>
      </c>
      <c r="AC282" s="34">
        <v>204</v>
      </c>
      <c r="AD282" s="13">
        <f t="shared" si="910"/>
        <v>0.12252252252252252</v>
      </c>
      <c r="AE282" s="34">
        <v>145</v>
      </c>
      <c r="AF282" s="13">
        <f t="shared" si="911"/>
        <v>8.7087087087087081E-2</v>
      </c>
      <c r="AG282" s="39">
        <v>931</v>
      </c>
      <c r="AH282" s="195">
        <v>16</v>
      </c>
      <c r="AI282" s="13">
        <f t="shared" si="912"/>
        <v>1.7185821697099892E-2</v>
      </c>
      <c r="AJ282" s="34">
        <v>80</v>
      </c>
      <c r="AK282" s="13">
        <f t="shared" si="913"/>
        <v>8.5929108485499464E-2</v>
      </c>
      <c r="AL282" s="34">
        <v>66</v>
      </c>
      <c r="AM282" s="13">
        <f t="shared" si="914"/>
        <v>7.0891514500537059E-2</v>
      </c>
      <c r="AN282" s="39">
        <v>492</v>
      </c>
      <c r="AO282" s="195">
        <v>4</v>
      </c>
      <c r="AP282" s="13">
        <f t="shared" si="915"/>
        <v>8.130081300813009E-3</v>
      </c>
      <c r="AQ282" s="34">
        <v>25</v>
      </c>
      <c r="AR282" s="13">
        <f t="shared" si="916"/>
        <v>5.08130081300813E-2</v>
      </c>
      <c r="AS282" s="34">
        <v>19</v>
      </c>
      <c r="AT282" s="13">
        <f t="shared" si="917"/>
        <v>3.8617886178861791E-2</v>
      </c>
      <c r="AU282" s="39">
        <v>156</v>
      </c>
      <c r="AV282" s="195">
        <v>0</v>
      </c>
      <c r="AW282" s="13">
        <f t="shared" si="918"/>
        <v>0</v>
      </c>
      <c r="AX282" s="34">
        <v>5</v>
      </c>
      <c r="AY282" s="13">
        <f t="shared" si="919"/>
        <v>3.2051282051282048E-2</v>
      </c>
      <c r="AZ282" s="34">
        <v>3</v>
      </c>
      <c r="BA282" s="13">
        <f t="shared" si="920"/>
        <v>1.9230769230769232E-2</v>
      </c>
      <c r="BB282" s="39">
        <f t="shared" si="921"/>
        <v>5938</v>
      </c>
      <c r="BC282" s="75">
        <f t="shared" si="921"/>
        <v>231</v>
      </c>
      <c r="BD282" s="13">
        <f t="shared" si="922"/>
        <v>3.8901987201077806E-2</v>
      </c>
      <c r="BE282" s="75">
        <f t="shared" si="923"/>
        <v>705</v>
      </c>
      <c r="BF282" s="13">
        <f t="shared" si="924"/>
        <v>0.11872684405523745</v>
      </c>
      <c r="BG282" s="75">
        <f t="shared" si="925"/>
        <v>453</v>
      </c>
      <c r="BH282" s="13">
        <f t="shared" si="926"/>
        <v>7.6288312563152577E-2</v>
      </c>
    </row>
    <row r="283" spans="2:60" ht="14.25" customHeight="1">
      <c r="B283" s="242">
        <v>70</v>
      </c>
      <c r="C283" s="264" t="s">
        <v>54</v>
      </c>
      <c r="D283" s="144" t="s">
        <v>275</v>
      </c>
      <c r="E283" s="128">
        <v>2</v>
      </c>
      <c r="F283" s="89">
        <v>0</v>
      </c>
      <c r="G283" s="77">
        <f t="shared" si="900"/>
        <v>0</v>
      </c>
      <c r="H283" s="78">
        <v>0</v>
      </c>
      <c r="I283" s="77">
        <f t="shared" si="901"/>
        <v>0</v>
      </c>
      <c r="J283" s="78">
        <v>0</v>
      </c>
      <c r="K283" s="77">
        <f t="shared" si="902"/>
        <v>0</v>
      </c>
      <c r="L283" s="128">
        <v>5</v>
      </c>
      <c r="M283" s="89">
        <v>0</v>
      </c>
      <c r="N283" s="77">
        <f t="shared" si="903"/>
        <v>0</v>
      </c>
      <c r="O283" s="78">
        <v>1</v>
      </c>
      <c r="P283" s="77">
        <f t="shared" si="904"/>
        <v>0.2</v>
      </c>
      <c r="Q283" s="78">
        <v>0</v>
      </c>
      <c r="R283" s="77">
        <f t="shared" si="905"/>
        <v>0</v>
      </c>
      <c r="S283" s="128">
        <v>358</v>
      </c>
      <c r="T283" s="89">
        <v>26</v>
      </c>
      <c r="U283" s="77">
        <f t="shared" si="906"/>
        <v>7.2625698324022353E-2</v>
      </c>
      <c r="V283" s="78">
        <v>68</v>
      </c>
      <c r="W283" s="77">
        <f t="shared" si="907"/>
        <v>0.18994413407821228</v>
      </c>
      <c r="X283" s="78">
        <v>35</v>
      </c>
      <c r="Y283" s="77">
        <f t="shared" si="908"/>
        <v>9.7765363128491614E-2</v>
      </c>
      <c r="Z283" s="128">
        <v>305</v>
      </c>
      <c r="AA283" s="89">
        <v>22</v>
      </c>
      <c r="AB283" s="77">
        <f t="shared" si="909"/>
        <v>7.2131147540983612E-2</v>
      </c>
      <c r="AC283" s="78">
        <v>54</v>
      </c>
      <c r="AD283" s="77">
        <f t="shared" si="910"/>
        <v>0.17704918032786884</v>
      </c>
      <c r="AE283" s="78">
        <v>37</v>
      </c>
      <c r="AF283" s="77">
        <f t="shared" si="911"/>
        <v>0.12131147540983607</v>
      </c>
      <c r="AG283" s="128">
        <v>197</v>
      </c>
      <c r="AH283" s="89">
        <v>7</v>
      </c>
      <c r="AI283" s="77">
        <f t="shared" si="912"/>
        <v>3.553299492385787E-2</v>
      </c>
      <c r="AJ283" s="78">
        <v>27</v>
      </c>
      <c r="AK283" s="77">
        <f t="shared" si="913"/>
        <v>0.13705583756345177</v>
      </c>
      <c r="AL283" s="78">
        <v>13</v>
      </c>
      <c r="AM283" s="77">
        <f t="shared" si="914"/>
        <v>6.5989847715736044E-2</v>
      </c>
      <c r="AN283" s="128">
        <v>89</v>
      </c>
      <c r="AO283" s="89">
        <v>1</v>
      </c>
      <c r="AP283" s="77">
        <f t="shared" si="915"/>
        <v>1.1235955056179775E-2</v>
      </c>
      <c r="AQ283" s="78">
        <v>5</v>
      </c>
      <c r="AR283" s="77">
        <f t="shared" si="916"/>
        <v>5.6179775280898875E-2</v>
      </c>
      <c r="AS283" s="78">
        <v>3</v>
      </c>
      <c r="AT283" s="77">
        <f t="shared" si="917"/>
        <v>3.3707865168539325E-2</v>
      </c>
      <c r="AU283" s="128">
        <v>22</v>
      </c>
      <c r="AV283" s="89">
        <v>0</v>
      </c>
      <c r="AW283" s="77">
        <f t="shared" si="918"/>
        <v>0</v>
      </c>
      <c r="AX283" s="78">
        <v>0</v>
      </c>
      <c r="AY283" s="77">
        <f t="shared" si="919"/>
        <v>0</v>
      </c>
      <c r="AZ283" s="78">
        <v>1</v>
      </c>
      <c r="BA283" s="77">
        <f t="shared" si="920"/>
        <v>4.5454545454545456E-2</v>
      </c>
      <c r="BB283" s="128">
        <f t="shared" si="921"/>
        <v>978</v>
      </c>
      <c r="BC283" s="79">
        <f t="shared" si="921"/>
        <v>56</v>
      </c>
      <c r="BD283" s="77">
        <f t="shared" si="922"/>
        <v>5.7259713701431493E-2</v>
      </c>
      <c r="BE283" s="79">
        <f t="shared" si="923"/>
        <v>155</v>
      </c>
      <c r="BF283" s="77">
        <f t="shared" si="924"/>
        <v>0.15848670756646216</v>
      </c>
      <c r="BG283" s="79">
        <f t="shared" si="925"/>
        <v>89</v>
      </c>
      <c r="BH283" s="77">
        <f t="shared" si="926"/>
        <v>9.1002044989775058E-2</v>
      </c>
    </row>
    <row r="284" spans="2:60" ht="14.25" customHeight="1">
      <c r="B284" s="243"/>
      <c r="C284" s="265"/>
      <c r="D284" s="187" t="s">
        <v>212</v>
      </c>
      <c r="E284" s="179">
        <v>0</v>
      </c>
      <c r="F284" s="180">
        <v>0</v>
      </c>
      <c r="G284" s="67" t="str">
        <f t="shared" si="900"/>
        <v>-</v>
      </c>
      <c r="H284" s="68">
        <v>0</v>
      </c>
      <c r="I284" s="67" t="str">
        <f t="shared" si="901"/>
        <v>-</v>
      </c>
      <c r="J284" s="68">
        <v>0</v>
      </c>
      <c r="K284" s="67" t="str">
        <f t="shared" si="902"/>
        <v>-</v>
      </c>
      <c r="L284" s="179">
        <v>0</v>
      </c>
      <c r="M284" s="180">
        <v>0</v>
      </c>
      <c r="N284" s="67" t="str">
        <f t="shared" si="903"/>
        <v>-</v>
      </c>
      <c r="O284" s="68">
        <v>0</v>
      </c>
      <c r="P284" s="67" t="str">
        <f t="shared" si="904"/>
        <v>-</v>
      </c>
      <c r="Q284" s="68">
        <v>0</v>
      </c>
      <c r="R284" s="67" t="str">
        <f t="shared" si="905"/>
        <v>-</v>
      </c>
      <c r="S284" s="179">
        <v>18</v>
      </c>
      <c r="T284" s="180">
        <v>2</v>
      </c>
      <c r="U284" s="67">
        <f t="shared" si="906"/>
        <v>0.1111111111111111</v>
      </c>
      <c r="V284" s="68">
        <v>2</v>
      </c>
      <c r="W284" s="67">
        <f t="shared" si="907"/>
        <v>0.1111111111111111</v>
      </c>
      <c r="X284" s="68">
        <v>2</v>
      </c>
      <c r="Y284" s="67">
        <f t="shared" si="908"/>
        <v>0.1111111111111111</v>
      </c>
      <c r="Z284" s="179">
        <v>15</v>
      </c>
      <c r="AA284" s="180">
        <v>0</v>
      </c>
      <c r="AB284" s="67">
        <f t="shared" si="909"/>
        <v>0</v>
      </c>
      <c r="AC284" s="68">
        <v>3</v>
      </c>
      <c r="AD284" s="67">
        <f t="shared" si="910"/>
        <v>0.2</v>
      </c>
      <c r="AE284" s="68">
        <v>1</v>
      </c>
      <c r="AF284" s="67">
        <f t="shared" si="911"/>
        <v>6.6666666666666666E-2</v>
      </c>
      <c r="AG284" s="179">
        <v>6</v>
      </c>
      <c r="AH284" s="180">
        <v>0</v>
      </c>
      <c r="AI284" s="67">
        <f t="shared" si="912"/>
        <v>0</v>
      </c>
      <c r="AJ284" s="68">
        <v>2</v>
      </c>
      <c r="AK284" s="67">
        <f t="shared" si="913"/>
        <v>0.33333333333333331</v>
      </c>
      <c r="AL284" s="68">
        <v>0</v>
      </c>
      <c r="AM284" s="67">
        <f t="shared" si="914"/>
        <v>0</v>
      </c>
      <c r="AN284" s="179">
        <v>5</v>
      </c>
      <c r="AO284" s="180">
        <v>0</v>
      </c>
      <c r="AP284" s="67">
        <f t="shared" si="915"/>
        <v>0</v>
      </c>
      <c r="AQ284" s="68">
        <v>1</v>
      </c>
      <c r="AR284" s="67">
        <f t="shared" si="916"/>
        <v>0.2</v>
      </c>
      <c r="AS284" s="68">
        <v>0</v>
      </c>
      <c r="AT284" s="67">
        <f t="shared" si="917"/>
        <v>0</v>
      </c>
      <c r="AU284" s="179">
        <v>0</v>
      </c>
      <c r="AV284" s="180">
        <v>0</v>
      </c>
      <c r="AW284" s="67" t="str">
        <f t="shared" si="918"/>
        <v>-</v>
      </c>
      <c r="AX284" s="68">
        <v>0</v>
      </c>
      <c r="AY284" s="67" t="str">
        <f t="shared" si="919"/>
        <v>-</v>
      </c>
      <c r="AZ284" s="68">
        <v>0</v>
      </c>
      <c r="BA284" s="67" t="str">
        <f t="shared" si="920"/>
        <v>-</v>
      </c>
      <c r="BB284" s="179">
        <f t="shared" si="921"/>
        <v>44</v>
      </c>
      <c r="BC284" s="69">
        <f t="shared" si="921"/>
        <v>2</v>
      </c>
      <c r="BD284" s="67">
        <f t="shared" si="922"/>
        <v>4.5454545454545456E-2</v>
      </c>
      <c r="BE284" s="69">
        <f t="shared" si="923"/>
        <v>8</v>
      </c>
      <c r="BF284" s="67">
        <f t="shared" si="924"/>
        <v>0.18181818181818182</v>
      </c>
      <c r="BG284" s="69">
        <f t="shared" si="925"/>
        <v>3</v>
      </c>
      <c r="BH284" s="67">
        <f t="shared" si="926"/>
        <v>6.8181818181818177E-2</v>
      </c>
    </row>
    <row r="285" spans="2:60" ht="14.25" customHeight="1">
      <c r="B285" s="243"/>
      <c r="C285" s="265"/>
      <c r="D285" s="145" t="s">
        <v>274</v>
      </c>
      <c r="E285" s="179">
        <v>0</v>
      </c>
      <c r="F285" s="180">
        <v>0</v>
      </c>
      <c r="G285" s="67" t="str">
        <f t="shared" ref="G285" si="2133">IFERROR(F285/E285,"-")</f>
        <v>-</v>
      </c>
      <c r="H285" s="68">
        <v>0</v>
      </c>
      <c r="I285" s="67" t="str">
        <f t="shared" ref="I285" si="2134">IFERROR(H285/E285,"-")</f>
        <v>-</v>
      </c>
      <c r="J285" s="68">
        <v>0</v>
      </c>
      <c r="K285" s="67" t="str">
        <f t="shared" ref="K285" si="2135">IFERROR(J285/E285,"-")</f>
        <v>-</v>
      </c>
      <c r="L285" s="179">
        <v>0</v>
      </c>
      <c r="M285" s="180">
        <v>0</v>
      </c>
      <c r="N285" s="67" t="str">
        <f t="shared" ref="N285" si="2136">IFERROR(M285/L285,"-")</f>
        <v>-</v>
      </c>
      <c r="O285" s="68">
        <v>0</v>
      </c>
      <c r="P285" s="67" t="str">
        <f t="shared" ref="P285" si="2137">IFERROR(O285/L285,"-")</f>
        <v>-</v>
      </c>
      <c r="Q285" s="68">
        <v>0</v>
      </c>
      <c r="R285" s="67" t="str">
        <f t="shared" ref="R285" si="2138">IFERROR(Q285/L285,"-")</f>
        <v>-</v>
      </c>
      <c r="S285" s="179">
        <v>8</v>
      </c>
      <c r="T285" s="180">
        <v>0</v>
      </c>
      <c r="U285" s="67">
        <f t="shared" ref="U285" si="2139">IFERROR(T285/S285,"-")</f>
        <v>0</v>
      </c>
      <c r="V285" s="68">
        <v>0</v>
      </c>
      <c r="W285" s="67">
        <f t="shared" ref="W285" si="2140">IFERROR(V285/S285,"-")</f>
        <v>0</v>
      </c>
      <c r="X285" s="68">
        <v>0</v>
      </c>
      <c r="Y285" s="67">
        <f t="shared" ref="Y285" si="2141">IFERROR(X285/S285,"-")</f>
        <v>0</v>
      </c>
      <c r="Z285" s="179">
        <v>2</v>
      </c>
      <c r="AA285" s="180">
        <v>0</v>
      </c>
      <c r="AB285" s="67">
        <f t="shared" ref="AB285" si="2142">IFERROR(AA285/Z285,"-")</f>
        <v>0</v>
      </c>
      <c r="AC285" s="68">
        <v>0</v>
      </c>
      <c r="AD285" s="67">
        <f t="shared" ref="AD285" si="2143">IFERROR(AC285/Z285,"-")</f>
        <v>0</v>
      </c>
      <c r="AE285" s="68">
        <v>0</v>
      </c>
      <c r="AF285" s="67">
        <f t="shared" ref="AF285" si="2144">IFERROR(AE285/Z285,"-")</f>
        <v>0</v>
      </c>
      <c r="AG285" s="179">
        <v>3</v>
      </c>
      <c r="AH285" s="180">
        <v>0</v>
      </c>
      <c r="AI285" s="67">
        <f t="shared" ref="AI285" si="2145">IFERROR(AH285/AG285,"-")</f>
        <v>0</v>
      </c>
      <c r="AJ285" s="68">
        <v>0</v>
      </c>
      <c r="AK285" s="67">
        <f t="shared" ref="AK285" si="2146">IFERROR(AJ285/AG285,"-")</f>
        <v>0</v>
      </c>
      <c r="AL285" s="68">
        <v>0</v>
      </c>
      <c r="AM285" s="67">
        <f t="shared" ref="AM285" si="2147">IFERROR(AL285/AG285,"-")</f>
        <v>0</v>
      </c>
      <c r="AN285" s="179">
        <v>2</v>
      </c>
      <c r="AO285" s="180">
        <v>0</v>
      </c>
      <c r="AP285" s="67">
        <f t="shared" ref="AP285" si="2148">IFERROR(AO285/AN285,"-")</f>
        <v>0</v>
      </c>
      <c r="AQ285" s="68">
        <v>0</v>
      </c>
      <c r="AR285" s="67">
        <f t="shared" ref="AR285" si="2149">IFERROR(AQ285/AN285,"-")</f>
        <v>0</v>
      </c>
      <c r="AS285" s="68">
        <v>0</v>
      </c>
      <c r="AT285" s="67">
        <f t="shared" ref="AT285" si="2150">IFERROR(AS285/AN285,"-")</f>
        <v>0</v>
      </c>
      <c r="AU285" s="179">
        <v>2</v>
      </c>
      <c r="AV285" s="180">
        <v>0</v>
      </c>
      <c r="AW285" s="67">
        <f t="shared" ref="AW285" si="2151">IFERROR(AV285/AU285,"-")</f>
        <v>0</v>
      </c>
      <c r="AX285" s="68">
        <v>0</v>
      </c>
      <c r="AY285" s="67">
        <f t="shared" ref="AY285" si="2152">IFERROR(AX285/AU285,"-")</f>
        <v>0</v>
      </c>
      <c r="AZ285" s="68">
        <v>0</v>
      </c>
      <c r="BA285" s="67">
        <f t="shared" ref="BA285" si="2153">IFERROR(AZ285/AU285,"-")</f>
        <v>0</v>
      </c>
      <c r="BB285" s="179">
        <f t="shared" ref="BB285" si="2154">SUM(E285,L285,S285,Z285,AG285,AN285,AU285,)</f>
        <v>17</v>
      </c>
      <c r="BC285" s="69">
        <f t="shared" ref="BC285" si="2155">SUM(F285,M285,T285,AA285,AH285,AO285,AV285,)</f>
        <v>0</v>
      </c>
      <c r="BD285" s="67">
        <f t="shared" ref="BD285" si="2156">IFERROR(BC285/BB285,"-")</f>
        <v>0</v>
      </c>
      <c r="BE285" s="69">
        <f t="shared" ref="BE285" si="2157">SUM(H285,O285,V285,AC285,AJ285,AQ285,AX285,)</f>
        <v>0</v>
      </c>
      <c r="BF285" s="67">
        <f t="shared" ref="BF285" si="2158">IFERROR(BE285/BB285,"-")</f>
        <v>0</v>
      </c>
      <c r="BG285" s="69">
        <f t="shared" ref="BG285" si="2159">SUM(J285,Q285,X285,AE285,AL285,AS285,AZ285,)</f>
        <v>0</v>
      </c>
      <c r="BH285" s="67">
        <f t="shared" ref="BH285" si="2160">IFERROR(BG285/BB285,"-")</f>
        <v>0</v>
      </c>
    </row>
    <row r="286" spans="2:60" ht="14.25" customHeight="1">
      <c r="B286" s="244"/>
      <c r="C286" s="266"/>
      <c r="D286" s="169" t="s">
        <v>74</v>
      </c>
      <c r="E286" s="39">
        <v>2</v>
      </c>
      <c r="F286" s="195">
        <v>0</v>
      </c>
      <c r="G286" s="13">
        <f t="shared" si="900"/>
        <v>0</v>
      </c>
      <c r="H286" s="34">
        <v>0</v>
      </c>
      <c r="I286" s="13">
        <f t="shared" si="901"/>
        <v>0</v>
      </c>
      <c r="J286" s="34">
        <v>0</v>
      </c>
      <c r="K286" s="13">
        <f t="shared" si="902"/>
        <v>0</v>
      </c>
      <c r="L286" s="39">
        <v>5</v>
      </c>
      <c r="M286" s="195">
        <v>0</v>
      </c>
      <c r="N286" s="13">
        <f t="shared" si="903"/>
        <v>0</v>
      </c>
      <c r="O286" s="34">
        <v>1</v>
      </c>
      <c r="P286" s="13">
        <f t="shared" si="904"/>
        <v>0.2</v>
      </c>
      <c r="Q286" s="34">
        <v>0</v>
      </c>
      <c r="R286" s="13">
        <f t="shared" si="905"/>
        <v>0</v>
      </c>
      <c r="S286" s="39">
        <v>384</v>
      </c>
      <c r="T286" s="195">
        <v>28</v>
      </c>
      <c r="U286" s="13">
        <f t="shared" si="906"/>
        <v>7.2916666666666671E-2</v>
      </c>
      <c r="V286" s="34">
        <v>70</v>
      </c>
      <c r="W286" s="13">
        <f t="shared" si="907"/>
        <v>0.18229166666666666</v>
      </c>
      <c r="X286" s="34">
        <v>37</v>
      </c>
      <c r="Y286" s="13">
        <f t="shared" si="908"/>
        <v>9.6354166666666671E-2</v>
      </c>
      <c r="Z286" s="39">
        <v>322</v>
      </c>
      <c r="AA286" s="195">
        <v>22</v>
      </c>
      <c r="AB286" s="13">
        <f t="shared" si="909"/>
        <v>6.8322981366459631E-2</v>
      </c>
      <c r="AC286" s="34">
        <v>57</v>
      </c>
      <c r="AD286" s="13">
        <f t="shared" si="910"/>
        <v>0.17701863354037267</v>
      </c>
      <c r="AE286" s="34">
        <v>38</v>
      </c>
      <c r="AF286" s="13">
        <f t="shared" si="911"/>
        <v>0.11801242236024845</v>
      </c>
      <c r="AG286" s="39">
        <v>206</v>
      </c>
      <c r="AH286" s="195">
        <v>7</v>
      </c>
      <c r="AI286" s="13">
        <f t="shared" si="912"/>
        <v>3.3980582524271843E-2</v>
      </c>
      <c r="AJ286" s="34">
        <v>29</v>
      </c>
      <c r="AK286" s="13">
        <f t="shared" si="913"/>
        <v>0.14077669902912621</v>
      </c>
      <c r="AL286" s="34">
        <v>13</v>
      </c>
      <c r="AM286" s="13">
        <f t="shared" si="914"/>
        <v>6.3106796116504854E-2</v>
      </c>
      <c r="AN286" s="39">
        <v>96</v>
      </c>
      <c r="AO286" s="195">
        <v>1</v>
      </c>
      <c r="AP286" s="13">
        <f t="shared" si="915"/>
        <v>1.0416666666666666E-2</v>
      </c>
      <c r="AQ286" s="34">
        <v>6</v>
      </c>
      <c r="AR286" s="13">
        <f t="shared" si="916"/>
        <v>6.25E-2</v>
      </c>
      <c r="AS286" s="34">
        <v>3</v>
      </c>
      <c r="AT286" s="13">
        <f t="shared" si="917"/>
        <v>3.125E-2</v>
      </c>
      <c r="AU286" s="39">
        <v>24</v>
      </c>
      <c r="AV286" s="195">
        <v>0</v>
      </c>
      <c r="AW286" s="13">
        <f t="shared" si="918"/>
        <v>0</v>
      </c>
      <c r="AX286" s="34">
        <v>0</v>
      </c>
      <c r="AY286" s="13">
        <f t="shared" si="919"/>
        <v>0</v>
      </c>
      <c r="AZ286" s="34">
        <v>1</v>
      </c>
      <c r="BA286" s="13">
        <f t="shared" si="920"/>
        <v>4.1666666666666664E-2</v>
      </c>
      <c r="BB286" s="39">
        <f t="shared" si="921"/>
        <v>1039</v>
      </c>
      <c r="BC286" s="75">
        <f t="shared" si="921"/>
        <v>58</v>
      </c>
      <c r="BD286" s="13">
        <f t="shared" si="922"/>
        <v>5.5822906641000959E-2</v>
      </c>
      <c r="BE286" s="75">
        <f t="shared" si="923"/>
        <v>163</v>
      </c>
      <c r="BF286" s="13">
        <f t="shared" si="924"/>
        <v>0.15688161693936478</v>
      </c>
      <c r="BG286" s="75">
        <f t="shared" si="925"/>
        <v>92</v>
      </c>
      <c r="BH286" s="13">
        <f t="shared" si="926"/>
        <v>8.8546679499518763E-2</v>
      </c>
    </row>
    <row r="287" spans="2:60" ht="14.25" customHeight="1">
      <c r="B287" s="242">
        <v>71</v>
      </c>
      <c r="C287" s="264" t="s">
        <v>55</v>
      </c>
      <c r="D287" s="144" t="s">
        <v>275</v>
      </c>
      <c r="E287" s="128">
        <v>1</v>
      </c>
      <c r="F287" s="89">
        <v>0</v>
      </c>
      <c r="G287" s="77">
        <f t="shared" ref="G287:G294" si="2161">IFERROR(F287/E287,"-")</f>
        <v>0</v>
      </c>
      <c r="H287" s="78">
        <v>0</v>
      </c>
      <c r="I287" s="77">
        <f t="shared" ref="I287:I294" si="2162">IFERROR(H287/E287,"-")</f>
        <v>0</v>
      </c>
      <c r="J287" s="78">
        <v>0</v>
      </c>
      <c r="K287" s="77">
        <f t="shared" ref="K287:K294" si="2163">IFERROR(J287/E287,"-")</f>
        <v>0</v>
      </c>
      <c r="L287" s="128">
        <v>10</v>
      </c>
      <c r="M287" s="89">
        <v>0</v>
      </c>
      <c r="N287" s="77">
        <f t="shared" ref="N287:N294" si="2164">IFERROR(M287/L287,"-")</f>
        <v>0</v>
      </c>
      <c r="O287" s="78">
        <v>1</v>
      </c>
      <c r="P287" s="77">
        <f t="shared" ref="P287:P294" si="2165">IFERROR(O287/L287,"-")</f>
        <v>0.1</v>
      </c>
      <c r="Q287" s="78">
        <v>1</v>
      </c>
      <c r="R287" s="77">
        <f t="shared" ref="R287:R294" si="2166">IFERROR(Q287/L287,"-")</f>
        <v>0.1</v>
      </c>
      <c r="S287" s="128">
        <v>1209</v>
      </c>
      <c r="T287" s="89">
        <v>31</v>
      </c>
      <c r="U287" s="77">
        <f t="shared" ref="U287:U294" si="2167">IFERROR(T287/S287,"-")</f>
        <v>2.564102564102564E-2</v>
      </c>
      <c r="V287" s="78">
        <v>136</v>
      </c>
      <c r="W287" s="77">
        <f t="shared" ref="W287:W294" si="2168">IFERROR(V287/S287,"-")</f>
        <v>0.11248966087675766</v>
      </c>
      <c r="X287" s="78">
        <v>35</v>
      </c>
      <c r="Y287" s="77">
        <f t="shared" ref="Y287:Y294" si="2169">IFERROR(X287/S287,"-")</f>
        <v>2.8949545078577336E-2</v>
      </c>
      <c r="Z287" s="128">
        <v>829</v>
      </c>
      <c r="AA287" s="89">
        <v>12</v>
      </c>
      <c r="AB287" s="77">
        <f t="shared" ref="AB287:AB294" si="2170">IFERROR(AA287/Z287,"-")</f>
        <v>1.4475271411338963E-2</v>
      </c>
      <c r="AC287" s="78">
        <v>79</v>
      </c>
      <c r="AD287" s="77">
        <f t="shared" ref="AD287:AD294" si="2171">IFERROR(AC287/Z287,"-")</f>
        <v>9.5295536791314833E-2</v>
      </c>
      <c r="AE287" s="78">
        <v>21</v>
      </c>
      <c r="AF287" s="77">
        <f t="shared" ref="AF287:AF294" si="2172">IFERROR(AE287/Z287,"-")</f>
        <v>2.5331724969843185E-2</v>
      </c>
      <c r="AG287" s="128">
        <v>603</v>
      </c>
      <c r="AH287" s="89">
        <v>1</v>
      </c>
      <c r="AI287" s="77">
        <f t="shared" ref="AI287:AI294" si="2173">IFERROR(AH287/AG287,"-")</f>
        <v>1.658374792703151E-3</v>
      </c>
      <c r="AJ287" s="78">
        <v>28</v>
      </c>
      <c r="AK287" s="77">
        <f t="shared" ref="AK287:AK294" si="2174">IFERROR(AJ287/AG287,"-")</f>
        <v>4.6434494195688222E-2</v>
      </c>
      <c r="AL287" s="78">
        <v>8</v>
      </c>
      <c r="AM287" s="77">
        <f t="shared" ref="AM287:AM294" si="2175">IFERROR(AL287/AG287,"-")</f>
        <v>1.3266998341625208E-2</v>
      </c>
      <c r="AN287" s="128">
        <v>287</v>
      </c>
      <c r="AO287" s="89">
        <v>1</v>
      </c>
      <c r="AP287" s="77">
        <f t="shared" ref="AP287:AP294" si="2176">IFERROR(AO287/AN287,"-")</f>
        <v>3.4843205574912892E-3</v>
      </c>
      <c r="AQ287" s="78">
        <v>13</v>
      </c>
      <c r="AR287" s="77">
        <f t="shared" ref="AR287:AR294" si="2177">IFERROR(AQ287/AN287,"-")</f>
        <v>4.5296167247386762E-2</v>
      </c>
      <c r="AS287" s="78">
        <v>3</v>
      </c>
      <c r="AT287" s="77">
        <f t="shared" ref="AT287:AT294" si="2178">IFERROR(AS287/AN287,"-")</f>
        <v>1.0452961672473868E-2</v>
      </c>
      <c r="AU287" s="128">
        <v>83</v>
      </c>
      <c r="AV287" s="89">
        <v>0</v>
      </c>
      <c r="AW287" s="77">
        <f t="shared" ref="AW287:AW294" si="2179">IFERROR(AV287/AU287,"-")</f>
        <v>0</v>
      </c>
      <c r="AX287" s="78">
        <v>1</v>
      </c>
      <c r="AY287" s="77">
        <f t="shared" ref="AY287:AY294" si="2180">IFERROR(AX287/AU287,"-")</f>
        <v>1.2048192771084338E-2</v>
      </c>
      <c r="AZ287" s="78">
        <v>0</v>
      </c>
      <c r="BA287" s="77">
        <f t="shared" ref="BA287:BA294" si="2181">IFERROR(AZ287/AU287,"-")</f>
        <v>0</v>
      </c>
      <c r="BB287" s="128">
        <f t="shared" ref="BB287:BB294" si="2182">SUM(E287,L287,S287,Z287,AG287,AN287,AU287,)</f>
        <v>3022</v>
      </c>
      <c r="BC287" s="79">
        <f t="shared" ref="BC287:BC294" si="2183">SUM(F287,M287,T287,AA287,AH287,AO287,AV287,)</f>
        <v>45</v>
      </c>
      <c r="BD287" s="77">
        <f t="shared" ref="BD287:BD294" si="2184">IFERROR(BC287/BB287,"-")</f>
        <v>1.4890800794176042E-2</v>
      </c>
      <c r="BE287" s="79">
        <f t="shared" ref="BE287:BE294" si="2185">SUM(H287,O287,V287,AC287,AJ287,AQ287,AX287,)</f>
        <v>258</v>
      </c>
      <c r="BF287" s="77">
        <f t="shared" ref="BF287:BF294" si="2186">IFERROR(BE287/BB287,"-")</f>
        <v>8.5373924553275971E-2</v>
      </c>
      <c r="BG287" s="79">
        <f t="shared" ref="BG287:BG294" si="2187">SUM(J287,Q287,X287,AE287,AL287,AS287,AZ287,)</f>
        <v>68</v>
      </c>
      <c r="BH287" s="77">
        <f t="shared" ref="BH287:BH294" si="2188">IFERROR(BG287/BB287,"-")</f>
        <v>2.2501654533421574E-2</v>
      </c>
    </row>
    <row r="288" spans="2:60" ht="14.25" customHeight="1">
      <c r="B288" s="243"/>
      <c r="C288" s="265"/>
      <c r="D288" s="187" t="s">
        <v>212</v>
      </c>
      <c r="E288" s="179">
        <v>0</v>
      </c>
      <c r="F288" s="180">
        <v>0</v>
      </c>
      <c r="G288" s="67" t="str">
        <f t="shared" si="2161"/>
        <v>-</v>
      </c>
      <c r="H288" s="68">
        <v>0</v>
      </c>
      <c r="I288" s="67" t="str">
        <f t="shared" si="2162"/>
        <v>-</v>
      </c>
      <c r="J288" s="68">
        <v>0</v>
      </c>
      <c r="K288" s="67" t="str">
        <f t="shared" si="2163"/>
        <v>-</v>
      </c>
      <c r="L288" s="179">
        <v>0</v>
      </c>
      <c r="M288" s="180">
        <v>0</v>
      </c>
      <c r="N288" s="67" t="str">
        <f t="shared" si="2164"/>
        <v>-</v>
      </c>
      <c r="O288" s="68">
        <v>0</v>
      </c>
      <c r="P288" s="67" t="str">
        <f t="shared" si="2165"/>
        <v>-</v>
      </c>
      <c r="Q288" s="68">
        <v>0</v>
      </c>
      <c r="R288" s="67" t="str">
        <f t="shared" si="2166"/>
        <v>-</v>
      </c>
      <c r="S288" s="179">
        <v>53</v>
      </c>
      <c r="T288" s="180">
        <v>0</v>
      </c>
      <c r="U288" s="67">
        <f t="shared" si="2167"/>
        <v>0</v>
      </c>
      <c r="V288" s="68">
        <v>8</v>
      </c>
      <c r="W288" s="67">
        <f t="shared" si="2168"/>
        <v>0.15094339622641509</v>
      </c>
      <c r="X288" s="68">
        <v>0</v>
      </c>
      <c r="Y288" s="67">
        <f t="shared" si="2169"/>
        <v>0</v>
      </c>
      <c r="Z288" s="179">
        <v>27</v>
      </c>
      <c r="AA288" s="180">
        <v>0</v>
      </c>
      <c r="AB288" s="67">
        <f t="shared" si="2170"/>
        <v>0</v>
      </c>
      <c r="AC288" s="68">
        <v>0</v>
      </c>
      <c r="AD288" s="67">
        <f t="shared" si="2171"/>
        <v>0</v>
      </c>
      <c r="AE288" s="68">
        <v>0</v>
      </c>
      <c r="AF288" s="67">
        <f t="shared" si="2172"/>
        <v>0</v>
      </c>
      <c r="AG288" s="179">
        <v>13</v>
      </c>
      <c r="AH288" s="180">
        <v>0</v>
      </c>
      <c r="AI288" s="67">
        <f t="shared" si="2173"/>
        <v>0</v>
      </c>
      <c r="AJ288" s="68">
        <v>0</v>
      </c>
      <c r="AK288" s="67">
        <f t="shared" si="2174"/>
        <v>0</v>
      </c>
      <c r="AL288" s="68">
        <v>0</v>
      </c>
      <c r="AM288" s="67">
        <f t="shared" si="2175"/>
        <v>0</v>
      </c>
      <c r="AN288" s="179">
        <v>8</v>
      </c>
      <c r="AO288" s="180">
        <v>0</v>
      </c>
      <c r="AP288" s="67">
        <f t="shared" si="2176"/>
        <v>0</v>
      </c>
      <c r="AQ288" s="68">
        <v>0</v>
      </c>
      <c r="AR288" s="67">
        <f t="shared" si="2177"/>
        <v>0</v>
      </c>
      <c r="AS288" s="68">
        <v>0</v>
      </c>
      <c r="AT288" s="67">
        <f t="shared" si="2178"/>
        <v>0</v>
      </c>
      <c r="AU288" s="179">
        <v>3</v>
      </c>
      <c r="AV288" s="180">
        <v>0</v>
      </c>
      <c r="AW288" s="67">
        <f t="shared" si="2179"/>
        <v>0</v>
      </c>
      <c r="AX288" s="68">
        <v>0</v>
      </c>
      <c r="AY288" s="67">
        <f t="shared" si="2180"/>
        <v>0</v>
      </c>
      <c r="AZ288" s="68">
        <v>0</v>
      </c>
      <c r="BA288" s="67">
        <f t="shared" si="2181"/>
        <v>0</v>
      </c>
      <c r="BB288" s="179">
        <f t="shared" si="2182"/>
        <v>104</v>
      </c>
      <c r="BC288" s="69">
        <f t="shared" si="2183"/>
        <v>0</v>
      </c>
      <c r="BD288" s="67">
        <f t="shared" si="2184"/>
        <v>0</v>
      </c>
      <c r="BE288" s="69">
        <f t="shared" si="2185"/>
        <v>8</v>
      </c>
      <c r="BF288" s="67">
        <f t="shared" si="2186"/>
        <v>7.6923076923076927E-2</v>
      </c>
      <c r="BG288" s="69">
        <f t="shared" si="2187"/>
        <v>0</v>
      </c>
      <c r="BH288" s="67">
        <f t="shared" si="2188"/>
        <v>0</v>
      </c>
    </row>
    <row r="289" spans="2:60" ht="14.25" customHeight="1">
      <c r="B289" s="243"/>
      <c r="C289" s="265"/>
      <c r="D289" s="145" t="s">
        <v>274</v>
      </c>
      <c r="E289" s="179">
        <v>0</v>
      </c>
      <c r="F289" s="180">
        <v>0</v>
      </c>
      <c r="G289" s="67" t="str">
        <f t="shared" ref="G289" si="2189">IFERROR(F289/E289,"-")</f>
        <v>-</v>
      </c>
      <c r="H289" s="68">
        <v>0</v>
      </c>
      <c r="I289" s="67" t="str">
        <f t="shared" ref="I289" si="2190">IFERROR(H289/E289,"-")</f>
        <v>-</v>
      </c>
      <c r="J289" s="68">
        <v>0</v>
      </c>
      <c r="K289" s="67" t="str">
        <f t="shared" ref="K289" si="2191">IFERROR(J289/E289,"-")</f>
        <v>-</v>
      </c>
      <c r="L289" s="179">
        <v>0</v>
      </c>
      <c r="M289" s="180">
        <v>0</v>
      </c>
      <c r="N289" s="67" t="str">
        <f t="shared" ref="N289" si="2192">IFERROR(M289/L289,"-")</f>
        <v>-</v>
      </c>
      <c r="O289" s="68">
        <v>0</v>
      </c>
      <c r="P289" s="67" t="str">
        <f t="shared" ref="P289" si="2193">IFERROR(O289/L289,"-")</f>
        <v>-</v>
      </c>
      <c r="Q289" s="68">
        <v>0</v>
      </c>
      <c r="R289" s="67" t="str">
        <f t="shared" ref="R289" si="2194">IFERROR(Q289/L289,"-")</f>
        <v>-</v>
      </c>
      <c r="S289" s="179">
        <v>5</v>
      </c>
      <c r="T289" s="180">
        <v>0</v>
      </c>
      <c r="U289" s="67">
        <f t="shared" ref="U289" si="2195">IFERROR(T289/S289,"-")</f>
        <v>0</v>
      </c>
      <c r="V289" s="68">
        <v>0</v>
      </c>
      <c r="W289" s="67">
        <f t="shared" ref="W289" si="2196">IFERROR(V289/S289,"-")</f>
        <v>0</v>
      </c>
      <c r="X289" s="68">
        <v>0</v>
      </c>
      <c r="Y289" s="67">
        <f t="shared" ref="Y289" si="2197">IFERROR(X289/S289,"-")</f>
        <v>0</v>
      </c>
      <c r="Z289" s="179">
        <v>13</v>
      </c>
      <c r="AA289" s="180">
        <v>0</v>
      </c>
      <c r="AB289" s="67">
        <f t="shared" ref="AB289" si="2198">IFERROR(AA289/Z289,"-")</f>
        <v>0</v>
      </c>
      <c r="AC289" s="68">
        <v>0</v>
      </c>
      <c r="AD289" s="67">
        <f t="shared" ref="AD289" si="2199">IFERROR(AC289/Z289,"-")</f>
        <v>0</v>
      </c>
      <c r="AE289" s="68">
        <v>0</v>
      </c>
      <c r="AF289" s="67">
        <f t="shared" ref="AF289" si="2200">IFERROR(AE289/Z289,"-")</f>
        <v>0</v>
      </c>
      <c r="AG289" s="179">
        <v>10</v>
      </c>
      <c r="AH289" s="180">
        <v>0</v>
      </c>
      <c r="AI289" s="67">
        <f t="shared" ref="AI289" si="2201">IFERROR(AH289/AG289,"-")</f>
        <v>0</v>
      </c>
      <c r="AJ289" s="68">
        <v>0</v>
      </c>
      <c r="AK289" s="67">
        <f t="shared" ref="AK289" si="2202">IFERROR(AJ289/AG289,"-")</f>
        <v>0</v>
      </c>
      <c r="AL289" s="68">
        <v>0</v>
      </c>
      <c r="AM289" s="67">
        <f t="shared" ref="AM289" si="2203">IFERROR(AL289/AG289,"-")</f>
        <v>0</v>
      </c>
      <c r="AN289" s="179">
        <v>5</v>
      </c>
      <c r="AO289" s="180">
        <v>0</v>
      </c>
      <c r="AP289" s="67">
        <f t="shared" ref="AP289" si="2204">IFERROR(AO289/AN289,"-")</f>
        <v>0</v>
      </c>
      <c r="AQ289" s="68">
        <v>0</v>
      </c>
      <c r="AR289" s="67">
        <f t="shared" ref="AR289" si="2205">IFERROR(AQ289/AN289,"-")</f>
        <v>0</v>
      </c>
      <c r="AS289" s="68">
        <v>0</v>
      </c>
      <c r="AT289" s="67">
        <f t="shared" ref="AT289" si="2206">IFERROR(AS289/AN289,"-")</f>
        <v>0</v>
      </c>
      <c r="AU289" s="179">
        <v>4</v>
      </c>
      <c r="AV289" s="180">
        <v>0</v>
      </c>
      <c r="AW289" s="67">
        <f t="shared" ref="AW289" si="2207">IFERROR(AV289/AU289,"-")</f>
        <v>0</v>
      </c>
      <c r="AX289" s="68">
        <v>0</v>
      </c>
      <c r="AY289" s="67">
        <f t="shared" ref="AY289" si="2208">IFERROR(AX289/AU289,"-")</f>
        <v>0</v>
      </c>
      <c r="AZ289" s="68">
        <v>0</v>
      </c>
      <c r="BA289" s="67">
        <f t="shared" ref="BA289" si="2209">IFERROR(AZ289/AU289,"-")</f>
        <v>0</v>
      </c>
      <c r="BB289" s="179">
        <f t="shared" ref="BB289" si="2210">SUM(E289,L289,S289,Z289,AG289,AN289,AU289,)</f>
        <v>37</v>
      </c>
      <c r="BC289" s="69">
        <f t="shared" ref="BC289" si="2211">SUM(F289,M289,T289,AA289,AH289,AO289,AV289,)</f>
        <v>0</v>
      </c>
      <c r="BD289" s="67">
        <f t="shared" ref="BD289" si="2212">IFERROR(BC289/BB289,"-")</f>
        <v>0</v>
      </c>
      <c r="BE289" s="69">
        <f t="shared" ref="BE289" si="2213">SUM(H289,O289,V289,AC289,AJ289,AQ289,AX289,)</f>
        <v>0</v>
      </c>
      <c r="BF289" s="67">
        <f t="shared" ref="BF289" si="2214">IFERROR(BE289/BB289,"-")</f>
        <v>0</v>
      </c>
      <c r="BG289" s="69">
        <f t="shared" ref="BG289" si="2215">SUM(J289,Q289,X289,AE289,AL289,AS289,AZ289,)</f>
        <v>0</v>
      </c>
      <c r="BH289" s="67">
        <f t="shared" ref="BH289" si="2216">IFERROR(BG289/BB289,"-")</f>
        <v>0</v>
      </c>
    </row>
    <row r="290" spans="2:60" ht="14.25" customHeight="1">
      <c r="B290" s="244"/>
      <c r="C290" s="266"/>
      <c r="D290" s="169" t="s">
        <v>74</v>
      </c>
      <c r="E290" s="39">
        <v>1</v>
      </c>
      <c r="F290" s="195">
        <v>0</v>
      </c>
      <c r="G290" s="13">
        <f t="shared" si="2161"/>
        <v>0</v>
      </c>
      <c r="H290" s="34">
        <v>0</v>
      </c>
      <c r="I290" s="13">
        <f t="shared" si="2162"/>
        <v>0</v>
      </c>
      <c r="J290" s="34">
        <v>0</v>
      </c>
      <c r="K290" s="13">
        <f t="shared" si="2163"/>
        <v>0</v>
      </c>
      <c r="L290" s="39">
        <v>10</v>
      </c>
      <c r="M290" s="195">
        <v>0</v>
      </c>
      <c r="N290" s="13">
        <f t="shared" si="2164"/>
        <v>0</v>
      </c>
      <c r="O290" s="34">
        <v>1</v>
      </c>
      <c r="P290" s="13">
        <f t="shared" si="2165"/>
        <v>0.1</v>
      </c>
      <c r="Q290" s="34">
        <v>1</v>
      </c>
      <c r="R290" s="13">
        <f t="shared" si="2166"/>
        <v>0.1</v>
      </c>
      <c r="S290" s="39">
        <v>1267</v>
      </c>
      <c r="T290" s="195">
        <v>31</v>
      </c>
      <c r="U290" s="13">
        <f t="shared" si="2167"/>
        <v>2.4467245461720601E-2</v>
      </c>
      <c r="V290" s="34">
        <v>144</v>
      </c>
      <c r="W290" s="13">
        <f t="shared" si="2168"/>
        <v>0.11365430149960537</v>
      </c>
      <c r="X290" s="34">
        <v>35</v>
      </c>
      <c r="Y290" s="13">
        <f t="shared" si="2169"/>
        <v>2.7624309392265192E-2</v>
      </c>
      <c r="Z290" s="39">
        <v>869</v>
      </c>
      <c r="AA290" s="195">
        <v>12</v>
      </c>
      <c r="AB290" s="13">
        <f t="shared" si="2170"/>
        <v>1.3808975834292289E-2</v>
      </c>
      <c r="AC290" s="34">
        <v>79</v>
      </c>
      <c r="AD290" s="13">
        <f t="shared" si="2171"/>
        <v>9.0909090909090912E-2</v>
      </c>
      <c r="AE290" s="34">
        <v>21</v>
      </c>
      <c r="AF290" s="13">
        <f t="shared" si="2172"/>
        <v>2.4165707710011506E-2</v>
      </c>
      <c r="AG290" s="39">
        <v>626</v>
      </c>
      <c r="AH290" s="195">
        <v>1</v>
      </c>
      <c r="AI290" s="13">
        <f t="shared" si="2173"/>
        <v>1.5974440894568689E-3</v>
      </c>
      <c r="AJ290" s="34">
        <v>28</v>
      </c>
      <c r="AK290" s="13">
        <f t="shared" si="2174"/>
        <v>4.472843450479233E-2</v>
      </c>
      <c r="AL290" s="34">
        <v>8</v>
      </c>
      <c r="AM290" s="13">
        <f t="shared" si="2175"/>
        <v>1.2779552715654952E-2</v>
      </c>
      <c r="AN290" s="39">
        <v>300</v>
      </c>
      <c r="AO290" s="195">
        <v>1</v>
      </c>
      <c r="AP290" s="13">
        <f t="shared" si="2176"/>
        <v>3.3333333333333335E-3</v>
      </c>
      <c r="AQ290" s="34">
        <v>13</v>
      </c>
      <c r="AR290" s="13">
        <f t="shared" si="2177"/>
        <v>4.3333333333333335E-2</v>
      </c>
      <c r="AS290" s="34">
        <v>3</v>
      </c>
      <c r="AT290" s="13">
        <f t="shared" si="2178"/>
        <v>0.01</v>
      </c>
      <c r="AU290" s="39">
        <v>90</v>
      </c>
      <c r="AV290" s="195">
        <v>0</v>
      </c>
      <c r="AW290" s="13">
        <f t="shared" si="2179"/>
        <v>0</v>
      </c>
      <c r="AX290" s="34">
        <v>1</v>
      </c>
      <c r="AY290" s="13">
        <f t="shared" si="2180"/>
        <v>1.1111111111111112E-2</v>
      </c>
      <c r="AZ290" s="34">
        <v>0</v>
      </c>
      <c r="BA290" s="13">
        <f t="shared" si="2181"/>
        <v>0</v>
      </c>
      <c r="BB290" s="39">
        <f t="shared" si="2182"/>
        <v>3163</v>
      </c>
      <c r="BC290" s="75">
        <f t="shared" si="2183"/>
        <v>45</v>
      </c>
      <c r="BD290" s="13">
        <f t="shared" si="2184"/>
        <v>1.4226999683844452E-2</v>
      </c>
      <c r="BE290" s="75">
        <f t="shared" si="2185"/>
        <v>266</v>
      </c>
      <c r="BF290" s="13">
        <f t="shared" si="2186"/>
        <v>8.4097375908947197E-2</v>
      </c>
      <c r="BG290" s="75">
        <f t="shared" si="2187"/>
        <v>68</v>
      </c>
      <c r="BH290" s="13">
        <f t="shared" si="2188"/>
        <v>2.1498577300031615E-2</v>
      </c>
    </row>
    <row r="291" spans="2:60" ht="14.25" customHeight="1">
      <c r="B291" s="242">
        <v>72</v>
      </c>
      <c r="C291" s="264" t="s">
        <v>31</v>
      </c>
      <c r="D291" s="144" t="s">
        <v>275</v>
      </c>
      <c r="E291" s="128">
        <v>0</v>
      </c>
      <c r="F291" s="79">
        <v>0</v>
      </c>
      <c r="G291" s="77" t="str">
        <f t="shared" si="2161"/>
        <v>-</v>
      </c>
      <c r="H291" s="79">
        <v>0</v>
      </c>
      <c r="I291" s="77" t="str">
        <f t="shared" si="2162"/>
        <v>-</v>
      </c>
      <c r="J291" s="79">
        <v>0</v>
      </c>
      <c r="K291" s="77" t="str">
        <f t="shared" si="2163"/>
        <v>-</v>
      </c>
      <c r="L291" s="128">
        <v>12</v>
      </c>
      <c r="M291" s="79">
        <v>0</v>
      </c>
      <c r="N291" s="77">
        <f t="shared" si="2164"/>
        <v>0</v>
      </c>
      <c r="O291" s="79">
        <v>2</v>
      </c>
      <c r="P291" s="77">
        <f t="shared" si="2165"/>
        <v>0.16666666666666666</v>
      </c>
      <c r="Q291" s="79">
        <v>1</v>
      </c>
      <c r="R291" s="77">
        <f t="shared" si="2166"/>
        <v>8.3333333333333329E-2</v>
      </c>
      <c r="S291" s="128">
        <v>702</v>
      </c>
      <c r="T291" s="79">
        <v>30</v>
      </c>
      <c r="U291" s="77">
        <f t="shared" si="2167"/>
        <v>4.2735042735042736E-2</v>
      </c>
      <c r="V291" s="79">
        <v>185</v>
      </c>
      <c r="W291" s="77">
        <f t="shared" si="2168"/>
        <v>0.26353276353276356</v>
      </c>
      <c r="X291" s="79">
        <v>33</v>
      </c>
      <c r="Y291" s="77">
        <f t="shared" si="2169"/>
        <v>4.7008547008547008E-2</v>
      </c>
      <c r="Z291" s="128">
        <v>507</v>
      </c>
      <c r="AA291" s="79">
        <v>21</v>
      </c>
      <c r="AB291" s="77">
        <f t="shared" si="2170"/>
        <v>4.142011834319527E-2</v>
      </c>
      <c r="AC291" s="79">
        <v>119</v>
      </c>
      <c r="AD291" s="77">
        <f t="shared" si="2171"/>
        <v>0.23471400394477318</v>
      </c>
      <c r="AE291" s="79">
        <v>13</v>
      </c>
      <c r="AF291" s="77">
        <f t="shared" si="2172"/>
        <v>2.564102564102564E-2</v>
      </c>
      <c r="AG291" s="128">
        <v>342</v>
      </c>
      <c r="AH291" s="79">
        <v>5</v>
      </c>
      <c r="AI291" s="77">
        <f t="shared" si="2173"/>
        <v>1.4619883040935672E-2</v>
      </c>
      <c r="AJ291" s="79">
        <v>43</v>
      </c>
      <c r="AK291" s="77">
        <f t="shared" si="2174"/>
        <v>0.12573099415204678</v>
      </c>
      <c r="AL291" s="79">
        <v>7</v>
      </c>
      <c r="AM291" s="77">
        <f t="shared" si="2175"/>
        <v>2.046783625730994E-2</v>
      </c>
      <c r="AN291" s="128">
        <v>170</v>
      </c>
      <c r="AO291" s="79">
        <v>2</v>
      </c>
      <c r="AP291" s="77">
        <f t="shared" si="2176"/>
        <v>1.1764705882352941E-2</v>
      </c>
      <c r="AQ291" s="79">
        <v>13</v>
      </c>
      <c r="AR291" s="77">
        <f t="shared" si="2177"/>
        <v>7.6470588235294124E-2</v>
      </c>
      <c r="AS291" s="79">
        <v>2</v>
      </c>
      <c r="AT291" s="77">
        <f t="shared" si="2178"/>
        <v>1.1764705882352941E-2</v>
      </c>
      <c r="AU291" s="128">
        <v>54</v>
      </c>
      <c r="AV291" s="79">
        <v>0</v>
      </c>
      <c r="AW291" s="77">
        <f t="shared" si="2179"/>
        <v>0</v>
      </c>
      <c r="AX291" s="79">
        <v>1</v>
      </c>
      <c r="AY291" s="77">
        <f t="shared" si="2180"/>
        <v>1.8518518518518517E-2</v>
      </c>
      <c r="AZ291" s="79">
        <v>1</v>
      </c>
      <c r="BA291" s="77">
        <f t="shared" si="2181"/>
        <v>1.8518518518518517E-2</v>
      </c>
      <c r="BB291" s="128">
        <f t="shared" si="2182"/>
        <v>1787</v>
      </c>
      <c r="BC291" s="79">
        <f t="shared" si="2183"/>
        <v>58</v>
      </c>
      <c r="BD291" s="77">
        <f t="shared" si="2184"/>
        <v>3.2456631225517625E-2</v>
      </c>
      <c r="BE291" s="79">
        <f t="shared" si="2185"/>
        <v>363</v>
      </c>
      <c r="BF291" s="77">
        <f t="shared" si="2186"/>
        <v>0.20313374370453274</v>
      </c>
      <c r="BG291" s="79">
        <f t="shared" si="2187"/>
        <v>57</v>
      </c>
      <c r="BH291" s="77">
        <f t="shared" si="2188"/>
        <v>3.1897034135422497E-2</v>
      </c>
    </row>
    <row r="292" spans="2:60" ht="14.25" customHeight="1">
      <c r="B292" s="243"/>
      <c r="C292" s="265"/>
      <c r="D292" s="187" t="s">
        <v>212</v>
      </c>
      <c r="E292" s="179">
        <v>0</v>
      </c>
      <c r="F292" s="69">
        <v>0</v>
      </c>
      <c r="G292" s="67" t="str">
        <f t="shared" si="2161"/>
        <v>-</v>
      </c>
      <c r="H292" s="69">
        <v>0</v>
      </c>
      <c r="I292" s="67" t="str">
        <f t="shared" si="2162"/>
        <v>-</v>
      </c>
      <c r="J292" s="69">
        <v>0</v>
      </c>
      <c r="K292" s="67" t="str">
        <f t="shared" si="2163"/>
        <v>-</v>
      </c>
      <c r="L292" s="179">
        <v>0</v>
      </c>
      <c r="M292" s="69">
        <v>0</v>
      </c>
      <c r="N292" s="67" t="str">
        <f t="shared" si="2164"/>
        <v>-</v>
      </c>
      <c r="O292" s="69">
        <v>0</v>
      </c>
      <c r="P292" s="67" t="str">
        <f t="shared" si="2165"/>
        <v>-</v>
      </c>
      <c r="Q292" s="69">
        <v>0</v>
      </c>
      <c r="R292" s="67" t="str">
        <f t="shared" si="2166"/>
        <v>-</v>
      </c>
      <c r="S292" s="179">
        <v>75</v>
      </c>
      <c r="T292" s="69">
        <v>4</v>
      </c>
      <c r="U292" s="67">
        <f t="shared" si="2167"/>
        <v>5.3333333333333337E-2</v>
      </c>
      <c r="V292" s="69">
        <v>22</v>
      </c>
      <c r="W292" s="67">
        <f t="shared" si="2168"/>
        <v>0.29333333333333333</v>
      </c>
      <c r="X292" s="69">
        <v>4</v>
      </c>
      <c r="Y292" s="67">
        <f t="shared" si="2169"/>
        <v>5.3333333333333337E-2</v>
      </c>
      <c r="Z292" s="179">
        <v>40</v>
      </c>
      <c r="AA292" s="69">
        <v>3</v>
      </c>
      <c r="AB292" s="67">
        <f t="shared" si="2170"/>
        <v>7.4999999999999997E-2</v>
      </c>
      <c r="AC292" s="69">
        <v>12</v>
      </c>
      <c r="AD292" s="67">
        <f t="shared" si="2171"/>
        <v>0.3</v>
      </c>
      <c r="AE292" s="69">
        <v>0</v>
      </c>
      <c r="AF292" s="67">
        <f t="shared" si="2172"/>
        <v>0</v>
      </c>
      <c r="AG292" s="179">
        <v>18</v>
      </c>
      <c r="AH292" s="69">
        <v>2</v>
      </c>
      <c r="AI292" s="67">
        <f t="shared" si="2173"/>
        <v>0.1111111111111111</v>
      </c>
      <c r="AJ292" s="69">
        <v>6</v>
      </c>
      <c r="AK292" s="67">
        <f t="shared" si="2174"/>
        <v>0.33333333333333331</v>
      </c>
      <c r="AL292" s="69">
        <v>1</v>
      </c>
      <c r="AM292" s="67">
        <f t="shared" si="2175"/>
        <v>5.5555555555555552E-2</v>
      </c>
      <c r="AN292" s="179">
        <v>4</v>
      </c>
      <c r="AO292" s="69">
        <v>0</v>
      </c>
      <c r="AP292" s="67">
        <f t="shared" si="2176"/>
        <v>0</v>
      </c>
      <c r="AQ292" s="69">
        <v>0</v>
      </c>
      <c r="AR292" s="67">
        <f t="shared" si="2177"/>
        <v>0</v>
      </c>
      <c r="AS292" s="69">
        <v>0</v>
      </c>
      <c r="AT292" s="67">
        <f t="shared" si="2178"/>
        <v>0</v>
      </c>
      <c r="AU292" s="179">
        <v>0</v>
      </c>
      <c r="AV292" s="69">
        <v>0</v>
      </c>
      <c r="AW292" s="67" t="str">
        <f t="shared" si="2179"/>
        <v>-</v>
      </c>
      <c r="AX292" s="69">
        <v>0</v>
      </c>
      <c r="AY292" s="67" t="str">
        <f t="shared" si="2180"/>
        <v>-</v>
      </c>
      <c r="AZ292" s="69">
        <v>0</v>
      </c>
      <c r="BA292" s="67" t="str">
        <f t="shared" si="2181"/>
        <v>-</v>
      </c>
      <c r="BB292" s="179">
        <f t="shared" si="2182"/>
        <v>137</v>
      </c>
      <c r="BC292" s="69">
        <f t="shared" si="2183"/>
        <v>9</v>
      </c>
      <c r="BD292" s="67">
        <f t="shared" si="2184"/>
        <v>6.569343065693431E-2</v>
      </c>
      <c r="BE292" s="69">
        <f t="shared" si="2185"/>
        <v>40</v>
      </c>
      <c r="BF292" s="67">
        <f t="shared" si="2186"/>
        <v>0.29197080291970801</v>
      </c>
      <c r="BG292" s="69">
        <f t="shared" si="2187"/>
        <v>5</v>
      </c>
      <c r="BH292" s="67">
        <f t="shared" si="2188"/>
        <v>3.6496350364963501E-2</v>
      </c>
    </row>
    <row r="293" spans="2:60" ht="14.25" customHeight="1">
      <c r="B293" s="243"/>
      <c r="C293" s="265"/>
      <c r="D293" s="145" t="s">
        <v>274</v>
      </c>
      <c r="E293" s="179">
        <v>0</v>
      </c>
      <c r="F293" s="69">
        <v>0</v>
      </c>
      <c r="G293" s="67" t="str">
        <f t="shared" ref="G293" si="2217">IFERROR(F293/E293,"-")</f>
        <v>-</v>
      </c>
      <c r="H293" s="69">
        <v>0</v>
      </c>
      <c r="I293" s="67" t="str">
        <f t="shared" ref="I293" si="2218">IFERROR(H293/E293,"-")</f>
        <v>-</v>
      </c>
      <c r="J293" s="69">
        <v>0</v>
      </c>
      <c r="K293" s="67" t="str">
        <f t="shared" ref="K293" si="2219">IFERROR(J293/E293,"-")</f>
        <v>-</v>
      </c>
      <c r="L293" s="179">
        <v>0</v>
      </c>
      <c r="M293" s="69">
        <v>0</v>
      </c>
      <c r="N293" s="67" t="str">
        <f t="shared" ref="N293" si="2220">IFERROR(M293/L293,"-")</f>
        <v>-</v>
      </c>
      <c r="O293" s="69">
        <v>0</v>
      </c>
      <c r="P293" s="67" t="str">
        <f t="shared" ref="P293" si="2221">IFERROR(O293/L293,"-")</f>
        <v>-</v>
      </c>
      <c r="Q293" s="69">
        <v>0</v>
      </c>
      <c r="R293" s="67" t="str">
        <f t="shared" ref="R293" si="2222">IFERROR(Q293/L293,"-")</f>
        <v>-</v>
      </c>
      <c r="S293" s="179">
        <v>2</v>
      </c>
      <c r="T293" s="69">
        <v>0</v>
      </c>
      <c r="U293" s="67">
        <f t="shared" ref="U293" si="2223">IFERROR(T293/S293,"-")</f>
        <v>0</v>
      </c>
      <c r="V293" s="69">
        <v>0</v>
      </c>
      <c r="W293" s="67">
        <f t="shared" ref="W293" si="2224">IFERROR(V293/S293,"-")</f>
        <v>0</v>
      </c>
      <c r="X293" s="69">
        <v>0</v>
      </c>
      <c r="Y293" s="67">
        <f t="shared" ref="Y293" si="2225">IFERROR(X293/S293,"-")</f>
        <v>0</v>
      </c>
      <c r="Z293" s="179">
        <v>8</v>
      </c>
      <c r="AA293" s="69">
        <v>0</v>
      </c>
      <c r="AB293" s="67">
        <f t="shared" ref="AB293" si="2226">IFERROR(AA293/Z293,"-")</f>
        <v>0</v>
      </c>
      <c r="AC293" s="69">
        <v>0</v>
      </c>
      <c r="AD293" s="67">
        <f t="shared" ref="AD293" si="2227">IFERROR(AC293/Z293,"-")</f>
        <v>0</v>
      </c>
      <c r="AE293" s="69">
        <v>0</v>
      </c>
      <c r="AF293" s="67">
        <f t="shared" ref="AF293" si="2228">IFERROR(AE293/Z293,"-")</f>
        <v>0</v>
      </c>
      <c r="AG293" s="179">
        <v>5</v>
      </c>
      <c r="AH293" s="69">
        <v>0</v>
      </c>
      <c r="AI293" s="67">
        <f t="shared" ref="AI293" si="2229">IFERROR(AH293/AG293,"-")</f>
        <v>0</v>
      </c>
      <c r="AJ293" s="69">
        <v>0</v>
      </c>
      <c r="AK293" s="67">
        <f t="shared" ref="AK293" si="2230">IFERROR(AJ293/AG293,"-")</f>
        <v>0</v>
      </c>
      <c r="AL293" s="69">
        <v>0</v>
      </c>
      <c r="AM293" s="67">
        <f t="shared" ref="AM293" si="2231">IFERROR(AL293/AG293,"-")</f>
        <v>0</v>
      </c>
      <c r="AN293" s="179">
        <v>5</v>
      </c>
      <c r="AO293" s="69">
        <v>0</v>
      </c>
      <c r="AP293" s="67">
        <f t="shared" ref="AP293" si="2232">IFERROR(AO293/AN293,"-")</f>
        <v>0</v>
      </c>
      <c r="AQ293" s="69">
        <v>0</v>
      </c>
      <c r="AR293" s="67">
        <f t="shared" ref="AR293" si="2233">IFERROR(AQ293/AN293,"-")</f>
        <v>0</v>
      </c>
      <c r="AS293" s="69">
        <v>0</v>
      </c>
      <c r="AT293" s="67">
        <f t="shared" ref="AT293" si="2234">IFERROR(AS293/AN293,"-")</f>
        <v>0</v>
      </c>
      <c r="AU293" s="179">
        <v>4</v>
      </c>
      <c r="AV293" s="69">
        <v>0</v>
      </c>
      <c r="AW293" s="67">
        <f t="shared" ref="AW293" si="2235">IFERROR(AV293/AU293,"-")</f>
        <v>0</v>
      </c>
      <c r="AX293" s="69">
        <v>0</v>
      </c>
      <c r="AY293" s="67">
        <f t="shared" ref="AY293" si="2236">IFERROR(AX293/AU293,"-")</f>
        <v>0</v>
      </c>
      <c r="AZ293" s="69">
        <v>0</v>
      </c>
      <c r="BA293" s="67">
        <f t="shared" ref="BA293" si="2237">IFERROR(AZ293/AU293,"-")</f>
        <v>0</v>
      </c>
      <c r="BB293" s="179">
        <f t="shared" ref="BB293" si="2238">SUM(E293,L293,S293,Z293,AG293,AN293,AU293,)</f>
        <v>24</v>
      </c>
      <c r="BC293" s="69">
        <f t="shared" ref="BC293" si="2239">SUM(F293,M293,T293,AA293,AH293,AO293,AV293,)</f>
        <v>0</v>
      </c>
      <c r="BD293" s="67">
        <f t="shared" ref="BD293" si="2240">IFERROR(BC293/BB293,"-")</f>
        <v>0</v>
      </c>
      <c r="BE293" s="69">
        <f t="shared" ref="BE293" si="2241">SUM(H293,O293,V293,AC293,AJ293,AQ293,AX293,)</f>
        <v>0</v>
      </c>
      <c r="BF293" s="67">
        <f t="shared" ref="BF293" si="2242">IFERROR(BE293/BB293,"-")</f>
        <v>0</v>
      </c>
      <c r="BG293" s="69">
        <f t="shared" ref="BG293" si="2243">SUM(J293,Q293,X293,AE293,AL293,AS293,AZ293,)</f>
        <v>0</v>
      </c>
      <c r="BH293" s="67">
        <f t="shared" ref="BH293" si="2244">IFERROR(BG293/BB293,"-")</f>
        <v>0</v>
      </c>
    </row>
    <row r="294" spans="2:60" ht="14.25" customHeight="1">
      <c r="B294" s="244"/>
      <c r="C294" s="266"/>
      <c r="D294" s="169" t="s">
        <v>74</v>
      </c>
      <c r="E294" s="40">
        <v>0</v>
      </c>
      <c r="F294" s="62">
        <v>0</v>
      </c>
      <c r="G294" s="60" t="str">
        <f t="shared" si="2161"/>
        <v>-</v>
      </c>
      <c r="H294" s="62">
        <v>0</v>
      </c>
      <c r="I294" s="60" t="str">
        <f t="shared" si="2162"/>
        <v>-</v>
      </c>
      <c r="J294" s="62">
        <v>0</v>
      </c>
      <c r="K294" s="60" t="str">
        <f t="shared" si="2163"/>
        <v>-</v>
      </c>
      <c r="L294" s="40">
        <v>12</v>
      </c>
      <c r="M294" s="62">
        <v>0</v>
      </c>
      <c r="N294" s="60">
        <f t="shared" si="2164"/>
        <v>0</v>
      </c>
      <c r="O294" s="62">
        <v>2</v>
      </c>
      <c r="P294" s="60">
        <f t="shared" si="2165"/>
        <v>0.16666666666666666</v>
      </c>
      <c r="Q294" s="62">
        <v>1</v>
      </c>
      <c r="R294" s="60">
        <f t="shared" si="2166"/>
        <v>8.3333333333333329E-2</v>
      </c>
      <c r="S294" s="40">
        <v>779</v>
      </c>
      <c r="T294" s="62">
        <v>34</v>
      </c>
      <c r="U294" s="60">
        <f t="shared" si="2167"/>
        <v>4.3645699614890884E-2</v>
      </c>
      <c r="V294" s="62">
        <v>207</v>
      </c>
      <c r="W294" s="60">
        <f t="shared" si="2168"/>
        <v>0.26572528883183566</v>
      </c>
      <c r="X294" s="62">
        <v>37</v>
      </c>
      <c r="Y294" s="60">
        <f t="shared" si="2169"/>
        <v>4.7496790757381259E-2</v>
      </c>
      <c r="Z294" s="40">
        <v>555</v>
      </c>
      <c r="AA294" s="62">
        <v>24</v>
      </c>
      <c r="AB294" s="60">
        <f t="shared" si="2170"/>
        <v>4.3243243243243246E-2</v>
      </c>
      <c r="AC294" s="62">
        <v>131</v>
      </c>
      <c r="AD294" s="60">
        <f t="shared" si="2171"/>
        <v>0.23603603603603604</v>
      </c>
      <c r="AE294" s="62">
        <v>13</v>
      </c>
      <c r="AF294" s="60">
        <f t="shared" si="2172"/>
        <v>2.3423423423423424E-2</v>
      </c>
      <c r="AG294" s="40">
        <v>365</v>
      </c>
      <c r="AH294" s="62">
        <v>7</v>
      </c>
      <c r="AI294" s="60">
        <f t="shared" si="2173"/>
        <v>1.9178082191780823E-2</v>
      </c>
      <c r="AJ294" s="62">
        <v>49</v>
      </c>
      <c r="AK294" s="60">
        <f t="shared" si="2174"/>
        <v>0.13424657534246576</v>
      </c>
      <c r="AL294" s="62">
        <v>8</v>
      </c>
      <c r="AM294" s="60">
        <f t="shared" si="2175"/>
        <v>2.1917808219178082E-2</v>
      </c>
      <c r="AN294" s="40">
        <v>179</v>
      </c>
      <c r="AO294" s="62">
        <v>2</v>
      </c>
      <c r="AP294" s="60">
        <f t="shared" si="2176"/>
        <v>1.11731843575419E-2</v>
      </c>
      <c r="AQ294" s="62">
        <v>13</v>
      </c>
      <c r="AR294" s="60">
        <f t="shared" si="2177"/>
        <v>7.2625698324022353E-2</v>
      </c>
      <c r="AS294" s="62">
        <v>2</v>
      </c>
      <c r="AT294" s="60">
        <f t="shared" si="2178"/>
        <v>1.11731843575419E-2</v>
      </c>
      <c r="AU294" s="40">
        <v>58</v>
      </c>
      <c r="AV294" s="62">
        <v>0</v>
      </c>
      <c r="AW294" s="60">
        <f t="shared" si="2179"/>
        <v>0</v>
      </c>
      <c r="AX294" s="62">
        <v>1</v>
      </c>
      <c r="AY294" s="60">
        <f t="shared" si="2180"/>
        <v>1.7241379310344827E-2</v>
      </c>
      <c r="AZ294" s="62">
        <v>1</v>
      </c>
      <c r="BA294" s="60">
        <f t="shared" si="2181"/>
        <v>1.7241379310344827E-2</v>
      </c>
      <c r="BB294" s="40">
        <f t="shared" si="2182"/>
        <v>1948</v>
      </c>
      <c r="BC294" s="62">
        <f t="shared" si="2183"/>
        <v>67</v>
      </c>
      <c r="BD294" s="60">
        <f t="shared" si="2184"/>
        <v>3.4394250513347026E-2</v>
      </c>
      <c r="BE294" s="62">
        <f t="shared" si="2185"/>
        <v>403</v>
      </c>
      <c r="BF294" s="60">
        <f t="shared" si="2186"/>
        <v>0.2068788501026694</v>
      </c>
      <c r="BG294" s="62">
        <f t="shared" si="2187"/>
        <v>62</v>
      </c>
      <c r="BH294" s="60">
        <f t="shared" si="2188"/>
        <v>3.1827515400410678E-2</v>
      </c>
    </row>
    <row r="295" spans="2:60" ht="14.25" customHeight="1">
      <c r="B295" s="242">
        <v>73</v>
      </c>
      <c r="C295" s="264" t="s">
        <v>32</v>
      </c>
      <c r="D295" s="144" t="s">
        <v>275</v>
      </c>
      <c r="E295" s="128">
        <v>0</v>
      </c>
      <c r="F295" s="89">
        <v>0</v>
      </c>
      <c r="G295" s="77" t="str">
        <f t="shared" si="900"/>
        <v>-</v>
      </c>
      <c r="H295" s="78">
        <v>0</v>
      </c>
      <c r="I295" s="77" t="str">
        <f t="shared" si="901"/>
        <v>-</v>
      </c>
      <c r="J295" s="78">
        <v>0</v>
      </c>
      <c r="K295" s="77" t="str">
        <f t="shared" si="902"/>
        <v>-</v>
      </c>
      <c r="L295" s="128">
        <v>5</v>
      </c>
      <c r="M295" s="89">
        <v>0</v>
      </c>
      <c r="N295" s="77">
        <f t="shared" si="903"/>
        <v>0</v>
      </c>
      <c r="O295" s="78">
        <v>3</v>
      </c>
      <c r="P295" s="77">
        <f t="shared" si="904"/>
        <v>0.6</v>
      </c>
      <c r="Q295" s="78">
        <v>0</v>
      </c>
      <c r="R295" s="77">
        <f t="shared" si="905"/>
        <v>0</v>
      </c>
      <c r="S295" s="128">
        <v>914</v>
      </c>
      <c r="T295" s="89">
        <v>48</v>
      </c>
      <c r="U295" s="77">
        <f t="shared" si="906"/>
        <v>5.2516411378555797E-2</v>
      </c>
      <c r="V295" s="78">
        <v>195</v>
      </c>
      <c r="W295" s="77">
        <f t="shared" si="907"/>
        <v>0.21334792122538293</v>
      </c>
      <c r="X295" s="78">
        <v>53</v>
      </c>
      <c r="Y295" s="77">
        <f t="shared" si="908"/>
        <v>5.798687089715536E-2</v>
      </c>
      <c r="Z295" s="128">
        <v>708</v>
      </c>
      <c r="AA295" s="89">
        <v>33</v>
      </c>
      <c r="AB295" s="77">
        <f t="shared" si="909"/>
        <v>4.6610169491525424E-2</v>
      </c>
      <c r="AC295" s="78">
        <v>148</v>
      </c>
      <c r="AD295" s="77">
        <f t="shared" si="910"/>
        <v>0.20903954802259886</v>
      </c>
      <c r="AE295" s="78">
        <v>43</v>
      </c>
      <c r="AF295" s="77">
        <f t="shared" si="911"/>
        <v>6.0734463276836161E-2</v>
      </c>
      <c r="AG295" s="128">
        <v>510</v>
      </c>
      <c r="AH295" s="89">
        <v>12</v>
      </c>
      <c r="AI295" s="77">
        <f t="shared" si="912"/>
        <v>2.3529411764705882E-2</v>
      </c>
      <c r="AJ295" s="78">
        <v>81</v>
      </c>
      <c r="AK295" s="77">
        <f t="shared" si="913"/>
        <v>0.1588235294117647</v>
      </c>
      <c r="AL295" s="78">
        <v>33</v>
      </c>
      <c r="AM295" s="77">
        <f t="shared" si="914"/>
        <v>6.4705882352941183E-2</v>
      </c>
      <c r="AN295" s="128">
        <v>211</v>
      </c>
      <c r="AO295" s="89">
        <v>6</v>
      </c>
      <c r="AP295" s="77">
        <f t="shared" si="915"/>
        <v>2.843601895734597E-2</v>
      </c>
      <c r="AQ295" s="78">
        <v>28</v>
      </c>
      <c r="AR295" s="77">
        <f t="shared" si="916"/>
        <v>0.13270142180094788</v>
      </c>
      <c r="AS295" s="78">
        <v>6</v>
      </c>
      <c r="AT295" s="77">
        <f t="shared" si="917"/>
        <v>2.843601895734597E-2</v>
      </c>
      <c r="AU295" s="128">
        <v>79</v>
      </c>
      <c r="AV295" s="89">
        <v>1</v>
      </c>
      <c r="AW295" s="77">
        <f t="shared" si="918"/>
        <v>1.2658227848101266E-2</v>
      </c>
      <c r="AX295" s="78">
        <v>13</v>
      </c>
      <c r="AY295" s="77">
        <f t="shared" si="919"/>
        <v>0.16455696202531644</v>
      </c>
      <c r="AZ295" s="78">
        <v>1</v>
      </c>
      <c r="BA295" s="77">
        <f t="shared" si="920"/>
        <v>1.2658227848101266E-2</v>
      </c>
      <c r="BB295" s="128">
        <f t="shared" si="921"/>
        <v>2427</v>
      </c>
      <c r="BC295" s="79">
        <f t="shared" si="921"/>
        <v>100</v>
      </c>
      <c r="BD295" s="77">
        <f t="shared" si="922"/>
        <v>4.1203131437989288E-2</v>
      </c>
      <c r="BE295" s="79">
        <f t="shared" si="923"/>
        <v>468</v>
      </c>
      <c r="BF295" s="77">
        <f t="shared" si="924"/>
        <v>0.19283065512978986</v>
      </c>
      <c r="BG295" s="79">
        <f t="shared" si="925"/>
        <v>136</v>
      </c>
      <c r="BH295" s="77">
        <f t="shared" si="926"/>
        <v>5.6036258755665432E-2</v>
      </c>
    </row>
    <row r="296" spans="2:60" ht="14.25" customHeight="1">
      <c r="B296" s="243"/>
      <c r="C296" s="265"/>
      <c r="D296" s="187" t="s">
        <v>212</v>
      </c>
      <c r="E296" s="179">
        <v>0</v>
      </c>
      <c r="F296" s="180">
        <v>0</v>
      </c>
      <c r="G296" s="67" t="str">
        <f t="shared" si="900"/>
        <v>-</v>
      </c>
      <c r="H296" s="68">
        <v>0</v>
      </c>
      <c r="I296" s="67" t="str">
        <f t="shared" si="901"/>
        <v>-</v>
      </c>
      <c r="J296" s="68">
        <v>0</v>
      </c>
      <c r="K296" s="67" t="str">
        <f t="shared" si="902"/>
        <v>-</v>
      </c>
      <c r="L296" s="179">
        <v>0</v>
      </c>
      <c r="M296" s="180">
        <v>0</v>
      </c>
      <c r="N296" s="67" t="str">
        <f t="shared" si="903"/>
        <v>-</v>
      </c>
      <c r="O296" s="68">
        <v>0</v>
      </c>
      <c r="P296" s="67" t="str">
        <f t="shared" si="904"/>
        <v>-</v>
      </c>
      <c r="Q296" s="68">
        <v>0</v>
      </c>
      <c r="R296" s="67" t="str">
        <f t="shared" si="905"/>
        <v>-</v>
      </c>
      <c r="S296" s="179">
        <v>88</v>
      </c>
      <c r="T296" s="180">
        <v>2</v>
      </c>
      <c r="U296" s="67">
        <f t="shared" si="906"/>
        <v>2.2727272727272728E-2</v>
      </c>
      <c r="V296" s="68">
        <v>29</v>
      </c>
      <c r="W296" s="67">
        <f t="shared" si="907"/>
        <v>0.32954545454545453</v>
      </c>
      <c r="X296" s="68">
        <v>3</v>
      </c>
      <c r="Y296" s="67">
        <f t="shared" si="908"/>
        <v>3.4090909090909088E-2</v>
      </c>
      <c r="Z296" s="179">
        <v>70</v>
      </c>
      <c r="AA296" s="180">
        <v>5</v>
      </c>
      <c r="AB296" s="67">
        <f t="shared" si="909"/>
        <v>7.1428571428571425E-2</v>
      </c>
      <c r="AC296" s="68">
        <v>10</v>
      </c>
      <c r="AD296" s="67">
        <f t="shared" si="910"/>
        <v>0.14285714285714285</v>
      </c>
      <c r="AE296" s="68">
        <v>3</v>
      </c>
      <c r="AF296" s="67">
        <f t="shared" si="911"/>
        <v>4.2857142857142858E-2</v>
      </c>
      <c r="AG296" s="179">
        <v>29</v>
      </c>
      <c r="AH296" s="180">
        <v>1</v>
      </c>
      <c r="AI296" s="67">
        <f t="shared" si="912"/>
        <v>3.4482758620689655E-2</v>
      </c>
      <c r="AJ296" s="68">
        <v>5</v>
      </c>
      <c r="AK296" s="67">
        <f t="shared" si="913"/>
        <v>0.17241379310344829</v>
      </c>
      <c r="AL296" s="68">
        <v>2</v>
      </c>
      <c r="AM296" s="67">
        <f t="shared" si="914"/>
        <v>6.8965517241379309E-2</v>
      </c>
      <c r="AN296" s="179">
        <v>8</v>
      </c>
      <c r="AO296" s="180">
        <v>0</v>
      </c>
      <c r="AP296" s="67">
        <f t="shared" si="915"/>
        <v>0</v>
      </c>
      <c r="AQ296" s="68">
        <v>3</v>
      </c>
      <c r="AR296" s="67">
        <f t="shared" si="916"/>
        <v>0.375</v>
      </c>
      <c r="AS296" s="68">
        <v>0</v>
      </c>
      <c r="AT296" s="67">
        <f t="shared" si="917"/>
        <v>0</v>
      </c>
      <c r="AU296" s="179">
        <v>1</v>
      </c>
      <c r="AV296" s="180">
        <v>0</v>
      </c>
      <c r="AW296" s="67">
        <f t="shared" si="918"/>
        <v>0</v>
      </c>
      <c r="AX296" s="68">
        <v>0</v>
      </c>
      <c r="AY296" s="67">
        <f t="shared" si="919"/>
        <v>0</v>
      </c>
      <c r="AZ296" s="68">
        <v>0</v>
      </c>
      <c r="BA296" s="67">
        <f t="shared" si="920"/>
        <v>0</v>
      </c>
      <c r="BB296" s="179">
        <f t="shared" si="921"/>
        <v>196</v>
      </c>
      <c r="BC296" s="69">
        <f t="shared" si="921"/>
        <v>8</v>
      </c>
      <c r="BD296" s="67">
        <f t="shared" si="922"/>
        <v>4.0816326530612242E-2</v>
      </c>
      <c r="BE296" s="69">
        <f t="shared" si="923"/>
        <v>47</v>
      </c>
      <c r="BF296" s="67">
        <f t="shared" si="924"/>
        <v>0.23979591836734693</v>
      </c>
      <c r="BG296" s="69">
        <f t="shared" si="925"/>
        <v>8</v>
      </c>
      <c r="BH296" s="67">
        <f t="shared" si="926"/>
        <v>4.0816326530612242E-2</v>
      </c>
    </row>
    <row r="297" spans="2:60" ht="14.25" customHeight="1">
      <c r="B297" s="243"/>
      <c r="C297" s="265"/>
      <c r="D297" s="145" t="s">
        <v>274</v>
      </c>
      <c r="E297" s="179">
        <v>0</v>
      </c>
      <c r="F297" s="180">
        <v>0</v>
      </c>
      <c r="G297" s="67" t="str">
        <f t="shared" ref="G297" si="2245">IFERROR(F297/E297,"-")</f>
        <v>-</v>
      </c>
      <c r="H297" s="68">
        <v>0</v>
      </c>
      <c r="I297" s="67" t="str">
        <f t="shared" ref="I297" si="2246">IFERROR(H297/E297,"-")</f>
        <v>-</v>
      </c>
      <c r="J297" s="68">
        <v>0</v>
      </c>
      <c r="K297" s="67" t="str">
        <f t="shared" ref="K297" si="2247">IFERROR(J297/E297,"-")</f>
        <v>-</v>
      </c>
      <c r="L297" s="179">
        <v>0</v>
      </c>
      <c r="M297" s="180">
        <v>0</v>
      </c>
      <c r="N297" s="67" t="str">
        <f t="shared" ref="N297" si="2248">IFERROR(M297/L297,"-")</f>
        <v>-</v>
      </c>
      <c r="O297" s="68">
        <v>0</v>
      </c>
      <c r="P297" s="67" t="str">
        <f t="shared" ref="P297" si="2249">IFERROR(O297/L297,"-")</f>
        <v>-</v>
      </c>
      <c r="Q297" s="68">
        <v>0</v>
      </c>
      <c r="R297" s="67" t="str">
        <f t="shared" ref="R297" si="2250">IFERROR(Q297/L297,"-")</f>
        <v>-</v>
      </c>
      <c r="S297" s="179">
        <v>2</v>
      </c>
      <c r="T297" s="180">
        <v>0</v>
      </c>
      <c r="U297" s="67">
        <f t="shared" ref="U297" si="2251">IFERROR(T297/S297,"-")</f>
        <v>0</v>
      </c>
      <c r="V297" s="68">
        <v>0</v>
      </c>
      <c r="W297" s="67">
        <f t="shared" ref="W297" si="2252">IFERROR(V297/S297,"-")</f>
        <v>0</v>
      </c>
      <c r="X297" s="68">
        <v>0</v>
      </c>
      <c r="Y297" s="67">
        <f t="shared" ref="Y297" si="2253">IFERROR(X297/S297,"-")</f>
        <v>0</v>
      </c>
      <c r="Z297" s="179">
        <v>11</v>
      </c>
      <c r="AA297" s="180">
        <v>0</v>
      </c>
      <c r="AB297" s="67">
        <f t="shared" ref="AB297" si="2254">IFERROR(AA297/Z297,"-")</f>
        <v>0</v>
      </c>
      <c r="AC297" s="68">
        <v>1</v>
      </c>
      <c r="AD297" s="67">
        <f t="shared" ref="AD297" si="2255">IFERROR(AC297/Z297,"-")</f>
        <v>9.0909090909090912E-2</v>
      </c>
      <c r="AE297" s="68">
        <v>0</v>
      </c>
      <c r="AF297" s="67">
        <f t="shared" ref="AF297" si="2256">IFERROR(AE297/Z297,"-")</f>
        <v>0</v>
      </c>
      <c r="AG297" s="179">
        <v>8</v>
      </c>
      <c r="AH297" s="180">
        <v>0</v>
      </c>
      <c r="AI297" s="67">
        <f t="shared" ref="AI297" si="2257">IFERROR(AH297/AG297,"-")</f>
        <v>0</v>
      </c>
      <c r="AJ297" s="68">
        <v>0</v>
      </c>
      <c r="AK297" s="67">
        <f t="shared" ref="AK297" si="2258">IFERROR(AJ297/AG297,"-")</f>
        <v>0</v>
      </c>
      <c r="AL297" s="68">
        <v>0</v>
      </c>
      <c r="AM297" s="67">
        <f t="shared" ref="AM297" si="2259">IFERROR(AL297/AG297,"-")</f>
        <v>0</v>
      </c>
      <c r="AN297" s="179">
        <v>3</v>
      </c>
      <c r="AO297" s="180">
        <v>0</v>
      </c>
      <c r="AP297" s="67">
        <f t="shared" ref="AP297" si="2260">IFERROR(AO297/AN297,"-")</f>
        <v>0</v>
      </c>
      <c r="AQ297" s="68">
        <v>0</v>
      </c>
      <c r="AR297" s="67">
        <f t="shared" ref="AR297" si="2261">IFERROR(AQ297/AN297,"-")</f>
        <v>0</v>
      </c>
      <c r="AS297" s="68">
        <v>0</v>
      </c>
      <c r="AT297" s="67">
        <f t="shared" ref="AT297" si="2262">IFERROR(AS297/AN297,"-")</f>
        <v>0</v>
      </c>
      <c r="AU297" s="179">
        <v>3</v>
      </c>
      <c r="AV297" s="180">
        <v>0</v>
      </c>
      <c r="AW297" s="67">
        <f t="shared" ref="AW297" si="2263">IFERROR(AV297/AU297,"-")</f>
        <v>0</v>
      </c>
      <c r="AX297" s="68">
        <v>0</v>
      </c>
      <c r="AY297" s="67">
        <f t="shared" ref="AY297" si="2264">IFERROR(AX297/AU297,"-")</f>
        <v>0</v>
      </c>
      <c r="AZ297" s="68">
        <v>0</v>
      </c>
      <c r="BA297" s="67">
        <f t="shared" ref="BA297" si="2265">IFERROR(AZ297/AU297,"-")</f>
        <v>0</v>
      </c>
      <c r="BB297" s="179">
        <f t="shared" ref="BB297" si="2266">SUM(E297,L297,S297,Z297,AG297,AN297,AU297,)</f>
        <v>27</v>
      </c>
      <c r="BC297" s="69">
        <f t="shared" ref="BC297" si="2267">SUM(F297,M297,T297,AA297,AH297,AO297,AV297,)</f>
        <v>0</v>
      </c>
      <c r="BD297" s="67">
        <f t="shared" ref="BD297" si="2268">IFERROR(BC297/BB297,"-")</f>
        <v>0</v>
      </c>
      <c r="BE297" s="69">
        <f t="shared" ref="BE297" si="2269">SUM(H297,O297,V297,AC297,AJ297,AQ297,AX297,)</f>
        <v>1</v>
      </c>
      <c r="BF297" s="67">
        <f t="shared" ref="BF297" si="2270">IFERROR(BE297/BB297,"-")</f>
        <v>3.7037037037037035E-2</v>
      </c>
      <c r="BG297" s="69">
        <f t="shared" ref="BG297" si="2271">SUM(J297,Q297,X297,AE297,AL297,AS297,AZ297,)</f>
        <v>0</v>
      </c>
      <c r="BH297" s="67">
        <f t="shared" ref="BH297" si="2272">IFERROR(BG297/BB297,"-")</f>
        <v>0</v>
      </c>
    </row>
    <row r="298" spans="2:60" ht="14.25" customHeight="1">
      <c r="B298" s="244"/>
      <c r="C298" s="266"/>
      <c r="D298" s="169" t="s">
        <v>74</v>
      </c>
      <c r="E298" s="39">
        <v>0</v>
      </c>
      <c r="F298" s="195">
        <v>0</v>
      </c>
      <c r="G298" s="13" t="str">
        <f t="shared" si="900"/>
        <v>-</v>
      </c>
      <c r="H298" s="34">
        <v>0</v>
      </c>
      <c r="I298" s="13" t="str">
        <f t="shared" si="901"/>
        <v>-</v>
      </c>
      <c r="J298" s="34">
        <v>0</v>
      </c>
      <c r="K298" s="13" t="str">
        <f t="shared" si="902"/>
        <v>-</v>
      </c>
      <c r="L298" s="39">
        <v>5</v>
      </c>
      <c r="M298" s="195">
        <v>0</v>
      </c>
      <c r="N298" s="13">
        <f t="shared" si="903"/>
        <v>0</v>
      </c>
      <c r="O298" s="34">
        <v>3</v>
      </c>
      <c r="P298" s="13">
        <f t="shared" si="904"/>
        <v>0.6</v>
      </c>
      <c r="Q298" s="34">
        <v>0</v>
      </c>
      <c r="R298" s="13">
        <f t="shared" si="905"/>
        <v>0</v>
      </c>
      <c r="S298" s="39">
        <v>1004</v>
      </c>
      <c r="T298" s="195">
        <v>50</v>
      </c>
      <c r="U298" s="13">
        <f t="shared" si="906"/>
        <v>4.9800796812749001E-2</v>
      </c>
      <c r="V298" s="34">
        <v>224</v>
      </c>
      <c r="W298" s="13">
        <f t="shared" si="907"/>
        <v>0.22310756972111553</v>
      </c>
      <c r="X298" s="34">
        <v>56</v>
      </c>
      <c r="Y298" s="13">
        <f t="shared" si="908"/>
        <v>5.5776892430278883E-2</v>
      </c>
      <c r="Z298" s="39">
        <v>789</v>
      </c>
      <c r="AA298" s="195">
        <v>38</v>
      </c>
      <c r="AB298" s="13">
        <f t="shared" si="909"/>
        <v>4.8162230671736375E-2</v>
      </c>
      <c r="AC298" s="34">
        <v>159</v>
      </c>
      <c r="AD298" s="13">
        <f t="shared" si="910"/>
        <v>0.20152091254752852</v>
      </c>
      <c r="AE298" s="34">
        <v>46</v>
      </c>
      <c r="AF298" s="13">
        <f t="shared" si="911"/>
        <v>5.8301647655259824E-2</v>
      </c>
      <c r="AG298" s="39">
        <v>547</v>
      </c>
      <c r="AH298" s="195">
        <v>13</v>
      </c>
      <c r="AI298" s="13">
        <f t="shared" si="912"/>
        <v>2.376599634369287E-2</v>
      </c>
      <c r="AJ298" s="34">
        <v>86</v>
      </c>
      <c r="AK298" s="13">
        <f t="shared" si="913"/>
        <v>0.15722120658135283</v>
      </c>
      <c r="AL298" s="34">
        <v>35</v>
      </c>
      <c r="AM298" s="13">
        <f t="shared" si="914"/>
        <v>6.3985374771480807E-2</v>
      </c>
      <c r="AN298" s="39">
        <v>222</v>
      </c>
      <c r="AO298" s="195">
        <v>6</v>
      </c>
      <c r="AP298" s="13">
        <f t="shared" si="915"/>
        <v>2.7027027027027029E-2</v>
      </c>
      <c r="AQ298" s="34">
        <v>31</v>
      </c>
      <c r="AR298" s="13">
        <f t="shared" si="916"/>
        <v>0.13963963963963963</v>
      </c>
      <c r="AS298" s="34">
        <v>6</v>
      </c>
      <c r="AT298" s="13">
        <f t="shared" si="917"/>
        <v>2.7027027027027029E-2</v>
      </c>
      <c r="AU298" s="39">
        <v>83</v>
      </c>
      <c r="AV298" s="195">
        <v>1</v>
      </c>
      <c r="AW298" s="13">
        <f t="shared" si="918"/>
        <v>1.2048192771084338E-2</v>
      </c>
      <c r="AX298" s="34">
        <v>13</v>
      </c>
      <c r="AY298" s="13">
        <f t="shared" si="919"/>
        <v>0.15662650602409639</v>
      </c>
      <c r="AZ298" s="34">
        <v>1</v>
      </c>
      <c r="BA298" s="13">
        <f t="shared" si="920"/>
        <v>1.2048192771084338E-2</v>
      </c>
      <c r="BB298" s="39">
        <f t="shared" si="921"/>
        <v>2650</v>
      </c>
      <c r="BC298" s="75">
        <f t="shared" si="921"/>
        <v>108</v>
      </c>
      <c r="BD298" s="13">
        <f t="shared" si="922"/>
        <v>4.0754716981132075E-2</v>
      </c>
      <c r="BE298" s="75">
        <f t="shared" si="923"/>
        <v>516</v>
      </c>
      <c r="BF298" s="13">
        <f t="shared" si="924"/>
        <v>0.19471698113207547</v>
      </c>
      <c r="BG298" s="75">
        <f t="shared" si="925"/>
        <v>144</v>
      </c>
      <c r="BH298" s="13">
        <f t="shared" si="926"/>
        <v>5.4339622641509433E-2</v>
      </c>
    </row>
    <row r="299" spans="2:60" ht="14.25" customHeight="1">
      <c r="B299" s="242">
        <v>74</v>
      </c>
      <c r="C299" s="264" t="s">
        <v>33</v>
      </c>
      <c r="D299" s="144" t="s">
        <v>275</v>
      </c>
      <c r="E299" s="128">
        <v>2</v>
      </c>
      <c r="F299" s="79">
        <v>0</v>
      </c>
      <c r="G299" s="77">
        <f t="shared" si="900"/>
        <v>0</v>
      </c>
      <c r="H299" s="79">
        <v>1</v>
      </c>
      <c r="I299" s="77">
        <f t="shared" si="901"/>
        <v>0.5</v>
      </c>
      <c r="J299" s="79">
        <v>0</v>
      </c>
      <c r="K299" s="77">
        <f t="shared" si="902"/>
        <v>0</v>
      </c>
      <c r="L299" s="128">
        <v>3</v>
      </c>
      <c r="M299" s="79">
        <v>0</v>
      </c>
      <c r="N299" s="77">
        <f t="shared" si="903"/>
        <v>0</v>
      </c>
      <c r="O299" s="79">
        <v>1</v>
      </c>
      <c r="P299" s="77">
        <f t="shared" si="904"/>
        <v>0.33333333333333331</v>
      </c>
      <c r="Q299" s="79">
        <v>0</v>
      </c>
      <c r="R299" s="77">
        <f t="shared" si="905"/>
        <v>0</v>
      </c>
      <c r="S299" s="128">
        <v>484</v>
      </c>
      <c r="T299" s="79">
        <v>32</v>
      </c>
      <c r="U299" s="77">
        <f t="shared" si="906"/>
        <v>6.6115702479338845E-2</v>
      </c>
      <c r="V299" s="79">
        <v>121</v>
      </c>
      <c r="W299" s="77">
        <f t="shared" si="907"/>
        <v>0.25</v>
      </c>
      <c r="X299" s="79">
        <v>28</v>
      </c>
      <c r="Y299" s="77">
        <f t="shared" si="908"/>
        <v>5.7851239669421489E-2</v>
      </c>
      <c r="Z299" s="128">
        <v>312</v>
      </c>
      <c r="AA299" s="79">
        <v>17</v>
      </c>
      <c r="AB299" s="77">
        <f t="shared" si="909"/>
        <v>5.4487179487179488E-2</v>
      </c>
      <c r="AC299" s="79">
        <v>99</v>
      </c>
      <c r="AD299" s="77">
        <f t="shared" si="910"/>
        <v>0.31730769230769229</v>
      </c>
      <c r="AE299" s="79">
        <v>15</v>
      </c>
      <c r="AF299" s="77">
        <f t="shared" si="911"/>
        <v>4.807692307692308E-2</v>
      </c>
      <c r="AG299" s="128">
        <v>204</v>
      </c>
      <c r="AH299" s="79">
        <v>6</v>
      </c>
      <c r="AI299" s="77">
        <f t="shared" si="912"/>
        <v>2.9411764705882353E-2</v>
      </c>
      <c r="AJ299" s="79">
        <v>46</v>
      </c>
      <c r="AK299" s="77">
        <f t="shared" si="913"/>
        <v>0.22549019607843138</v>
      </c>
      <c r="AL299" s="79">
        <v>13</v>
      </c>
      <c r="AM299" s="77">
        <f t="shared" si="914"/>
        <v>6.3725490196078427E-2</v>
      </c>
      <c r="AN299" s="128">
        <v>96</v>
      </c>
      <c r="AO299" s="79">
        <v>0</v>
      </c>
      <c r="AP299" s="77">
        <f t="shared" si="915"/>
        <v>0</v>
      </c>
      <c r="AQ299" s="79">
        <v>15</v>
      </c>
      <c r="AR299" s="77">
        <f t="shared" si="916"/>
        <v>0.15625</v>
      </c>
      <c r="AS299" s="79">
        <v>7</v>
      </c>
      <c r="AT299" s="77">
        <f t="shared" si="917"/>
        <v>7.2916666666666671E-2</v>
      </c>
      <c r="AU299" s="128">
        <v>29</v>
      </c>
      <c r="AV299" s="79">
        <v>0</v>
      </c>
      <c r="AW299" s="77">
        <f t="shared" si="918"/>
        <v>0</v>
      </c>
      <c r="AX299" s="79">
        <v>7</v>
      </c>
      <c r="AY299" s="77">
        <f t="shared" si="919"/>
        <v>0.2413793103448276</v>
      </c>
      <c r="AZ299" s="79">
        <v>0</v>
      </c>
      <c r="BA299" s="77">
        <f t="shared" si="920"/>
        <v>0</v>
      </c>
      <c r="BB299" s="128">
        <f t="shared" si="921"/>
        <v>1130</v>
      </c>
      <c r="BC299" s="79">
        <f t="shared" si="921"/>
        <v>55</v>
      </c>
      <c r="BD299" s="77">
        <f t="shared" si="922"/>
        <v>4.8672566371681415E-2</v>
      </c>
      <c r="BE299" s="79">
        <f t="shared" si="923"/>
        <v>290</v>
      </c>
      <c r="BF299" s="77">
        <f t="shared" si="924"/>
        <v>0.25663716814159293</v>
      </c>
      <c r="BG299" s="79">
        <f t="shared" si="925"/>
        <v>63</v>
      </c>
      <c r="BH299" s="77">
        <f t="shared" si="926"/>
        <v>5.575221238938053E-2</v>
      </c>
    </row>
    <row r="300" spans="2:60" ht="14.25" customHeight="1">
      <c r="B300" s="243"/>
      <c r="C300" s="265"/>
      <c r="D300" s="187" t="s">
        <v>212</v>
      </c>
      <c r="E300" s="179">
        <v>0</v>
      </c>
      <c r="F300" s="69">
        <v>0</v>
      </c>
      <c r="G300" s="67" t="str">
        <f t="shared" si="900"/>
        <v>-</v>
      </c>
      <c r="H300" s="69">
        <v>0</v>
      </c>
      <c r="I300" s="67" t="str">
        <f t="shared" si="901"/>
        <v>-</v>
      </c>
      <c r="J300" s="69">
        <v>0</v>
      </c>
      <c r="K300" s="67" t="str">
        <f t="shared" si="902"/>
        <v>-</v>
      </c>
      <c r="L300" s="179">
        <v>0</v>
      </c>
      <c r="M300" s="69">
        <v>0</v>
      </c>
      <c r="N300" s="67" t="str">
        <f t="shared" si="903"/>
        <v>-</v>
      </c>
      <c r="O300" s="69">
        <v>0</v>
      </c>
      <c r="P300" s="67" t="str">
        <f t="shared" si="904"/>
        <v>-</v>
      </c>
      <c r="Q300" s="69">
        <v>0</v>
      </c>
      <c r="R300" s="67" t="str">
        <f t="shared" si="905"/>
        <v>-</v>
      </c>
      <c r="S300" s="179">
        <v>33</v>
      </c>
      <c r="T300" s="69">
        <v>3</v>
      </c>
      <c r="U300" s="67">
        <f t="shared" si="906"/>
        <v>9.0909090909090912E-2</v>
      </c>
      <c r="V300" s="69">
        <v>4</v>
      </c>
      <c r="W300" s="67">
        <f t="shared" si="907"/>
        <v>0.12121212121212122</v>
      </c>
      <c r="X300" s="69">
        <v>4</v>
      </c>
      <c r="Y300" s="67">
        <f t="shared" si="908"/>
        <v>0.12121212121212122</v>
      </c>
      <c r="Z300" s="179">
        <v>15</v>
      </c>
      <c r="AA300" s="69">
        <v>3</v>
      </c>
      <c r="AB300" s="67">
        <f t="shared" si="909"/>
        <v>0.2</v>
      </c>
      <c r="AC300" s="69">
        <v>2</v>
      </c>
      <c r="AD300" s="67">
        <f t="shared" si="910"/>
        <v>0.13333333333333333</v>
      </c>
      <c r="AE300" s="69">
        <v>0</v>
      </c>
      <c r="AF300" s="67">
        <f t="shared" si="911"/>
        <v>0</v>
      </c>
      <c r="AG300" s="179">
        <v>3</v>
      </c>
      <c r="AH300" s="69">
        <v>0</v>
      </c>
      <c r="AI300" s="67">
        <f t="shared" si="912"/>
        <v>0</v>
      </c>
      <c r="AJ300" s="69">
        <v>0</v>
      </c>
      <c r="AK300" s="67">
        <f t="shared" si="913"/>
        <v>0</v>
      </c>
      <c r="AL300" s="69">
        <v>0</v>
      </c>
      <c r="AM300" s="67">
        <f t="shared" si="914"/>
        <v>0</v>
      </c>
      <c r="AN300" s="179">
        <v>2</v>
      </c>
      <c r="AO300" s="69">
        <v>0</v>
      </c>
      <c r="AP300" s="67">
        <f t="shared" si="915"/>
        <v>0</v>
      </c>
      <c r="AQ300" s="69">
        <v>0</v>
      </c>
      <c r="AR300" s="67">
        <f t="shared" si="916"/>
        <v>0</v>
      </c>
      <c r="AS300" s="69">
        <v>0</v>
      </c>
      <c r="AT300" s="67">
        <f t="shared" si="917"/>
        <v>0</v>
      </c>
      <c r="AU300" s="179">
        <v>0</v>
      </c>
      <c r="AV300" s="69">
        <v>0</v>
      </c>
      <c r="AW300" s="67" t="str">
        <f t="shared" si="918"/>
        <v>-</v>
      </c>
      <c r="AX300" s="69">
        <v>0</v>
      </c>
      <c r="AY300" s="67" t="str">
        <f t="shared" si="919"/>
        <v>-</v>
      </c>
      <c r="AZ300" s="69">
        <v>0</v>
      </c>
      <c r="BA300" s="67" t="str">
        <f t="shared" si="920"/>
        <v>-</v>
      </c>
      <c r="BB300" s="179">
        <f t="shared" si="921"/>
        <v>53</v>
      </c>
      <c r="BC300" s="69">
        <f t="shared" si="921"/>
        <v>6</v>
      </c>
      <c r="BD300" s="67">
        <f t="shared" si="922"/>
        <v>0.11320754716981132</v>
      </c>
      <c r="BE300" s="69">
        <f t="shared" si="923"/>
        <v>6</v>
      </c>
      <c r="BF300" s="67">
        <f t="shared" si="924"/>
        <v>0.11320754716981132</v>
      </c>
      <c r="BG300" s="69">
        <f t="shared" si="925"/>
        <v>4</v>
      </c>
      <c r="BH300" s="67">
        <f t="shared" si="926"/>
        <v>7.5471698113207544E-2</v>
      </c>
    </row>
    <row r="301" spans="2:60" ht="14.25" customHeight="1">
      <c r="B301" s="243"/>
      <c r="C301" s="265"/>
      <c r="D301" s="145" t="s">
        <v>274</v>
      </c>
      <c r="E301" s="179">
        <v>0</v>
      </c>
      <c r="F301" s="69">
        <v>0</v>
      </c>
      <c r="G301" s="67" t="str">
        <f t="shared" ref="G301" si="2273">IFERROR(F301/E301,"-")</f>
        <v>-</v>
      </c>
      <c r="H301" s="69">
        <v>0</v>
      </c>
      <c r="I301" s="67" t="str">
        <f t="shared" ref="I301" si="2274">IFERROR(H301/E301,"-")</f>
        <v>-</v>
      </c>
      <c r="J301" s="69">
        <v>0</v>
      </c>
      <c r="K301" s="67" t="str">
        <f t="shared" ref="K301" si="2275">IFERROR(J301/E301,"-")</f>
        <v>-</v>
      </c>
      <c r="L301" s="179">
        <v>0</v>
      </c>
      <c r="M301" s="69">
        <v>0</v>
      </c>
      <c r="N301" s="67" t="str">
        <f t="shared" ref="N301" si="2276">IFERROR(M301/L301,"-")</f>
        <v>-</v>
      </c>
      <c r="O301" s="69">
        <v>0</v>
      </c>
      <c r="P301" s="67" t="str">
        <f t="shared" ref="P301" si="2277">IFERROR(O301/L301,"-")</f>
        <v>-</v>
      </c>
      <c r="Q301" s="69">
        <v>0</v>
      </c>
      <c r="R301" s="67" t="str">
        <f t="shared" ref="R301" si="2278">IFERROR(Q301/L301,"-")</f>
        <v>-</v>
      </c>
      <c r="S301" s="179">
        <v>1</v>
      </c>
      <c r="T301" s="69">
        <v>0</v>
      </c>
      <c r="U301" s="67">
        <f t="shared" ref="U301" si="2279">IFERROR(T301/S301,"-")</f>
        <v>0</v>
      </c>
      <c r="V301" s="69">
        <v>0</v>
      </c>
      <c r="W301" s="67">
        <f t="shared" ref="W301" si="2280">IFERROR(V301/S301,"-")</f>
        <v>0</v>
      </c>
      <c r="X301" s="69">
        <v>0</v>
      </c>
      <c r="Y301" s="67">
        <f t="shared" ref="Y301" si="2281">IFERROR(X301/S301,"-")</f>
        <v>0</v>
      </c>
      <c r="Z301" s="179">
        <v>3</v>
      </c>
      <c r="AA301" s="69">
        <v>0</v>
      </c>
      <c r="AB301" s="67">
        <f t="shared" ref="AB301" si="2282">IFERROR(AA301/Z301,"-")</f>
        <v>0</v>
      </c>
      <c r="AC301" s="69">
        <v>0</v>
      </c>
      <c r="AD301" s="67">
        <f t="shared" ref="AD301" si="2283">IFERROR(AC301/Z301,"-")</f>
        <v>0</v>
      </c>
      <c r="AE301" s="69">
        <v>0</v>
      </c>
      <c r="AF301" s="67">
        <f t="shared" ref="AF301" si="2284">IFERROR(AE301/Z301,"-")</f>
        <v>0</v>
      </c>
      <c r="AG301" s="179">
        <v>6</v>
      </c>
      <c r="AH301" s="69">
        <v>0</v>
      </c>
      <c r="AI301" s="67">
        <f t="shared" ref="AI301" si="2285">IFERROR(AH301/AG301,"-")</f>
        <v>0</v>
      </c>
      <c r="AJ301" s="69">
        <v>0</v>
      </c>
      <c r="AK301" s="67">
        <f t="shared" ref="AK301" si="2286">IFERROR(AJ301/AG301,"-")</f>
        <v>0</v>
      </c>
      <c r="AL301" s="69">
        <v>0</v>
      </c>
      <c r="AM301" s="67">
        <f t="shared" ref="AM301" si="2287">IFERROR(AL301/AG301,"-")</f>
        <v>0</v>
      </c>
      <c r="AN301" s="179">
        <v>2</v>
      </c>
      <c r="AO301" s="69">
        <v>0</v>
      </c>
      <c r="AP301" s="67">
        <f t="shared" ref="AP301" si="2288">IFERROR(AO301/AN301,"-")</f>
        <v>0</v>
      </c>
      <c r="AQ301" s="69">
        <v>0</v>
      </c>
      <c r="AR301" s="67">
        <f t="shared" ref="AR301" si="2289">IFERROR(AQ301/AN301,"-")</f>
        <v>0</v>
      </c>
      <c r="AS301" s="69">
        <v>0</v>
      </c>
      <c r="AT301" s="67">
        <f t="shared" ref="AT301" si="2290">IFERROR(AS301/AN301,"-")</f>
        <v>0</v>
      </c>
      <c r="AU301" s="179">
        <v>6</v>
      </c>
      <c r="AV301" s="69">
        <v>0</v>
      </c>
      <c r="AW301" s="67">
        <f t="shared" ref="AW301" si="2291">IFERROR(AV301/AU301,"-")</f>
        <v>0</v>
      </c>
      <c r="AX301" s="69">
        <v>0</v>
      </c>
      <c r="AY301" s="67">
        <f t="shared" ref="AY301" si="2292">IFERROR(AX301/AU301,"-")</f>
        <v>0</v>
      </c>
      <c r="AZ301" s="69">
        <v>0</v>
      </c>
      <c r="BA301" s="67">
        <f t="shared" ref="BA301" si="2293">IFERROR(AZ301/AU301,"-")</f>
        <v>0</v>
      </c>
      <c r="BB301" s="179">
        <f t="shared" ref="BB301" si="2294">SUM(E301,L301,S301,Z301,AG301,AN301,AU301,)</f>
        <v>18</v>
      </c>
      <c r="BC301" s="69">
        <f t="shared" ref="BC301" si="2295">SUM(F301,M301,T301,AA301,AH301,AO301,AV301,)</f>
        <v>0</v>
      </c>
      <c r="BD301" s="67">
        <f t="shared" ref="BD301" si="2296">IFERROR(BC301/BB301,"-")</f>
        <v>0</v>
      </c>
      <c r="BE301" s="69">
        <f t="shared" ref="BE301" si="2297">SUM(H301,O301,V301,AC301,AJ301,AQ301,AX301,)</f>
        <v>0</v>
      </c>
      <c r="BF301" s="67">
        <f t="shared" ref="BF301" si="2298">IFERROR(BE301/BB301,"-")</f>
        <v>0</v>
      </c>
      <c r="BG301" s="69">
        <f t="shared" ref="BG301" si="2299">SUM(J301,Q301,X301,AE301,AL301,AS301,AZ301,)</f>
        <v>0</v>
      </c>
      <c r="BH301" s="67">
        <f t="shared" ref="BH301" si="2300">IFERROR(BG301/BB301,"-")</f>
        <v>0</v>
      </c>
    </row>
    <row r="302" spans="2:60" ht="14.25" customHeight="1" thickBot="1">
      <c r="B302" s="243"/>
      <c r="C302" s="265"/>
      <c r="D302" s="169" t="s">
        <v>74</v>
      </c>
      <c r="E302" s="39">
        <v>2</v>
      </c>
      <c r="F302" s="75">
        <v>0</v>
      </c>
      <c r="G302" s="13">
        <f t="shared" si="900"/>
        <v>0</v>
      </c>
      <c r="H302" s="75">
        <v>1</v>
      </c>
      <c r="I302" s="13">
        <f t="shared" si="901"/>
        <v>0.5</v>
      </c>
      <c r="J302" s="75">
        <v>0</v>
      </c>
      <c r="K302" s="13">
        <f t="shared" si="902"/>
        <v>0</v>
      </c>
      <c r="L302" s="39">
        <v>3</v>
      </c>
      <c r="M302" s="75">
        <v>0</v>
      </c>
      <c r="N302" s="13">
        <f t="shared" si="903"/>
        <v>0</v>
      </c>
      <c r="O302" s="75">
        <v>1</v>
      </c>
      <c r="P302" s="13">
        <f t="shared" si="904"/>
        <v>0.33333333333333331</v>
      </c>
      <c r="Q302" s="75">
        <v>0</v>
      </c>
      <c r="R302" s="13">
        <f t="shared" si="905"/>
        <v>0</v>
      </c>
      <c r="S302" s="39">
        <v>518</v>
      </c>
      <c r="T302" s="75">
        <v>35</v>
      </c>
      <c r="U302" s="13">
        <f t="shared" si="906"/>
        <v>6.7567567567567571E-2</v>
      </c>
      <c r="V302" s="75">
        <v>125</v>
      </c>
      <c r="W302" s="13">
        <f t="shared" si="907"/>
        <v>0.2413127413127413</v>
      </c>
      <c r="X302" s="75">
        <v>32</v>
      </c>
      <c r="Y302" s="13">
        <f t="shared" si="908"/>
        <v>6.1776061776061778E-2</v>
      </c>
      <c r="Z302" s="39">
        <v>330</v>
      </c>
      <c r="AA302" s="75">
        <v>20</v>
      </c>
      <c r="AB302" s="13">
        <f t="shared" si="909"/>
        <v>6.0606060606060608E-2</v>
      </c>
      <c r="AC302" s="75">
        <v>101</v>
      </c>
      <c r="AD302" s="13">
        <f t="shared" si="910"/>
        <v>0.30606060606060603</v>
      </c>
      <c r="AE302" s="75">
        <v>15</v>
      </c>
      <c r="AF302" s="13">
        <f t="shared" si="911"/>
        <v>4.5454545454545456E-2</v>
      </c>
      <c r="AG302" s="39">
        <v>213</v>
      </c>
      <c r="AH302" s="75">
        <v>6</v>
      </c>
      <c r="AI302" s="13">
        <f t="shared" si="912"/>
        <v>2.8169014084507043E-2</v>
      </c>
      <c r="AJ302" s="75">
        <v>46</v>
      </c>
      <c r="AK302" s="13">
        <f t="shared" si="913"/>
        <v>0.215962441314554</v>
      </c>
      <c r="AL302" s="75">
        <v>13</v>
      </c>
      <c r="AM302" s="13">
        <f t="shared" si="914"/>
        <v>6.1032863849765258E-2</v>
      </c>
      <c r="AN302" s="39">
        <v>100</v>
      </c>
      <c r="AO302" s="75">
        <v>0</v>
      </c>
      <c r="AP302" s="13">
        <f t="shared" si="915"/>
        <v>0</v>
      </c>
      <c r="AQ302" s="75">
        <v>15</v>
      </c>
      <c r="AR302" s="13">
        <f t="shared" si="916"/>
        <v>0.15</v>
      </c>
      <c r="AS302" s="75">
        <v>7</v>
      </c>
      <c r="AT302" s="13">
        <f t="shared" si="917"/>
        <v>7.0000000000000007E-2</v>
      </c>
      <c r="AU302" s="39">
        <v>35</v>
      </c>
      <c r="AV302" s="75">
        <v>0</v>
      </c>
      <c r="AW302" s="13">
        <f t="shared" si="918"/>
        <v>0</v>
      </c>
      <c r="AX302" s="75">
        <v>7</v>
      </c>
      <c r="AY302" s="13">
        <f t="shared" si="919"/>
        <v>0.2</v>
      </c>
      <c r="AZ302" s="75">
        <v>0</v>
      </c>
      <c r="BA302" s="13">
        <f t="shared" si="920"/>
        <v>0</v>
      </c>
      <c r="BB302" s="39">
        <f t="shared" si="921"/>
        <v>1201</v>
      </c>
      <c r="BC302" s="75">
        <f t="shared" si="921"/>
        <v>61</v>
      </c>
      <c r="BD302" s="13">
        <f t="shared" si="922"/>
        <v>5.0791007493755203E-2</v>
      </c>
      <c r="BE302" s="75">
        <f t="shared" si="923"/>
        <v>296</v>
      </c>
      <c r="BF302" s="13">
        <f t="shared" si="924"/>
        <v>0.24646128226477934</v>
      </c>
      <c r="BG302" s="75">
        <f t="shared" si="925"/>
        <v>67</v>
      </c>
      <c r="BH302" s="13">
        <f t="shared" si="926"/>
        <v>5.5786844296419648E-2</v>
      </c>
    </row>
    <row r="303" spans="2:60" ht="14.25" customHeight="1" thickTop="1">
      <c r="B303" s="260" t="s">
        <v>0</v>
      </c>
      <c r="C303" s="261"/>
      <c r="D303" s="219" t="s">
        <v>275</v>
      </c>
      <c r="E303" s="139">
        <f>地区別_健診受診率!E39</f>
        <v>2642</v>
      </c>
      <c r="F303" s="73">
        <f>地区別_健診受診率!F39</f>
        <v>69</v>
      </c>
      <c r="G303" s="71">
        <f>地区別_健診受診率!G39</f>
        <v>2.6116578349735048E-2</v>
      </c>
      <c r="H303" s="73">
        <f>地区別_健診受診率!H39</f>
        <v>233</v>
      </c>
      <c r="I303" s="71">
        <f>地区別_健診受診率!I39</f>
        <v>8.8190764572293717E-2</v>
      </c>
      <c r="J303" s="73">
        <f>地区別_健診受診率!J39</f>
        <v>113</v>
      </c>
      <c r="K303" s="71">
        <f>地区別_健診受診率!K39</f>
        <v>4.2770628311884933E-2</v>
      </c>
      <c r="L303" s="139">
        <f>地区別_健診受診率!L39</f>
        <v>6996</v>
      </c>
      <c r="M303" s="73">
        <f>地区別_健診受診率!M39</f>
        <v>153</v>
      </c>
      <c r="N303" s="71">
        <f>地区別_健診受診率!N39</f>
        <v>2.1869639794168096E-2</v>
      </c>
      <c r="O303" s="73">
        <f>地区別_健診受診率!O39</f>
        <v>674</v>
      </c>
      <c r="P303" s="71">
        <f>地区別_健診受診率!P39</f>
        <v>9.6340766152086907E-2</v>
      </c>
      <c r="Q303" s="73">
        <f>地区別_健診受診率!Q39</f>
        <v>365</v>
      </c>
      <c r="R303" s="71">
        <f>地区別_健診受診率!R39</f>
        <v>5.2172670097198399E-2</v>
      </c>
      <c r="S303" s="139">
        <f>地区別_健診受診率!S39</f>
        <v>416624</v>
      </c>
      <c r="T303" s="73">
        <f>地区別_健診受診率!T39</f>
        <v>22127</v>
      </c>
      <c r="U303" s="71">
        <f>地区別_健診受診率!U39</f>
        <v>5.3110238488421217E-2</v>
      </c>
      <c r="V303" s="73">
        <f>地区別_健診受診率!V39</f>
        <v>74399</v>
      </c>
      <c r="W303" s="71">
        <f>地区別_健診受診率!W39</f>
        <v>0.17857588617074388</v>
      </c>
      <c r="X303" s="73">
        <f>地区別_健診受診率!X39</f>
        <v>32331</v>
      </c>
      <c r="Y303" s="71">
        <f>地区別_健診受診率!Y39</f>
        <v>7.7602346480279583E-2</v>
      </c>
      <c r="Z303" s="139">
        <f>地区別_健診受診率!Z39</f>
        <v>328226</v>
      </c>
      <c r="AA303" s="73">
        <f>地区別_健診受診率!AA39</f>
        <v>14554</v>
      </c>
      <c r="AB303" s="71">
        <f>地区別_健診受診率!AB39</f>
        <v>4.4341398914162805E-2</v>
      </c>
      <c r="AC303" s="73">
        <f>地区別_健診受診率!AC39</f>
        <v>52042</v>
      </c>
      <c r="AD303" s="71">
        <f>地区別_健診受診率!AD39</f>
        <v>0.15855538561844582</v>
      </c>
      <c r="AE303" s="73">
        <f>地区別_健診受診率!AE39</f>
        <v>25515</v>
      </c>
      <c r="AF303" s="71">
        <f>地区別_健診受診率!AF39</f>
        <v>7.7736072096665096E-2</v>
      </c>
      <c r="AG303" s="139">
        <f>地区別_健診受診率!AG39</f>
        <v>204853</v>
      </c>
      <c r="AH303" s="73">
        <f>地区別_健診受診率!AH39</f>
        <v>5626</v>
      </c>
      <c r="AI303" s="71">
        <f>地区別_健診受診率!AI39</f>
        <v>2.7463595846777933E-2</v>
      </c>
      <c r="AJ303" s="73">
        <f>地区別_健診受診率!AJ39</f>
        <v>24046</v>
      </c>
      <c r="AK303" s="71">
        <f>地区別_健診受診率!AK39</f>
        <v>0.11738173226655212</v>
      </c>
      <c r="AL303" s="73">
        <f>地区別_健診受診率!AL39</f>
        <v>13167</v>
      </c>
      <c r="AM303" s="71">
        <f>地区別_健診受診率!AM39</f>
        <v>6.4275358427750631E-2</v>
      </c>
      <c r="AN303" s="139">
        <f>地区別_健診受診率!AN39</f>
        <v>85571</v>
      </c>
      <c r="AO303" s="73">
        <f>地区別_健診受診率!AO39</f>
        <v>1189</v>
      </c>
      <c r="AP303" s="71">
        <f>地区別_健診受診率!AP39</f>
        <v>1.3894894298301996E-2</v>
      </c>
      <c r="AQ303" s="73">
        <f>地区別_健診受診率!AQ39</f>
        <v>6977</v>
      </c>
      <c r="AR303" s="71">
        <f>地区別_健診受診率!AR39</f>
        <v>8.1534632059926851E-2</v>
      </c>
      <c r="AS303" s="73">
        <f>地区別_健診受診率!AS39</f>
        <v>3513</v>
      </c>
      <c r="AT303" s="71">
        <f>地区別_健診受診率!AT39</f>
        <v>4.1053627981442312E-2</v>
      </c>
      <c r="AU303" s="139">
        <f>地区別_健診受診率!AU39</f>
        <v>26558</v>
      </c>
      <c r="AV303" s="73">
        <f>地区別_健診受診率!AV39</f>
        <v>148</v>
      </c>
      <c r="AW303" s="71">
        <f>地区別_健診受診率!AW39</f>
        <v>5.5727087883123728E-3</v>
      </c>
      <c r="AX303" s="73">
        <f>地区別_健診受診率!AX39</f>
        <v>1405</v>
      </c>
      <c r="AY303" s="71">
        <f>地区別_健診受診率!AY39</f>
        <v>5.2903080051208674E-2</v>
      </c>
      <c r="AZ303" s="73">
        <f>地区別_健診受診率!AZ39</f>
        <v>532</v>
      </c>
      <c r="BA303" s="71">
        <f>地区別_健診受診率!BA39</f>
        <v>2.0031628887717447E-2</v>
      </c>
      <c r="BB303" s="139">
        <f>地区別_健診受診率!BB39</f>
        <v>1071470</v>
      </c>
      <c r="BC303" s="73">
        <f>地区別_健診受診率!BC39</f>
        <v>43866</v>
      </c>
      <c r="BD303" s="71">
        <f>地区別_健診受診率!BD39</f>
        <v>4.0940016986009874E-2</v>
      </c>
      <c r="BE303" s="73">
        <f>地区別_健診受診率!BE39</f>
        <v>159776</v>
      </c>
      <c r="BF303" s="71">
        <f>地区別_健診受診率!BF39</f>
        <v>0.14911850075130428</v>
      </c>
      <c r="BG303" s="73">
        <f>地区別_健診受診率!BG39</f>
        <v>75536</v>
      </c>
      <c r="BH303" s="71">
        <f>地区別_健診受診率!BH39</f>
        <v>7.049754076175721E-2</v>
      </c>
    </row>
    <row r="304" spans="2:60" ht="14.25" customHeight="1">
      <c r="B304" s="262"/>
      <c r="C304" s="263"/>
      <c r="D304" s="187" t="s">
        <v>212</v>
      </c>
      <c r="E304" s="179">
        <f>地区別_健診受診率!E40</f>
        <v>50</v>
      </c>
      <c r="F304" s="69">
        <f>地区別_健診受診率!F40</f>
        <v>3</v>
      </c>
      <c r="G304" s="67">
        <f>地区別_健診受診率!G40</f>
        <v>0.06</v>
      </c>
      <c r="H304" s="69">
        <f>地区別_健診受診率!H40</f>
        <v>5</v>
      </c>
      <c r="I304" s="67">
        <f>地区別_健診受診率!I40</f>
        <v>0.1</v>
      </c>
      <c r="J304" s="69">
        <f>地区別_健診受診率!J40</f>
        <v>2</v>
      </c>
      <c r="K304" s="67">
        <f>地区別_健診受診率!K40</f>
        <v>0.04</v>
      </c>
      <c r="L304" s="179">
        <f>地区別_健診受診率!L40</f>
        <v>134</v>
      </c>
      <c r="M304" s="69">
        <f>地区別_健診受診率!M40</f>
        <v>0</v>
      </c>
      <c r="N304" s="67">
        <f>地区別_健診受診率!N40</f>
        <v>0</v>
      </c>
      <c r="O304" s="69">
        <f>地区別_健診受診率!O40</f>
        <v>11</v>
      </c>
      <c r="P304" s="67">
        <f>地区別_健診受診率!P40</f>
        <v>8.2089552238805971E-2</v>
      </c>
      <c r="Q304" s="69">
        <f>地区別_健診受診率!Q40</f>
        <v>4</v>
      </c>
      <c r="R304" s="67">
        <f>地区別_健診受診率!R40</f>
        <v>2.9850746268656716E-2</v>
      </c>
      <c r="S304" s="179">
        <f>地区別_健診受診率!S40</f>
        <v>39052</v>
      </c>
      <c r="T304" s="69">
        <f>地区別_健診受診率!T40</f>
        <v>2024</v>
      </c>
      <c r="U304" s="67">
        <f>地区別_健診受診率!U40</f>
        <v>5.1828331455495237E-2</v>
      </c>
      <c r="V304" s="69">
        <f>地区別_健診受診率!V40</f>
        <v>6631</v>
      </c>
      <c r="W304" s="67">
        <f>地区別_健診受診率!W40</f>
        <v>0.16979924203625935</v>
      </c>
      <c r="X304" s="69">
        <f>地区別_健診受診率!X40</f>
        <v>3175</v>
      </c>
      <c r="Y304" s="67">
        <f>地区別_健診受診率!Y40</f>
        <v>8.1301853938338622E-2</v>
      </c>
      <c r="Z304" s="179">
        <f>地区別_健診受診率!Z40</f>
        <v>24337</v>
      </c>
      <c r="AA304" s="69">
        <f>地区別_健診受診率!AA40</f>
        <v>1218</v>
      </c>
      <c r="AB304" s="67">
        <f>地区別_健診受診率!AB40</f>
        <v>5.0047253153634383E-2</v>
      </c>
      <c r="AC304" s="69">
        <f>地区別_健診受診率!AC40</f>
        <v>4048</v>
      </c>
      <c r="AD304" s="67">
        <f>地区別_健診受診率!AD40</f>
        <v>0.16633110079303118</v>
      </c>
      <c r="AE304" s="69">
        <f>地区別_健診受診率!AE40</f>
        <v>2076</v>
      </c>
      <c r="AF304" s="67">
        <f>地区別_健診受診率!AF40</f>
        <v>8.5302214734765999E-2</v>
      </c>
      <c r="AG304" s="179">
        <f>地区別_健診受診率!AG40</f>
        <v>12887</v>
      </c>
      <c r="AH304" s="69">
        <f>地区別_健診受診率!AH40</f>
        <v>478</v>
      </c>
      <c r="AI304" s="67">
        <f>地区別_健診受診率!AI40</f>
        <v>3.7091642740746486E-2</v>
      </c>
      <c r="AJ304" s="69">
        <f>地区別_健診受診率!AJ40</f>
        <v>1672</v>
      </c>
      <c r="AK304" s="67">
        <f>地区別_健診受診率!AK40</f>
        <v>0.12974315201365719</v>
      </c>
      <c r="AL304" s="69">
        <f>地区別_健診受診率!AL40</f>
        <v>1013</v>
      </c>
      <c r="AM304" s="67">
        <f>地区別_健診受診率!AM40</f>
        <v>7.8606347481958563E-2</v>
      </c>
      <c r="AN304" s="179">
        <f>地区別_健診受診率!AN40</f>
        <v>5208</v>
      </c>
      <c r="AO304" s="69">
        <f>地区別_健診受診率!AO40</f>
        <v>87</v>
      </c>
      <c r="AP304" s="67">
        <f>地区別_健診受診率!AP40</f>
        <v>1.6705069124423964E-2</v>
      </c>
      <c r="AQ304" s="69">
        <f>地区別_健診受診率!AQ40</f>
        <v>467</v>
      </c>
      <c r="AR304" s="67">
        <f>地区別_健診受診率!AR40</f>
        <v>8.9669738863287246E-2</v>
      </c>
      <c r="AS304" s="69">
        <f>地区別_健診受診率!AS40</f>
        <v>266</v>
      </c>
      <c r="AT304" s="67">
        <f>地区別_健診受診率!AT40</f>
        <v>5.1075268817204304E-2</v>
      </c>
      <c r="AU304" s="179">
        <f>地区別_健診受診率!AU40</f>
        <v>1336</v>
      </c>
      <c r="AV304" s="69">
        <f>地区別_健診受診率!AV40</f>
        <v>9</v>
      </c>
      <c r="AW304" s="67">
        <f>地区別_健診受診率!AW40</f>
        <v>6.7365269461077846E-3</v>
      </c>
      <c r="AX304" s="69">
        <f>地区別_健診受診率!AX40</f>
        <v>68</v>
      </c>
      <c r="AY304" s="67">
        <f>地区別_健診受診率!AY40</f>
        <v>5.089820359281437E-2</v>
      </c>
      <c r="AZ304" s="69">
        <f>地区別_健診受診率!AZ40</f>
        <v>30</v>
      </c>
      <c r="BA304" s="67">
        <f>地区別_健診受診率!BA40</f>
        <v>2.2455089820359281E-2</v>
      </c>
      <c r="BB304" s="179">
        <f>地区別_健診受診率!BB40</f>
        <v>83004</v>
      </c>
      <c r="BC304" s="69">
        <f>地区別_健診受診率!BC40</f>
        <v>3819</v>
      </c>
      <c r="BD304" s="67">
        <f>地区別_健診受診率!BD40</f>
        <v>4.6009830851525227E-2</v>
      </c>
      <c r="BE304" s="69">
        <f>地区別_健診受診率!BE40</f>
        <v>12902</v>
      </c>
      <c r="BF304" s="67">
        <f>地区別_健診受診率!BF40</f>
        <v>0.15543829213049973</v>
      </c>
      <c r="BG304" s="69">
        <f>地区別_健診受診率!BG40</f>
        <v>6566</v>
      </c>
      <c r="BH304" s="67">
        <f>地区別_健診受診率!BH40</f>
        <v>7.9104621464025832E-2</v>
      </c>
    </row>
    <row r="305" spans="2:60" ht="14.25" customHeight="1">
      <c r="B305" s="262"/>
      <c r="C305" s="263"/>
      <c r="D305" s="145" t="s">
        <v>274</v>
      </c>
      <c r="E305" s="179">
        <f>地区別_健診受診率!E41</f>
        <v>51</v>
      </c>
      <c r="F305" s="69">
        <f>地区別_健診受診率!F41</f>
        <v>0</v>
      </c>
      <c r="G305" s="67">
        <f>地区別_健診受診率!G41</f>
        <v>0</v>
      </c>
      <c r="H305" s="69">
        <f>地区別_健診受診率!H41</f>
        <v>0</v>
      </c>
      <c r="I305" s="67">
        <f>地区別_健診受診率!I41</f>
        <v>0</v>
      </c>
      <c r="J305" s="69">
        <f>地区別_健診受診率!J41</f>
        <v>0</v>
      </c>
      <c r="K305" s="67">
        <f>地区別_健診受診率!K41</f>
        <v>0</v>
      </c>
      <c r="L305" s="179">
        <f>地区別_健診受診率!L41</f>
        <v>159</v>
      </c>
      <c r="M305" s="69">
        <f>地区別_健診受診率!M41</f>
        <v>0</v>
      </c>
      <c r="N305" s="67">
        <f>地区別_健診受診率!N41</f>
        <v>0</v>
      </c>
      <c r="O305" s="69">
        <f>地区別_健診受診率!O41</f>
        <v>0</v>
      </c>
      <c r="P305" s="67">
        <f>地区別_健診受診率!P41</f>
        <v>0</v>
      </c>
      <c r="Q305" s="69">
        <f>地区別_健診受診率!Q41</f>
        <v>0</v>
      </c>
      <c r="R305" s="67">
        <f>地区別_健診受診率!R41</f>
        <v>0</v>
      </c>
      <c r="S305" s="179">
        <f>地区別_健診受診率!S41</f>
        <v>2329</v>
      </c>
      <c r="T305" s="69">
        <f>地区別_健診受診率!T41</f>
        <v>1</v>
      </c>
      <c r="U305" s="67">
        <f>地区別_健診受診率!U41</f>
        <v>4.2936882782310007E-4</v>
      </c>
      <c r="V305" s="69">
        <f>地区別_健診受診率!V41</f>
        <v>12</v>
      </c>
      <c r="W305" s="67">
        <f>地区別_健診受診率!W41</f>
        <v>5.1524259338772008E-3</v>
      </c>
      <c r="X305" s="69">
        <f>地区別_健診受診率!X41</f>
        <v>9</v>
      </c>
      <c r="Y305" s="67">
        <f>地区別_健診受診率!Y41</f>
        <v>3.8643194504079004E-3</v>
      </c>
      <c r="Z305" s="179">
        <f>地区別_健診受診率!Z41</f>
        <v>3664</v>
      </c>
      <c r="AA305" s="69">
        <f>地区別_健診受診率!AA41</f>
        <v>1</v>
      </c>
      <c r="AB305" s="67">
        <f>地区別_健診受診率!AB41</f>
        <v>2.7292576419213972E-4</v>
      </c>
      <c r="AC305" s="69">
        <f>地区別_健診受診率!AC41</f>
        <v>10</v>
      </c>
      <c r="AD305" s="67">
        <f>地区別_健診受診率!AD41</f>
        <v>2.7292576419213972E-3</v>
      </c>
      <c r="AE305" s="69">
        <f>地区別_健診受診率!AE41</f>
        <v>11</v>
      </c>
      <c r="AF305" s="67">
        <f>地区別_健診受診率!AF41</f>
        <v>3.0021834061135372E-3</v>
      </c>
      <c r="AG305" s="179">
        <f>地区別_健診受診率!AG41</f>
        <v>3503</v>
      </c>
      <c r="AH305" s="69">
        <f>地区別_健診受診率!AH41</f>
        <v>0</v>
      </c>
      <c r="AI305" s="67">
        <f>地区別_健診受診率!AI41</f>
        <v>0</v>
      </c>
      <c r="AJ305" s="69">
        <f>地区別_健診受診率!AJ41</f>
        <v>5</v>
      </c>
      <c r="AK305" s="67">
        <f>地区別_健診受診率!AK41</f>
        <v>1.4273479874393378E-3</v>
      </c>
      <c r="AL305" s="69">
        <f>地区別_健診受診率!AL41</f>
        <v>5</v>
      </c>
      <c r="AM305" s="67">
        <f>地区別_健診受診率!AM41</f>
        <v>1.4273479874393378E-3</v>
      </c>
      <c r="AN305" s="179">
        <f>地区別_健診受診率!AN41</f>
        <v>3223</v>
      </c>
      <c r="AO305" s="69">
        <f>地区別_健診受診率!AO41</f>
        <v>1</v>
      </c>
      <c r="AP305" s="67">
        <f>地区別_健診受診率!AP41</f>
        <v>3.1026993484331366E-4</v>
      </c>
      <c r="AQ305" s="69">
        <f>地区別_健診受診率!AQ41</f>
        <v>7</v>
      </c>
      <c r="AR305" s="67">
        <f>地区別_健診受診率!AR41</f>
        <v>2.1718895439031957E-3</v>
      </c>
      <c r="AS305" s="69">
        <f>地区別_健診受診率!AS41</f>
        <v>5</v>
      </c>
      <c r="AT305" s="67">
        <f>地区別_健診受診率!AT41</f>
        <v>1.5513496742165685E-3</v>
      </c>
      <c r="AU305" s="179">
        <f>地区別_健診受診率!AU41</f>
        <v>2204</v>
      </c>
      <c r="AV305" s="69">
        <f>地区別_健診受診率!AV41</f>
        <v>0</v>
      </c>
      <c r="AW305" s="67">
        <f>地区別_健診受診率!AW41</f>
        <v>0</v>
      </c>
      <c r="AX305" s="69">
        <f>地区別_健診受診率!AX41</f>
        <v>1</v>
      </c>
      <c r="AY305" s="67">
        <f>地区別_健診受診率!AY41</f>
        <v>4.5372050816696913E-4</v>
      </c>
      <c r="AZ305" s="69">
        <f>地区別_健診受診率!AZ41</f>
        <v>1</v>
      </c>
      <c r="BA305" s="67">
        <f>地区別_健診受診率!BA41</f>
        <v>4.5372050816696913E-4</v>
      </c>
      <c r="BB305" s="179">
        <f>地区別_健診受診率!BB41</f>
        <v>15133</v>
      </c>
      <c r="BC305" s="69">
        <f>地区別_健診受診率!BC41</f>
        <v>3</v>
      </c>
      <c r="BD305" s="67">
        <f>地区別_健診受診率!BD41</f>
        <v>1.982422520319831E-4</v>
      </c>
      <c r="BE305" s="69">
        <f>地区別_健診受診率!BE41</f>
        <v>35</v>
      </c>
      <c r="BF305" s="67">
        <f>地区別_健診受診率!BF41</f>
        <v>2.3128262737064694E-3</v>
      </c>
      <c r="BG305" s="69">
        <f>地区別_健診受診率!BG41</f>
        <v>31</v>
      </c>
      <c r="BH305" s="67">
        <f>地区別_健診受診率!BH41</f>
        <v>2.0485032709971584E-3</v>
      </c>
    </row>
    <row r="306" spans="2:60" ht="14.25" customHeight="1">
      <c r="B306" s="247"/>
      <c r="C306" s="248"/>
      <c r="D306" s="216" t="s">
        <v>74</v>
      </c>
      <c r="E306" s="40">
        <f>地区別_健診受診率!E42</f>
        <v>2743</v>
      </c>
      <c r="F306" s="62">
        <f>地区別_健診受診率!F42</f>
        <v>72</v>
      </c>
      <c r="G306" s="60">
        <f>地区別_健診受診率!G42</f>
        <v>2.6248632883703972E-2</v>
      </c>
      <c r="H306" s="62">
        <f>地区別_健診受診率!H42</f>
        <v>238</v>
      </c>
      <c r="I306" s="60">
        <f>地区別_健診受診率!I42</f>
        <v>8.6766314254465918E-2</v>
      </c>
      <c r="J306" s="62">
        <f>地区別_健診受診率!J42</f>
        <v>115</v>
      </c>
      <c r="K306" s="60">
        <f>地区別_健診受診率!K42</f>
        <v>4.1924899744804955E-2</v>
      </c>
      <c r="L306" s="40">
        <f>地区別_健診受診率!L42</f>
        <v>7289</v>
      </c>
      <c r="M306" s="62">
        <f>地区別_健診受診率!M42</f>
        <v>153</v>
      </c>
      <c r="N306" s="60">
        <f>地区別_健診受診率!N42</f>
        <v>2.0990533680889011E-2</v>
      </c>
      <c r="O306" s="62">
        <f>地区別_健診受診率!O42</f>
        <v>685</v>
      </c>
      <c r="P306" s="60">
        <f>地区別_健診受診率!P42</f>
        <v>9.3977225956921387E-2</v>
      </c>
      <c r="Q306" s="62">
        <f>地区別_健診受診率!Q42</f>
        <v>369</v>
      </c>
      <c r="R306" s="60">
        <f>地区別_健診受診率!R42</f>
        <v>5.0624228289202912E-2</v>
      </c>
      <c r="S306" s="40">
        <f>地区別_健診受診率!S42</f>
        <v>458005</v>
      </c>
      <c r="T306" s="62">
        <f>地区別_健診受診率!T42</f>
        <v>24152</v>
      </c>
      <c r="U306" s="60">
        <f>地区別_健診受診率!U42</f>
        <v>5.2733048765843164E-2</v>
      </c>
      <c r="V306" s="62">
        <f>地区別_健診受診率!V42</f>
        <v>81042</v>
      </c>
      <c r="W306" s="60">
        <f>地区別_健診受診率!W42</f>
        <v>0.17694566653202476</v>
      </c>
      <c r="X306" s="62">
        <f>地区別_健診受診率!X42</f>
        <v>35515</v>
      </c>
      <c r="Y306" s="60">
        <f>地区別_健診受診率!Y42</f>
        <v>7.7542821584917196E-2</v>
      </c>
      <c r="Z306" s="40">
        <f>地区別_健診受診率!Z42</f>
        <v>356227</v>
      </c>
      <c r="AA306" s="62">
        <f>地区別_健診受診率!AA42</f>
        <v>15773</v>
      </c>
      <c r="AB306" s="60">
        <f>地区別_健診受診率!AB42</f>
        <v>4.4277946365660098E-2</v>
      </c>
      <c r="AC306" s="62">
        <f>地区別_健診受診率!AC42</f>
        <v>56100</v>
      </c>
      <c r="AD306" s="60">
        <f>地区別_健診受診率!AD42</f>
        <v>0.15748385158901487</v>
      </c>
      <c r="AE306" s="62">
        <f>地区別_健診受診率!AE42</f>
        <v>27602</v>
      </c>
      <c r="AF306" s="60">
        <f>地区別_健診受診率!AF42</f>
        <v>7.7484300740819759E-2</v>
      </c>
      <c r="AG306" s="40">
        <f>地区別_健診受診率!AG42</f>
        <v>221243</v>
      </c>
      <c r="AH306" s="62">
        <f>地区別_健診受診率!AH42</f>
        <v>6104</v>
      </c>
      <c r="AI306" s="60">
        <f>地区別_健診受診率!AI42</f>
        <v>2.7589573455431358E-2</v>
      </c>
      <c r="AJ306" s="62">
        <f>地区別_健診受診率!AJ42</f>
        <v>25723</v>
      </c>
      <c r="AK306" s="60">
        <f>地区別_健診受診率!AK42</f>
        <v>0.11626582535944641</v>
      </c>
      <c r="AL306" s="62">
        <f>地区別_健診受診率!AL42</f>
        <v>14185</v>
      </c>
      <c r="AM306" s="60">
        <f>地区別_健診受診率!AM42</f>
        <v>6.4115022848180506E-2</v>
      </c>
      <c r="AN306" s="40">
        <f>地区別_健診受診率!AN42</f>
        <v>94002</v>
      </c>
      <c r="AO306" s="62">
        <f>地区別_健診受診率!AO42</f>
        <v>1277</v>
      </c>
      <c r="AP306" s="60">
        <f>地区別_健診受診率!AP42</f>
        <v>1.3584817344311823E-2</v>
      </c>
      <c r="AQ306" s="62">
        <f>地区別_健診受診率!AQ42</f>
        <v>7451</v>
      </c>
      <c r="AR306" s="60">
        <f>地区別_健診受診率!AR42</f>
        <v>7.9264270972958017E-2</v>
      </c>
      <c r="AS306" s="62">
        <f>地区別_健診受診率!AS42</f>
        <v>3784</v>
      </c>
      <c r="AT306" s="60">
        <f>地区別_健診受診率!AT42</f>
        <v>4.0254462671006998E-2</v>
      </c>
      <c r="AU306" s="40">
        <f>地区別_健診受診率!AU42</f>
        <v>30098</v>
      </c>
      <c r="AV306" s="62">
        <f>地区別_健診受診率!AV42</f>
        <v>157</v>
      </c>
      <c r="AW306" s="60">
        <f>地区別_健診受診率!AW42</f>
        <v>5.2162934414246792E-3</v>
      </c>
      <c r="AX306" s="62">
        <f>地区別_健診受診率!AX42</f>
        <v>1474</v>
      </c>
      <c r="AY306" s="60">
        <f>地区別_健診受診率!AY42</f>
        <v>4.8973353711210046E-2</v>
      </c>
      <c r="AZ306" s="62">
        <f>地区別_健診受診率!AZ42</f>
        <v>563</v>
      </c>
      <c r="BA306" s="60">
        <f>地区別_健診受診率!BA42</f>
        <v>1.8705561831350921E-2</v>
      </c>
      <c r="BB306" s="40">
        <f>地区別_健診受診率!BB42</f>
        <v>1169607</v>
      </c>
      <c r="BC306" s="62">
        <f>地区別_健診受診率!BC42</f>
        <v>47688</v>
      </c>
      <c r="BD306" s="60">
        <f>地区別_健診受診率!BD42</f>
        <v>4.0772669794212929E-2</v>
      </c>
      <c r="BE306" s="62">
        <f>地区別_健診受診率!BE42</f>
        <v>172713</v>
      </c>
      <c r="BF306" s="60">
        <f>地区別_健診受診率!BF42</f>
        <v>0.14766754986931507</v>
      </c>
      <c r="BG306" s="62">
        <f>地区別_健診受診率!BG42</f>
        <v>82133</v>
      </c>
      <c r="BH306" s="60">
        <f>地区別_健診受診率!BH42</f>
        <v>7.0222732935079898E-2</v>
      </c>
    </row>
    <row r="307" spans="2:60">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row>
    <row r="308" spans="2:60">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row>
  </sheetData>
  <mergeCells count="316">
    <mergeCell ref="BQ5:BQ6"/>
    <mergeCell ref="BP5:BP6"/>
    <mergeCell ref="BO5:BO6"/>
    <mergeCell ref="CI5:CI6"/>
    <mergeCell ref="CJ5:CJ6"/>
    <mergeCell ref="CK5:CK6"/>
    <mergeCell ref="C51:C54"/>
    <mergeCell ref="C55:C58"/>
    <mergeCell ref="Z4:Z6"/>
    <mergeCell ref="AA4:AB5"/>
    <mergeCell ref="BJ49:BJ51"/>
    <mergeCell ref="BJ52:BJ54"/>
    <mergeCell ref="CB4:CB6"/>
    <mergeCell ref="CC4:CF4"/>
    <mergeCell ref="CG4:CJ4"/>
    <mergeCell ref="CK4:CN4"/>
    <mergeCell ref="BK4:BK6"/>
    <mergeCell ref="BL4:BL6"/>
    <mergeCell ref="AZ4:BA5"/>
    <mergeCell ref="BB4:BB6"/>
    <mergeCell ref="BC4:BD5"/>
    <mergeCell ref="M4:N5"/>
    <mergeCell ref="O4:P5"/>
    <mergeCell ref="Q4:R5"/>
    <mergeCell ref="BJ31:BJ33"/>
    <mergeCell ref="BJ34:BJ36"/>
    <mergeCell ref="BJ112:BJ114"/>
    <mergeCell ref="BJ115:BJ117"/>
    <mergeCell ref="BJ85:BJ87"/>
    <mergeCell ref="BJ88:BJ90"/>
    <mergeCell ref="BJ64:BJ66"/>
    <mergeCell ref="BJ67:BJ69"/>
    <mergeCell ref="BJ70:BJ72"/>
    <mergeCell ref="BJ73:BJ75"/>
    <mergeCell ref="BJ79:BJ81"/>
    <mergeCell ref="BJ82:BJ84"/>
    <mergeCell ref="CQ216:CR216"/>
    <mergeCell ref="CS216:CT216"/>
    <mergeCell ref="CU216:CV216"/>
    <mergeCell ref="CW216:CX216"/>
    <mergeCell ref="BJ139:BJ141"/>
    <mergeCell ref="BJ142:BJ144"/>
    <mergeCell ref="BJ226:BJ228"/>
    <mergeCell ref="BJ229:BJ231"/>
    <mergeCell ref="BJ232:BL232"/>
    <mergeCell ref="BJ217:BJ219"/>
    <mergeCell ref="BJ214:BJ216"/>
    <mergeCell ref="BJ193:BJ195"/>
    <mergeCell ref="BJ187:BJ189"/>
    <mergeCell ref="BJ190:BJ192"/>
    <mergeCell ref="BJ175:BJ177"/>
    <mergeCell ref="BJ160:BJ162"/>
    <mergeCell ref="BJ145:BJ147"/>
    <mergeCell ref="BJ148:BJ150"/>
    <mergeCell ref="BJ151:BJ153"/>
    <mergeCell ref="BJ154:BJ156"/>
    <mergeCell ref="BJ223:BJ225"/>
    <mergeCell ref="BJ208:BJ210"/>
    <mergeCell ref="BJ211:BJ213"/>
    <mergeCell ref="BJ220:BJ222"/>
    <mergeCell ref="BJ202:BJ204"/>
    <mergeCell ref="BJ205:BJ207"/>
    <mergeCell ref="BJ76:BJ78"/>
    <mergeCell ref="BJ157:BJ159"/>
    <mergeCell ref="BJ196:BJ198"/>
    <mergeCell ref="BJ178:BJ180"/>
    <mergeCell ref="BJ181:BJ183"/>
    <mergeCell ref="BJ184:BJ186"/>
    <mergeCell ref="BJ169:BJ171"/>
    <mergeCell ref="BJ172:BJ174"/>
    <mergeCell ref="BJ199:BJ201"/>
    <mergeCell ref="BJ91:BJ93"/>
    <mergeCell ref="BJ97:BJ99"/>
    <mergeCell ref="BJ136:BJ138"/>
    <mergeCell ref="BJ118:BJ120"/>
    <mergeCell ref="BJ94:BJ96"/>
    <mergeCell ref="BJ103:BJ105"/>
    <mergeCell ref="BJ106:BJ108"/>
    <mergeCell ref="BJ109:BJ111"/>
    <mergeCell ref="BJ100:BJ102"/>
    <mergeCell ref="BJ130:BJ132"/>
    <mergeCell ref="BJ133:BJ135"/>
    <mergeCell ref="BJ124:BJ126"/>
    <mergeCell ref="BJ127:BJ129"/>
    <mergeCell ref="BJ163:BJ165"/>
    <mergeCell ref="BJ166:BJ168"/>
    <mergeCell ref="CX4:CY4"/>
    <mergeCell ref="CL5:CL6"/>
    <mergeCell ref="CM5:CM6"/>
    <mergeCell ref="CN5:CN6"/>
    <mergeCell ref="CC5:CC6"/>
    <mergeCell ref="CD5:CD6"/>
    <mergeCell ref="CE5:CE6"/>
    <mergeCell ref="CF5:CF6"/>
    <mergeCell ref="CG5:CG6"/>
    <mergeCell ref="CH5:CH6"/>
    <mergeCell ref="BJ13:BJ15"/>
    <mergeCell ref="BJ43:BJ45"/>
    <mergeCell ref="BJ46:BJ48"/>
    <mergeCell ref="BJ37:BJ39"/>
    <mergeCell ref="BJ55:BJ57"/>
    <mergeCell ref="BJ58:BJ60"/>
    <mergeCell ref="BJ61:BJ63"/>
    <mergeCell ref="BJ22:BJ24"/>
    <mergeCell ref="BJ25:BJ27"/>
    <mergeCell ref="BJ28:BJ30"/>
    <mergeCell ref="BJ40:BJ42"/>
    <mergeCell ref="BJ121:BJ123"/>
    <mergeCell ref="CZ4:DA4"/>
    <mergeCell ref="DB4:DC4"/>
    <mergeCell ref="DD4:DE4"/>
    <mergeCell ref="DF4:DG4"/>
    <mergeCell ref="CP4:CQ4"/>
    <mergeCell ref="CR4:CS4"/>
    <mergeCell ref="CT4:CU4"/>
    <mergeCell ref="CV4:CW4"/>
    <mergeCell ref="BE4:BF5"/>
    <mergeCell ref="BG4:BH5"/>
    <mergeCell ref="BJ4:BJ6"/>
    <mergeCell ref="BW5:BW6"/>
    <mergeCell ref="BX5:BX6"/>
    <mergeCell ref="BY5:BY6"/>
    <mergeCell ref="BZ5:BZ6"/>
    <mergeCell ref="BO4:BR4"/>
    <mergeCell ref="BW4:BZ4"/>
    <mergeCell ref="BS4:BV4"/>
    <mergeCell ref="BN4:BN6"/>
    <mergeCell ref="BV5:BV6"/>
    <mergeCell ref="BU5:BU6"/>
    <mergeCell ref="BT5:BT6"/>
    <mergeCell ref="BS5:BS6"/>
    <mergeCell ref="BR5:BR6"/>
    <mergeCell ref="AG3:AM3"/>
    <mergeCell ref="AN3:AT3"/>
    <mergeCell ref="AU3:BA3"/>
    <mergeCell ref="BB3:BH3"/>
    <mergeCell ref="E4:E6"/>
    <mergeCell ref="F4:G5"/>
    <mergeCell ref="H4:I5"/>
    <mergeCell ref="J4:K5"/>
    <mergeCell ref="L4:L6"/>
    <mergeCell ref="AO4:AP5"/>
    <mergeCell ref="AQ4:AR5"/>
    <mergeCell ref="AS4:AT5"/>
    <mergeCell ref="AU4:AU6"/>
    <mergeCell ref="AV4:AW5"/>
    <mergeCell ref="AX4:AY5"/>
    <mergeCell ref="AE4:AF5"/>
    <mergeCell ref="AG4:AG6"/>
    <mergeCell ref="AH4:AI5"/>
    <mergeCell ref="AJ4:AK5"/>
    <mergeCell ref="AL4:AM5"/>
    <mergeCell ref="AN4:AN6"/>
    <mergeCell ref="T4:U5"/>
    <mergeCell ref="L3:R3"/>
    <mergeCell ref="S3:Y3"/>
    <mergeCell ref="S4:S6"/>
    <mergeCell ref="V4:W5"/>
    <mergeCell ref="X4:Y5"/>
    <mergeCell ref="AC4:AD5"/>
    <mergeCell ref="Z3:AF3"/>
    <mergeCell ref="B251:B254"/>
    <mergeCell ref="C263:C266"/>
    <mergeCell ref="B263:B266"/>
    <mergeCell ref="C267:C270"/>
    <mergeCell ref="B267:B270"/>
    <mergeCell ref="B3:B6"/>
    <mergeCell ref="C3:C6"/>
    <mergeCell ref="D3:D6"/>
    <mergeCell ref="E3:K3"/>
    <mergeCell ref="C59:C62"/>
    <mergeCell ref="C79:C82"/>
    <mergeCell ref="B51:B54"/>
    <mergeCell ref="B55:B58"/>
    <mergeCell ref="C111:C114"/>
    <mergeCell ref="B111:B114"/>
    <mergeCell ref="C115:C118"/>
    <mergeCell ref="B115:B118"/>
    <mergeCell ref="C119:C122"/>
    <mergeCell ref="B119:B122"/>
    <mergeCell ref="C271:C274"/>
    <mergeCell ref="B271:B274"/>
    <mergeCell ref="B303:C306"/>
    <mergeCell ref="C211:C214"/>
    <mergeCell ref="B211:B214"/>
    <mergeCell ref="C215:C218"/>
    <mergeCell ref="B215:B218"/>
    <mergeCell ref="C219:C222"/>
    <mergeCell ref="B219:B222"/>
    <mergeCell ref="C223:C226"/>
    <mergeCell ref="B223:B226"/>
    <mergeCell ref="C227:C230"/>
    <mergeCell ref="B227:B230"/>
    <mergeCell ref="C231:C234"/>
    <mergeCell ref="B231:B234"/>
    <mergeCell ref="C235:C238"/>
    <mergeCell ref="B235:B238"/>
    <mergeCell ref="C239:C242"/>
    <mergeCell ref="B239:B242"/>
    <mergeCell ref="C243:C246"/>
    <mergeCell ref="B243:B246"/>
    <mergeCell ref="C247:C250"/>
    <mergeCell ref="B247:B250"/>
    <mergeCell ref="C251:C254"/>
    <mergeCell ref="C123:C126"/>
    <mergeCell ref="B123:B126"/>
    <mergeCell ref="C127:C130"/>
    <mergeCell ref="B127:B130"/>
    <mergeCell ref="C91:C94"/>
    <mergeCell ref="B91:B94"/>
    <mergeCell ref="C95:C98"/>
    <mergeCell ref="B95:B98"/>
    <mergeCell ref="C99:C102"/>
    <mergeCell ref="B99:B102"/>
    <mergeCell ref="C103:C106"/>
    <mergeCell ref="B103:B106"/>
    <mergeCell ref="C107:C110"/>
    <mergeCell ref="B107:B110"/>
    <mergeCell ref="C139:C142"/>
    <mergeCell ref="B139:B142"/>
    <mergeCell ref="C143:C146"/>
    <mergeCell ref="B143:B146"/>
    <mergeCell ref="C147:C150"/>
    <mergeCell ref="B147:B150"/>
    <mergeCell ref="C295:C298"/>
    <mergeCell ref="B295:B298"/>
    <mergeCell ref="C299:C302"/>
    <mergeCell ref="B299:B302"/>
    <mergeCell ref="C275:C278"/>
    <mergeCell ref="B275:B278"/>
    <mergeCell ref="C279:C282"/>
    <mergeCell ref="B279:B282"/>
    <mergeCell ref="C283:C286"/>
    <mergeCell ref="B283:B286"/>
    <mergeCell ref="C287:C290"/>
    <mergeCell ref="B287:B290"/>
    <mergeCell ref="C291:C294"/>
    <mergeCell ref="B291:B294"/>
    <mergeCell ref="B255:B258"/>
    <mergeCell ref="C255:C258"/>
    <mergeCell ref="C259:C262"/>
    <mergeCell ref="B259:B262"/>
    <mergeCell ref="C199:C202"/>
    <mergeCell ref="B199:B202"/>
    <mergeCell ref="B203:B206"/>
    <mergeCell ref="C203:C206"/>
    <mergeCell ref="C207:C210"/>
    <mergeCell ref="B207:B210"/>
    <mergeCell ref="C171:C174"/>
    <mergeCell ref="B171:B174"/>
    <mergeCell ref="C175:C178"/>
    <mergeCell ref="B175:B178"/>
    <mergeCell ref="C179:C182"/>
    <mergeCell ref="B179:B182"/>
    <mergeCell ref="C183:C186"/>
    <mergeCell ref="B183:B186"/>
    <mergeCell ref="C187:C190"/>
    <mergeCell ref="B187:B190"/>
    <mergeCell ref="C39:C42"/>
    <mergeCell ref="B39:B42"/>
    <mergeCell ref="C43:C46"/>
    <mergeCell ref="B43:B46"/>
    <mergeCell ref="C47:C50"/>
    <mergeCell ref="B47:B50"/>
    <mergeCell ref="C191:C194"/>
    <mergeCell ref="B191:B194"/>
    <mergeCell ref="C195:C198"/>
    <mergeCell ref="B195:B198"/>
    <mergeCell ref="C151:C154"/>
    <mergeCell ref="B151:B154"/>
    <mergeCell ref="C155:C158"/>
    <mergeCell ref="B155:B158"/>
    <mergeCell ref="C159:C162"/>
    <mergeCell ref="B159:B162"/>
    <mergeCell ref="C163:C166"/>
    <mergeCell ref="B163:B166"/>
    <mergeCell ref="C167:C170"/>
    <mergeCell ref="B167:B170"/>
    <mergeCell ref="C131:C134"/>
    <mergeCell ref="B131:B134"/>
    <mergeCell ref="C135:C138"/>
    <mergeCell ref="B135:B138"/>
    <mergeCell ref="B79:B82"/>
    <mergeCell ref="C83:C86"/>
    <mergeCell ref="B83:B86"/>
    <mergeCell ref="C87:C90"/>
    <mergeCell ref="B87:B90"/>
    <mergeCell ref="C19:C22"/>
    <mergeCell ref="C15:C18"/>
    <mergeCell ref="C11:C14"/>
    <mergeCell ref="B19:B22"/>
    <mergeCell ref="B15:B18"/>
    <mergeCell ref="B11:B14"/>
    <mergeCell ref="B59:B62"/>
    <mergeCell ref="C63:C66"/>
    <mergeCell ref="B63:B66"/>
    <mergeCell ref="C67:C70"/>
    <mergeCell ref="B67:B70"/>
    <mergeCell ref="C71:C74"/>
    <mergeCell ref="B71:B74"/>
    <mergeCell ref="C75:C78"/>
    <mergeCell ref="B75:B78"/>
    <mergeCell ref="C31:C34"/>
    <mergeCell ref="B31:B34"/>
    <mergeCell ref="C35:C38"/>
    <mergeCell ref="B35:B38"/>
    <mergeCell ref="C7:C10"/>
    <mergeCell ref="B7:B10"/>
    <mergeCell ref="C23:C26"/>
    <mergeCell ref="B23:B26"/>
    <mergeCell ref="C27:C30"/>
    <mergeCell ref="B27:B30"/>
    <mergeCell ref="BJ16:BJ18"/>
    <mergeCell ref="BJ19:BJ21"/>
    <mergeCell ref="BJ7:BJ9"/>
    <mergeCell ref="BJ10:BJ12"/>
  </mergeCells>
  <phoneticPr fontId="3"/>
  <pageMargins left="0.70866141732283472" right="0.59055118110236227" top="0.59055118110236227" bottom="0.59055118110236227" header="0.31496062992125984" footer="0.31496062992125984"/>
  <pageSetup paperSize="8" scale="73" fitToHeight="0" pageOrder="overThenDown" orientation="landscape" r:id="rId1"/>
  <headerFooter>
    <oddHeader>&amp;R&amp;"ＭＳ 明朝,標準"&amp;12 2-9.医科･歯科健診受診傾向</oddHeader>
  </headerFooter>
  <rowBreaks count="4" manualBreakCount="4">
    <brk id="66" max="59" man="1"/>
    <brk id="126" max="59" man="1"/>
    <brk id="186" max="59" man="1"/>
    <brk id="246" max="59" man="1"/>
  </rowBreaks>
  <colBreaks count="2" manualBreakCount="2">
    <brk id="25" max="305" man="1"/>
    <brk id="46" max="305" man="1"/>
  </colBreaks>
  <ignoredErrors>
    <ignoredError sqref="BD7:BF8 BA302:BH302 BA10:BH12 BA14:BH16 BA18:BH20 BA22:BH24 BA26:BH28 BA30:BH32 BA34:BH36 BA38:BH40 BA42:BH44 BA46:BH48 BA50:BH52 BA54:BH56 BA58:BH60 BA62:BH64 BA66:BH68 BA70:BH72 BA74:BH76 BA78:BH80 BA82:BH84 BA86:BH88 BA90:BH92 BA94:BH96 BA98:BH100 BA102:BH104 BA106:BH108 BA110:BH112 BA114:BH116 BA118:BH120 BA122:BH124 BA126:BH128 BA130:BH132 BA134:BH136 BA138:BH140 BA142:BH144 BA146:BH148 BA150:BH152 BA154:BH156 BA158:BH160 BA162:BH164 BA166:BH168 BA170:BH172 BA174:BH176 BA178:BH180 BA182:BH184 BA186:BH188 BA190:BH192 BA194:BH196 BA198:BH200 BA202:BH204 BA206:BH208 BA210:BH212 BA214:BH216 BA218:BH220 BA222:BH224 BA226:BH228 BA230:BH232 BA234:BH236 BA238:BH240 BA242:BH244 BA246:BH248 BA250:BH252 BA254:BH256 BA258:BH260 BA262:BH264 BA266:BH268 BA270:BH272 BA274:BH276 BA278:BH280 BA282:BH284 BA286:BH288 BA290:BH292 BA294:BH296 BA298:BH300 BD9 BF9 BD13 BF13 BD17 BF17 BD21 BF21 BD25 BF25 BD29 BF29 BD33 BF33 BD37 BF37 BD41 BF41 BD45 BF45 BD49 BF49 BD53 BF53 BD57 BF57 BD61 BF61 BD65 BF65 BD69 BF69 BD73 BF73 BD77 BF77 BD81 BF81 BD85 BF85 BD89 BF89 BD93 BF93 BD97 BF97 BD101 BF101 BD105 BF105 BD109 BF109 BD113 BF113 BD117 BF117 BD121 BF121 BD125 BF125 BD129 BF129 BD133 BF133 BD137 BF137 BD141 BF141 BD145 BF145 BD149 BF149 BD153 BF153 BD157 BF157 BD161 BF161 BD165 BF165 BD169 BF169 BD173 BF173 BD177 BF177 BD181 BF181 BD185 BF185 BD189 BF189 BD193 BF193 BD197 BF197 BD201 BF201 BD205 BF205 BD209 BF209 BD213 BF213 BD217 BF217 BD221 BF221 BD225 BF225 BD229 BF229 BD233 BF233 BD237 BF237 BD241 BF241 BD245 BF245 BD249 BF249 BD253 BF253 BD257 BF257 BD261 BF261 BD265 BF265 BD269 BF269 BD273 BF273 BD277 BF277 BD281 BF281 BD285 BF285 BD289 BF289 BD293 BF293 BD297 BF297 BD301 BF301" formula="1"/>
    <ignoredError sqref="BO7:BZ8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1:1" ht="16.5" customHeight="1">
      <c r="A1" s="3" t="s">
        <v>142</v>
      </c>
    </row>
    <row r="2" spans="1:1" ht="16.5" customHeight="1">
      <c r="A2" s="3" t="s">
        <v>179</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1:12" ht="16.5" customHeight="1">
      <c r="A1" s="3" t="s">
        <v>280</v>
      </c>
    </row>
    <row r="2" spans="1:12" ht="16.5" customHeight="1">
      <c r="A2" s="3" t="s">
        <v>196</v>
      </c>
    </row>
    <row r="3" spans="1:12" ht="16.5" customHeight="1">
      <c r="A3" s="3" t="s">
        <v>177</v>
      </c>
      <c r="L3" s="3" t="s">
        <v>178</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79"/>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 width="2" style="14" customWidth="1"/>
    <col min="17" max="17" width="2" style="1" customWidth="1"/>
    <col min="18" max="16384" width="9" style="1"/>
  </cols>
  <sheetData>
    <row r="1" spans="1:15" ht="16.5" customHeight="1">
      <c r="A1" s="14" t="s">
        <v>215</v>
      </c>
    </row>
    <row r="2" spans="1:15" ht="16.5" customHeight="1">
      <c r="A2" s="14" t="s">
        <v>139</v>
      </c>
    </row>
    <row r="4" spans="1:15" ht="13.5" customHeight="1">
      <c r="B4" s="15"/>
      <c r="C4" s="16"/>
      <c r="D4" s="16"/>
      <c r="E4" s="16"/>
      <c r="F4" s="16"/>
      <c r="G4" s="17"/>
    </row>
    <row r="5" spans="1:15" ht="13.5" customHeight="1">
      <c r="B5" s="18"/>
      <c r="C5" s="19"/>
      <c r="D5" s="20">
        <v>9.0000000000000011E-2</v>
      </c>
      <c r="E5" s="10" t="s">
        <v>132</v>
      </c>
      <c r="F5" s="21">
        <v>0.11</v>
      </c>
      <c r="G5" s="22" t="s">
        <v>133</v>
      </c>
    </row>
    <row r="6" spans="1:15">
      <c r="B6" s="18"/>
      <c r="D6" s="20"/>
      <c r="E6" s="10"/>
      <c r="F6" s="21"/>
      <c r="G6" s="22"/>
    </row>
    <row r="7" spans="1:15">
      <c r="B7" s="18"/>
      <c r="C7" s="23"/>
      <c r="D7" s="20">
        <v>7.0000000000000007E-2</v>
      </c>
      <c r="E7" s="10" t="s">
        <v>132</v>
      </c>
      <c r="F7" s="21">
        <v>9.0000000000000011E-2</v>
      </c>
      <c r="G7" s="22" t="s">
        <v>134</v>
      </c>
    </row>
    <row r="8" spans="1:15">
      <c r="B8" s="18"/>
      <c r="D8" s="20"/>
      <c r="E8" s="10"/>
      <c r="F8" s="21"/>
      <c r="G8" s="22"/>
    </row>
    <row r="9" spans="1:15">
      <c r="B9" s="18"/>
      <c r="C9" s="24"/>
      <c r="D9" s="20">
        <v>0.05</v>
      </c>
      <c r="E9" s="10" t="s">
        <v>132</v>
      </c>
      <c r="F9" s="21">
        <v>7.0000000000000007E-2</v>
      </c>
      <c r="G9" s="22" t="s">
        <v>134</v>
      </c>
    </row>
    <row r="10" spans="1:15">
      <c r="B10" s="18"/>
      <c r="D10" s="20"/>
      <c r="E10" s="10"/>
      <c r="F10" s="21"/>
      <c r="G10" s="22"/>
    </row>
    <row r="11" spans="1:15">
      <c r="B11" s="18"/>
      <c r="C11" s="25"/>
      <c r="D11" s="20">
        <v>0.03</v>
      </c>
      <c r="E11" s="10" t="s">
        <v>132</v>
      </c>
      <c r="F11" s="21">
        <v>0.05</v>
      </c>
      <c r="G11" s="22" t="s">
        <v>134</v>
      </c>
    </row>
    <row r="12" spans="1:15">
      <c r="B12" s="18"/>
      <c r="D12" s="20"/>
      <c r="E12" s="10"/>
      <c r="F12" s="21"/>
      <c r="G12" s="22"/>
    </row>
    <row r="13" spans="1:15">
      <c r="B13" s="18"/>
      <c r="C13" s="26"/>
      <c r="D13" s="20">
        <v>0.01</v>
      </c>
      <c r="E13" s="10" t="s">
        <v>132</v>
      </c>
      <c r="F13" s="21">
        <v>0.03</v>
      </c>
      <c r="G13" s="22" t="s">
        <v>134</v>
      </c>
    </row>
    <row r="14" spans="1:15">
      <c r="B14" s="27"/>
      <c r="C14" s="28"/>
      <c r="D14" s="28"/>
      <c r="E14" s="28"/>
      <c r="F14" s="28"/>
      <c r="G14" s="29"/>
    </row>
    <row r="16" spans="1:15">
      <c r="B16" s="15"/>
      <c r="C16" s="16"/>
      <c r="D16" s="16"/>
      <c r="E16" s="16"/>
      <c r="F16" s="16"/>
      <c r="G16" s="16"/>
      <c r="H16" s="16"/>
      <c r="I16" s="16"/>
      <c r="J16" s="16"/>
      <c r="K16" s="16"/>
      <c r="L16" s="16"/>
      <c r="M16" s="16"/>
      <c r="N16" s="17"/>
      <c r="O16" s="18"/>
    </row>
    <row r="17" spans="2:15">
      <c r="B17" s="18"/>
      <c r="N17" s="30"/>
      <c r="O17" s="18"/>
    </row>
    <row r="18" spans="2:15">
      <c r="B18" s="18"/>
      <c r="N18" s="30"/>
      <c r="O18" s="18"/>
    </row>
    <row r="19" spans="2:15">
      <c r="B19" s="18"/>
      <c r="N19" s="30"/>
      <c r="O19" s="18"/>
    </row>
    <row r="20" spans="2:15">
      <c r="B20" s="18"/>
      <c r="N20" s="30"/>
      <c r="O20" s="18"/>
    </row>
    <row r="21" spans="2:15">
      <c r="B21" s="18"/>
      <c r="N21" s="30"/>
      <c r="O21" s="18"/>
    </row>
    <row r="22" spans="2:15">
      <c r="B22" s="18"/>
      <c r="N22" s="30"/>
      <c r="O22" s="18"/>
    </row>
    <row r="23" spans="2:15">
      <c r="B23" s="18"/>
      <c r="N23" s="30"/>
      <c r="O23" s="18"/>
    </row>
    <row r="24" spans="2:15">
      <c r="B24" s="18"/>
      <c r="N24" s="30"/>
      <c r="O24" s="18"/>
    </row>
    <row r="25" spans="2:15">
      <c r="B25" s="18"/>
      <c r="N25" s="30"/>
      <c r="O25" s="18"/>
    </row>
    <row r="26" spans="2:15">
      <c r="B26" s="18"/>
      <c r="N26" s="30"/>
      <c r="O26" s="18"/>
    </row>
    <row r="27" spans="2:15">
      <c r="B27" s="18"/>
      <c r="N27" s="30"/>
      <c r="O27" s="18"/>
    </row>
    <row r="28" spans="2:15">
      <c r="B28" s="18"/>
      <c r="N28" s="30"/>
      <c r="O28" s="18"/>
    </row>
    <row r="29" spans="2:15">
      <c r="B29" s="18"/>
      <c r="N29" s="30"/>
      <c r="O29" s="18"/>
    </row>
    <row r="30" spans="2:15">
      <c r="B30" s="18"/>
      <c r="N30" s="30"/>
      <c r="O30" s="18"/>
    </row>
    <row r="31" spans="2:15">
      <c r="B31" s="18"/>
      <c r="N31" s="30"/>
      <c r="O31" s="18"/>
    </row>
    <row r="32" spans="2:15">
      <c r="B32" s="18"/>
      <c r="N32" s="30"/>
      <c r="O32" s="18"/>
    </row>
    <row r="33" spans="2:15">
      <c r="B33" s="18"/>
      <c r="N33" s="30"/>
      <c r="O33" s="18"/>
    </row>
    <row r="34" spans="2:15">
      <c r="B34" s="18"/>
      <c r="N34" s="30"/>
      <c r="O34" s="18"/>
    </row>
    <row r="35" spans="2:15">
      <c r="B35" s="18"/>
      <c r="N35" s="30"/>
      <c r="O35" s="18"/>
    </row>
    <row r="36" spans="2:15">
      <c r="B36" s="18"/>
      <c r="N36" s="30"/>
      <c r="O36" s="18"/>
    </row>
    <row r="37" spans="2:15">
      <c r="B37" s="18"/>
      <c r="N37" s="30"/>
      <c r="O37" s="18"/>
    </row>
    <row r="38" spans="2:15">
      <c r="B38" s="18"/>
      <c r="N38" s="30"/>
      <c r="O38" s="18"/>
    </row>
    <row r="39" spans="2:15">
      <c r="B39" s="18"/>
      <c r="N39" s="30"/>
      <c r="O39" s="18"/>
    </row>
    <row r="40" spans="2:15">
      <c r="B40" s="18"/>
      <c r="N40" s="30"/>
      <c r="O40" s="18"/>
    </row>
    <row r="41" spans="2:15">
      <c r="B41" s="18"/>
      <c r="N41" s="30"/>
      <c r="O41" s="18"/>
    </row>
    <row r="42" spans="2:15">
      <c r="B42" s="18"/>
      <c r="N42" s="30"/>
      <c r="O42" s="18"/>
    </row>
    <row r="43" spans="2:15">
      <c r="B43" s="18"/>
      <c r="N43" s="30"/>
      <c r="O43" s="18"/>
    </row>
    <row r="44" spans="2:15">
      <c r="B44" s="18"/>
      <c r="N44" s="30"/>
      <c r="O44" s="18"/>
    </row>
    <row r="45" spans="2:15">
      <c r="B45" s="18"/>
      <c r="N45" s="30"/>
      <c r="O45" s="18"/>
    </row>
    <row r="46" spans="2:15">
      <c r="B46" s="18"/>
      <c r="N46" s="30"/>
      <c r="O46" s="18"/>
    </row>
    <row r="47" spans="2:15">
      <c r="B47" s="18"/>
      <c r="N47" s="30"/>
      <c r="O47" s="18"/>
    </row>
    <row r="48" spans="2:15">
      <c r="B48" s="18"/>
      <c r="N48" s="30"/>
      <c r="O48" s="18"/>
    </row>
    <row r="49" spans="2:15">
      <c r="B49" s="18"/>
      <c r="N49" s="30"/>
      <c r="O49" s="18"/>
    </row>
    <row r="50" spans="2:15">
      <c r="B50" s="18"/>
      <c r="N50" s="30"/>
      <c r="O50" s="18"/>
    </row>
    <row r="51" spans="2:15">
      <c r="B51" s="18"/>
      <c r="N51" s="30"/>
      <c r="O51" s="18"/>
    </row>
    <row r="52" spans="2:15">
      <c r="B52" s="18"/>
      <c r="N52" s="30"/>
      <c r="O52" s="18"/>
    </row>
    <row r="53" spans="2:15">
      <c r="B53" s="18"/>
      <c r="N53" s="30"/>
      <c r="O53" s="18"/>
    </row>
    <row r="54" spans="2:15">
      <c r="B54" s="18"/>
      <c r="N54" s="30"/>
      <c r="O54" s="18"/>
    </row>
    <row r="55" spans="2:15">
      <c r="B55" s="18"/>
      <c r="N55" s="30"/>
      <c r="O55" s="18"/>
    </row>
    <row r="56" spans="2:15">
      <c r="B56" s="18"/>
      <c r="N56" s="30"/>
      <c r="O56" s="18"/>
    </row>
    <row r="57" spans="2:15">
      <c r="B57" s="18"/>
      <c r="N57" s="30"/>
      <c r="O57" s="18"/>
    </row>
    <row r="58" spans="2:15">
      <c r="B58" s="18"/>
      <c r="N58" s="30"/>
      <c r="O58" s="18"/>
    </row>
    <row r="59" spans="2:15">
      <c r="B59" s="18"/>
      <c r="N59" s="30"/>
      <c r="O59" s="18"/>
    </row>
    <row r="60" spans="2:15">
      <c r="B60" s="18"/>
      <c r="N60" s="30"/>
      <c r="O60" s="18"/>
    </row>
    <row r="61" spans="2:15">
      <c r="B61" s="18"/>
      <c r="N61" s="30"/>
      <c r="O61" s="18"/>
    </row>
    <row r="62" spans="2:15">
      <c r="B62" s="18"/>
      <c r="N62" s="30"/>
      <c r="O62" s="18"/>
    </row>
    <row r="63" spans="2:15">
      <c r="B63" s="18"/>
      <c r="N63" s="30"/>
      <c r="O63" s="18"/>
    </row>
    <row r="64" spans="2:15">
      <c r="B64" s="18"/>
      <c r="N64" s="30"/>
      <c r="O64" s="18"/>
    </row>
    <row r="65" spans="2:15">
      <c r="B65" s="18"/>
      <c r="N65" s="30"/>
      <c r="O65" s="18"/>
    </row>
    <row r="66" spans="2:15">
      <c r="B66" s="18"/>
      <c r="N66" s="30"/>
      <c r="O66" s="18"/>
    </row>
    <row r="67" spans="2:15">
      <c r="B67" s="18"/>
      <c r="N67" s="30"/>
      <c r="O67" s="18"/>
    </row>
    <row r="68" spans="2:15">
      <c r="B68" s="18"/>
      <c r="N68" s="30"/>
      <c r="O68" s="18"/>
    </row>
    <row r="69" spans="2:15">
      <c r="B69" s="18"/>
      <c r="N69" s="30"/>
      <c r="O69" s="18"/>
    </row>
    <row r="70" spans="2:15">
      <c r="B70" s="18"/>
      <c r="N70" s="30"/>
      <c r="O70" s="18"/>
    </row>
    <row r="71" spans="2:15">
      <c r="B71" s="18"/>
      <c r="N71" s="30"/>
      <c r="O71" s="18"/>
    </row>
    <row r="72" spans="2:15">
      <c r="B72" s="18"/>
      <c r="N72" s="30"/>
      <c r="O72" s="18"/>
    </row>
    <row r="73" spans="2:15">
      <c r="B73" s="18"/>
      <c r="N73" s="30"/>
      <c r="O73" s="18"/>
    </row>
    <row r="74" spans="2:15">
      <c r="B74" s="18"/>
      <c r="N74" s="30"/>
      <c r="O74" s="18"/>
    </row>
    <row r="75" spans="2:15">
      <c r="B75" s="18"/>
      <c r="N75" s="30"/>
      <c r="O75" s="18"/>
    </row>
    <row r="76" spans="2:15">
      <c r="B76" s="18"/>
      <c r="N76" s="30"/>
      <c r="O76" s="18"/>
    </row>
    <row r="77" spans="2:15">
      <c r="B77" s="18"/>
      <c r="N77" s="30"/>
      <c r="O77" s="18"/>
    </row>
    <row r="78" spans="2:15">
      <c r="B78" s="27"/>
      <c r="C78" s="28"/>
      <c r="D78" s="28"/>
      <c r="E78" s="28"/>
      <c r="F78" s="28"/>
      <c r="G78" s="28"/>
      <c r="H78" s="28"/>
      <c r="I78" s="28"/>
      <c r="J78" s="28"/>
      <c r="K78" s="28"/>
      <c r="L78" s="28"/>
      <c r="M78" s="28"/>
      <c r="N78" s="31"/>
      <c r="O78" s="18"/>
    </row>
    <row r="79" spans="2:15">
      <c r="B79" s="16"/>
      <c r="C79" s="16"/>
      <c r="D79" s="16"/>
      <c r="E79" s="16"/>
      <c r="F79" s="16"/>
      <c r="G79" s="16"/>
      <c r="H79" s="16"/>
      <c r="I79" s="16"/>
      <c r="J79" s="16"/>
      <c r="K79" s="16"/>
      <c r="L79" s="16"/>
      <c r="M79" s="16"/>
      <c r="N79" s="16"/>
    </row>
  </sheetData>
  <phoneticPr fontId="3"/>
  <pageMargins left="0.70866141732283472" right="0.19685039370078741" top="0.59055118110236227" bottom="0.59055118110236227" header="0.31496062992125984" footer="0.31496062992125984"/>
  <pageSetup paperSize="9" scale="75" orientation="portrait" r:id="rId1"/>
  <headerFooter>
    <oddHeader>&amp;R&amp;"ＭＳ 明朝,標準"&amp;12 2-9.医科･歯科健診受診傾向</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P79"/>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 width="2" style="14" customWidth="1"/>
    <col min="17" max="17" width="2" style="1" customWidth="1"/>
    <col min="18" max="16384" width="9" style="1"/>
  </cols>
  <sheetData>
    <row r="1" spans="1:15" ht="16.5" customHeight="1">
      <c r="A1" s="14" t="s">
        <v>140</v>
      </c>
    </row>
    <row r="2" spans="1:15" ht="16.5" customHeight="1">
      <c r="A2" s="14" t="s">
        <v>139</v>
      </c>
    </row>
    <row r="4" spans="1:15" ht="13.5" customHeight="1">
      <c r="B4" s="15"/>
      <c r="C4" s="16"/>
      <c r="D4" s="16"/>
      <c r="E4" s="16"/>
      <c r="F4" s="16"/>
      <c r="G4" s="17"/>
    </row>
    <row r="5" spans="1:15" ht="13.5" customHeight="1">
      <c r="B5" s="18"/>
      <c r="C5" s="19"/>
      <c r="D5" s="20">
        <v>0.308</v>
      </c>
      <c r="E5" s="10" t="s">
        <v>132</v>
      </c>
      <c r="F5" s="21">
        <v>0.37</v>
      </c>
      <c r="G5" s="22" t="s">
        <v>133</v>
      </c>
    </row>
    <row r="6" spans="1:15">
      <c r="B6" s="18"/>
      <c r="D6" s="20"/>
      <c r="E6" s="10"/>
      <c r="F6" s="21"/>
      <c r="G6" s="22"/>
    </row>
    <row r="7" spans="1:15">
      <c r="B7" s="18"/>
      <c r="C7" s="23"/>
      <c r="D7" s="20">
        <v>0.246</v>
      </c>
      <c r="E7" s="10" t="s">
        <v>132</v>
      </c>
      <c r="F7" s="21">
        <v>0.308</v>
      </c>
      <c r="G7" s="22" t="s">
        <v>134</v>
      </c>
    </row>
    <row r="8" spans="1:15">
      <c r="B8" s="18"/>
      <c r="D8" s="20"/>
      <c r="E8" s="10"/>
      <c r="F8" s="21"/>
      <c r="G8" s="22"/>
    </row>
    <row r="9" spans="1:15">
      <c r="B9" s="18"/>
      <c r="C9" s="24"/>
      <c r="D9" s="20">
        <v>0.184</v>
      </c>
      <c r="E9" s="10" t="s">
        <v>132</v>
      </c>
      <c r="F9" s="21">
        <v>0.246</v>
      </c>
      <c r="G9" s="22" t="s">
        <v>134</v>
      </c>
    </row>
    <row r="10" spans="1:15">
      <c r="B10" s="18"/>
      <c r="D10" s="20"/>
      <c r="E10" s="10"/>
      <c r="F10" s="21"/>
      <c r="G10" s="22"/>
    </row>
    <row r="11" spans="1:15">
      <c r="B11" s="18"/>
      <c r="C11" s="25"/>
      <c r="D11" s="20">
        <v>0.122</v>
      </c>
      <c r="E11" s="10" t="s">
        <v>132</v>
      </c>
      <c r="F11" s="21">
        <v>0.184</v>
      </c>
      <c r="G11" s="22" t="s">
        <v>134</v>
      </c>
    </row>
    <row r="12" spans="1:15">
      <c r="B12" s="18"/>
      <c r="D12" s="20"/>
      <c r="E12" s="10"/>
      <c r="F12" s="21"/>
      <c r="G12" s="22"/>
    </row>
    <row r="13" spans="1:15">
      <c r="B13" s="18"/>
      <c r="C13" s="26"/>
      <c r="D13" s="20">
        <v>0.06</v>
      </c>
      <c r="E13" s="10" t="s">
        <v>132</v>
      </c>
      <c r="F13" s="21">
        <v>0.122</v>
      </c>
      <c r="G13" s="22" t="s">
        <v>134</v>
      </c>
    </row>
    <row r="14" spans="1:15">
      <c r="B14" s="27"/>
      <c r="C14" s="28"/>
      <c r="D14" s="28"/>
      <c r="E14" s="28"/>
      <c r="F14" s="28"/>
      <c r="G14" s="29"/>
    </row>
    <row r="16" spans="1:15">
      <c r="B16" s="15"/>
      <c r="C16" s="16"/>
      <c r="D16" s="16"/>
      <c r="E16" s="16"/>
      <c r="F16" s="16"/>
      <c r="G16" s="16"/>
      <c r="H16" s="16"/>
      <c r="I16" s="16"/>
      <c r="J16" s="16"/>
      <c r="K16" s="16"/>
      <c r="L16" s="16"/>
      <c r="M16" s="16"/>
      <c r="N16" s="17"/>
      <c r="O16" s="18"/>
    </row>
    <row r="17" spans="2:15">
      <c r="B17" s="18"/>
      <c r="N17" s="30"/>
      <c r="O17" s="18"/>
    </row>
    <row r="18" spans="2:15">
      <c r="B18" s="18"/>
      <c r="N18" s="30"/>
      <c r="O18" s="18"/>
    </row>
    <row r="19" spans="2:15">
      <c r="B19" s="18"/>
      <c r="N19" s="30"/>
      <c r="O19" s="18"/>
    </row>
    <row r="20" spans="2:15">
      <c r="B20" s="18"/>
      <c r="N20" s="30"/>
      <c r="O20" s="18"/>
    </row>
    <row r="21" spans="2:15">
      <c r="B21" s="18"/>
      <c r="N21" s="30"/>
      <c r="O21" s="18"/>
    </row>
    <row r="22" spans="2:15">
      <c r="B22" s="18"/>
      <c r="N22" s="30"/>
      <c r="O22" s="18"/>
    </row>
    <row r="23" spans="2:15">
      <c r="B23" s="18"/>
      <c r="N23" s="30"/>
      <c r="O23" s="18"/>
    </row>
    <row r="24" spans="2:15">
      <c r="B24" s="18"/>
      <c r="N24" s="30"/>
      <c r="O24" s="18"/>
    </row>
    <row r="25" spans="2:15">
      <c r="B25" s="18"/>
      <c r="N25" s="30"/>
      <c r="O25" s="18"/>
    </row>
    <row r="26" spans="2:15">
      <c r="B26" s="18"/>
      <c r="N26" s="30"/>
      <c r="O26" s="18"/>
    </row>
    <row r="27" spans="2:15">
      <c r="B27" s="18"/>
      <c r="N27" s="30"/>
      <c r="O27" s="18"/>
    </row>
    <row r="28" spans="2:15">
      <c r="B28" s="18"/>
      <c r="N28" s="30"/>
      <c r="O28" s="18"/>
    </row>
    <row r="29" spans="2:15">
      <c r="B29" s="18"/>
      <c r="N29" s="30"/>
      <c r="O29" s="18"/>
    </row>
    <row r="30" spans="2:15">
      <c r="B30" s="18"/>
      <c r="N30" s="30"/>
      <c r="O30" s="18"/>
    </row>
    <row r="31" spans="2:15">
      <c r="B31" s="18"/>
      <c r="N31" s="30"/>
      <c r="O31" s="18"/>
    </row>
    <row r="32" spans="2:15">
      <c r="B32" s="18"/>
      <c r="N32" s="30"/>
      <c r="O32" s="18"/>
    </row>
    <row r="33" spans="2:15">
      <c r="B33" s="18"/>
      <c r="N33" s="30"/>
      <c r="O33" s="18"/>
    </row>
    <row r="34" spans="2:15">
      <c r="B34" s="18"/>
      <c r="N34" s="30"/>
      <c r="O34" s="18"/>
    </row>
    <row r="35" spans="2:15">
      <c r="B35" s="18"/>
      <c r="N35" s="30"/>
      <c r="O35" s="18"/>
    </row>
    <row r="36" spans="2:15">
      <c r="B36" s="18"/>
      <c r="N36" s="30"/>
      <c r="O36" s="18"/>
    </row>
    <row r="37" spans="2:15">
      <c r="B37" s="18"/>
      <c r="N37" s="30"/>
      <c r="O37" s="18"/>
    </row>
    <row r="38" spans="2:15">
      <c r="B38" s="18"/>
      <c r="N38" s="30"/>
      <c r="O38" s="18"/>
    </row>
    <row r="39" spans="2:15">
      <c r="B39" s="18"/>
      <c r="N39" s="30"/>
      <c r="O39" s="18"/>
    </row>
    <row r="40" spans="2:15">
      <c r="B40" s="18"/>
      <c r="N40" s="30"/>
      <c r="O40" s="18"/>
    </row>
    <row r="41" spans="2:15">
      <c r="B41" s="18"/>
      <c r="N41" s="30"/>
      <c r="O41" s="18"/>
    </row>
    <row r="42" spans="2:15">
      <c r="B42" s="18"/>
      <c r="N42" s="30"/>
      <c r="O42" s="18"/>
    </row>
    <row r="43" spans="2:15">
      <c r="B43" s="18"/>
      <c r="N43" s="30"/>
      <c r="O43" s="18"/>
    </row>
    <row r="44" spans="2:15">
      <c r="B44" s="18"/>
      <c r="N44" s="30"/>
      <c r="O44" s="18"/>
    </row>
    <row r="45" spans="2:15">
      <c r="B45" s="18"/>
      <c r="N45" s="30"/>
      <c r="O45" s="18"/>
    </row>
    <row r="46" spans="2:15">
      <c r="B46" s="18"/>
      <c r="N46" s="30"/>
      <c r="O46" s="18"/>
    </row>
    <row r="47" spans="2:15">
      <c r="B47" s="18"/>
      <c r="N47" s="30"/>
      <c r="O47" s="18"/>
    </row>
    <row r="48" spans="2:15">
      <c r="B48" s="18"/>
      <c r="N48" s="30"/>
      <c r="O48" s="18"/>
    </row>
    <row r="49" spans="2:15">
      <c r="B49" s="18"/>
      <c r="N49" s="30"/>
      <c r="O49" s="18"/>
    </row>
    <row r="50" spans="2:15">
      <c r="B50" s="18"/>
      <c r="N50" s="30"/>
      <c r="O50" s="18"/>
    </row>
    <row r="51" spans="2:15">
      <c r="B51" s="18"/>
      <c r="N51" s="30"/>
      <c r="O51" s="18"/>
    </row>
    <row r="52" spans="2:15">
      <c r="B52" s="18"/>
      <c r="N52" s="30"/>
      <c r="O52" s="18"/>
    </row>
    <row r="53" spans="2:15">
      <c r="B53" s="18"/>
      <c r="N53" s="30"/>
      <c r="O53" s="18"/>
    </row>
    <row r="54" spans="2:15">
      <c r="B54" s="18"/>
      <c r="N54" s="30"/>
      <c r="O54" s="18"/>
    </row>
    <row r="55" spans="2:15">
      <c r="B55" s="18"/>
      <c r="N55" s="30"/>
      <c r="O55" s="18"/>
    </row>
    <row r="56" spans="2:15">
      <c r="B56" s="18"/>
      <c r="N56" s="30"/>
      <c r="O56" s="18"/>
    </row>
    <row r="57" spans="2:15">
      <c r="B57" s="18"/>
      <c r="N57" s="30"/>
      <c r="O57" s="18"/>
    </row>
    <row r="58" spans="2:15">
      <c r="B58" s="18"/>
      <c r="N58" s="30"/>
      <c r="O58" s="18"/>
    </row>
    <row r="59" spans="2:15">
      <c r="B59" s="18"/>
      <c r="N59" s="30"/>
      <c r="O59" s="18"/>
    </row>
    <row r="60" spans="2:15">
      <c r="B60" s="18"/>
      <c r="N60" s="30"/>
      <c r="O60" s="18"/>
    </row>
    <row r="61" spans="2:15">
      <c r="B61" s="18"/>
      <c r="N61" s="30"/>
      <c r="O61" s="18"/>
    </row>
    <row r="62" spans="2:15">
      <c r="B62" s="18"/>
      <c r="N62" s="30"/>
      <c r="O62" s="18"/>
    </row>
    <row r="63" spans="2:15">
      <c r="B63" s="18"/>
      <c r="N63" s="30"/>
      <c r="O63" s="18"/>
    </row>
    <row r="64" spans="2:15">
      <c r="B64" s="18"/>
      <c r="N64" s="30"/>
      <c r="O64" s="18"/>
    </row>
    <row r="65" spans="2:15">
      <c r="B65" s="18"/>
      <c r="N65" s="30"/>
      <c r="O65" s="18"/>
    </row>
    <row r="66" spans="2:15">
      <c r="B66" s="18"/>
      <c r="N66" s="30"/>
      <c r="O66" s="18"/>
    </row>
    <row r="67" spans="2:15">
      <c r="B67" s="18"/>
      <c r="N67" s="30"/>
      <c r="O67" s="18"/>
    </row>
    <row r="68" spans="2:15">
      <c r="B68" s="18"/>
      <c r="N68" s="30"/>
      <c r="O68" s="18"/>
    </row>
    <row r="69" spans="2:15">
      <c r="B69" s="18"/>
      <c r="N69" s="30"/>
      <c r="O69" s="18"/>
    </row>
    <row r="70" spans="2:15">
      <c r="B70" s="18"/>
      <c r="N70" s="30"/>
      <c r="O70" s="18"/>
    </row>
    <row r="71" spans="2:15">
      <c r="B71" s="18"/>
      <c r="N71" s="30"/>
      <c r="O71" s="18"/>
    </row>
    <row r="72" spans="2:15">
      <c r="B72" s="18"/>
      <c r="N72" s="30"/>
      <c r="O72" s="18"/>
    </row>
    <row r="73" spans="2:15">
      <c r="B73" s="18"/>
      <c r="N73" s="30"/>
      <c r="O73" s="18"/>
    </row>
    <row r="74" spans="2:15">
      <c r="B74" s="18"/>
      <c r="N74" s="30"/>
      <c r="O74" s="18"/>
    </row>
    <row r="75" spans="2:15">
      <c r="B75" s="18"/>
      <c r="N75" s="30"/>
      <c r="O75" s="18"/>
    </row>
    <row r="76" spans="2:15">
      <c r="B76" s="18"/>
      <c r="N76" s="30"/>
      <c r="O76" s="18"/>
    </row>
    <row r="77" spans="2:15">
      <c r="B77" s="18"/>
      <c r="N77" s="30"/>
      <c r="O77" s="18"/>
    </row>
    <row r="78" spans="2:15">
      <c r="B78" s="27"/>
      <c r="C78" s="28"/>
      <c r="D78" s="28"/>
      <c r="E78" s="28"/>
      <c r="F78" s="28"/>
      <c r="G78" s="28"/>
      <c r="H78" s="28"/>
      <c r="I78" s="28"/>
      <c r="J78" s="28"/>
      <c r="K78" s="28"/>
      <c r="L78" s="28"/>
      <c r="M78" s="28"/>
      <c r="N78" s="31"/>
      <c r="O78" s="18"/>
    </row>
    <row r="79" spans="2:15">
      <c r="B79" s="16"/>
      <c r="C79" s="16"/>
      <c r="D79" s="16"/>
      <c r="E79" s="16"/>
      <c r="F79" s="16"/>
      <c r="G79" s="16"/>
      <c r="H79" s="16"/>
      <c r="I79" s="16"/>
      <c r="J79" s="16"/>
      <c r="K79" s="16"/>
      <c r="L79" s="16"/>
      <c r="M79" s="16"/>
      <c r="N79" s="16"/>
    </row>
  </sheetData>
  <phoneticPr fontId="3"/>
  <pageMargins left="0.70866141732283472" right="0.19685039370078741" top="0.59055118110236227" bottom="0.59055118110236227" header="0.31496062992125984" footer="0.31496062992125984"/>
  <pageSetup paperSize="9" scale="75" orientation="portrait" r:id="rId1"/>
  <headerFooter>
    <oddHeader>&amp;R&amp;"ＭＳ 明朝,標準"&amp;12 2-9.医科･歯科健診受診傾向</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P79"/>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 width="2" style="14" customWidth="1"/>
    <col min="17" max="17" width="2" style="1" customWidth="1"/>
    <col min="18" max="16384" width="9" style="1"/>
  </cols>
  <sheetData>
    <row r="1" spans="1:15" ht="16.5" customHeight="1">
      <c r="A1" s="14" t="s">
        <v>141</v>
      </c>
    </row>
    <row r="2" spans="1:15" ht="16.5" customHeight="1">
      <c r="A2" s="14" t="s">
        <v>139</v>
      </c>
    </row>
    <row r="4" spans="1:15" ht="13.5" customHeight="1">
      <c r="B4" s="15"/>
      <c r="C4" s="16"/>
      <c r="D4" s="16"/>
      <c r="E4" s="16"/>
      <c r="F4" s="16"/>
      <c r="G4" s="17"/>
    </row>
    <row r="5" spans="1:15" ht="13.5" customHeight="1">
      <c r="B5" s="18"/>
      <c r="C5" s="19"/>
      <c r="D5" s="20">
        <v>0.10799999999999998</v>
      </c>
      <c r="E5" s="10" t="s">
        <v>132</v>
      </c>
      <c r="F5" s="21">
        <v>0.13</v>
      </c>
      <c r="G5" s="22" t="s">
        <v>133</v>
      </c>
    </row>
    <row r="6" spans="1:15">
      <c r="B6" s="18"/>
      <c r="D6" s="20"/>
      <c r="E6" s="10"/>
      <c r="F6" s="21"/>
      <c r="G6" s="22"/>
    </row>
    <row r="7" spans="1:15">
      <c r="B7" s="18"/>
      <c r="C7" s="23"/>
      <c r="D7" s="20">
        <v>8.5999999999999993E-2</v>
      </c>
      <c r="E7" s="10" t="s">
        <v>132</v>
      </c>
      <c r="F7" s="21">
        <v>0.10799999999999998</v>
      </c>
      <c r="G7" s="22" t="s">
        <v>134</v>
      </c>
    </row>
    <row r="8" spans="1:15">
      <c r="B8" s="18"/>
      <c r="D8" s="20"/>
      <c r="E8" s="10"/>
      <c r="F8" s="21"/>
      <c r="G8" s="22"/>
    </row>
    <row r="9" spans="1:15">
      <c r="B9" s="18"/>
      <c r="C9" s="24"/>
      <c r="D9" s="20">
        <v>6.4000000000000001E-2</v>
      </c>
      <c r="E9" s="10" t="s">
        <v>132</v>
      </c>
      <c r="F9" s="21">
        <v>8.5999999999999993E-2</v>
      </c>
      <c r="G9" s="22" t="s">
        <v>134</v>
      </c>
    </row>
    <row r="10" spans="1:15">
      <c r="B10" s="18"/>
      <c r="D10" s="20"/>
      <c r="E10" s="10"/>
      <c r="F10" s="21"/>
      <c r="G10" s="22"/>
    </row>
    <row r="11" spans="1:15">
      <c r="B11" s="18"/>
      <c r="C11" s="25"/>
      <c r="D11" s="20">
        <v>4.1999999999999996E-2</v>
      </c>
      <c r="E11" s="10" t="s">
        <v>132</v>
      </c>
      <c r="F11" s="21">
        <v>6.4000000000000001E-2</v>
      </c>
      <c r="G11" s="22" t="s">
        <v>134</v>
      </c>
    </row>
    <row r="12" spans="1:15">
      <c r="B12" s="18"/>
      <c r="D12" s="20"/>
      <c r="E12" s="10"/>
      <c r="F12" s="21"/>
      <c r="G12" s="22"/>
    </row>
    <row r="13" spans="1:15">
      <c r="B13" s="18"/>
      <c r="C13" s="26"/>
      <c r="D13" s="20">
        <v>0.02</v>
      </c>
      <c r="E13" s="10" t="s">
        <v>132</v>
      </c>
      <c r="F13" s="21">
        <v>4.1999999999999996E-2</v>
      </c>
      <c r="G13" s="22" t="s">
        <v>134</v>
      </c>
    </row>
    <row r="14" spans="1:15">
      <c r="B14" s="27"/>
      <c r="C14" s="28"/>
      <c r="D14" s="28"/>
      <c r="E14" s="28"/>
      <c r="F14" s="28"/>
      <c r="G14" s="29"/>
    </row>
    <row r="16" spans="1:15">
      <c r="B16" s="15"/>
      <c r="C16" s="16"/>
      <c r="D16" s="16"/>
      <c r="E16" s="16"/>
      <c r="F16" s="16"/>
      <c r="G16" s="16"/>
      <c r="H16" s="16"/>
      <c r="I16" s="16"/>
      <c r="J16" s="16"/>
      <c r="K16" s="16"/>
      <c r="L16" s="16"/>
      <c r="M16" s="16"/>
      <c r="N16" s="17"/>
      <c r="O16" s="18"/>
    </row>
    <row r="17" spans="2:15">
      <c r="B17" s="18"/>
      <c r="N17" s="30"/>
      <c r="O17" s="18"/>
    </row>
    <row r="18" spans="2:15">
      <c r="B18" s="18"/>
      <c r="N18" s="30"/>
      <c r="O18" s="18"/>
    </row>
    <row r="19" spans="2:15">
      <c r="B19" s="18"/>
      <c r="N19" s="30"/>
      <c r="O19" s="18"/>
    </row>
    <row r="20" spans="2:15">
      <c r="B20" s="18"/>
      <c r="N20" s="30"/>
      <c r="O20" s="18"/>
    </row>
    <row r="21" spans="2:15">
      <c r="B21" s="18"/>
      <c r="N21" s="30"/>
      <c r="O21" s="18"/>
    </row>
    <row r="22" spans="2:15">
      <c r="B22" s="18"/>
      <c r="N22" s="30"/>
      <c r="O22" s="18"/>
    </row>
    <row r="23" spans="2:15">
      <c r="B23" s="18"/>
      <c r="N23" s="30"/>
      <c r="O23" s="18"/>
    </row>
    <row r="24" spans="2:15">
      <c r="B24" s="18"/>
      <c r="N24" s="30"/>
      <c r="O24" s="18"/>
    </row>
    <row r="25" spans="2:15">
      <c r="B25" s="18"/>
      <c r="N25" s="30"/>
      <c r="O25" s="18"/>
    </row>
    <row r="26" spans="2:15">
      <c r="B26" s="18"/>
      <c r="N26" s="30"/>
      <c r="O26" s="18"/>
    </row>
    <row r="27" spans="2:15">
      <c r="B27" s="18"/>
      <c r="N27" s="30"/>
      <c r="O27" s="18"/>
    </row>
    <row r="28" spans="2:15">
      <c r="B28" s="18"/>
      <c r="N28" s="30"/>
      <c r="O28" s="18"/>
    </row>
    <row r="29" spans="2:15">
      <c r="B29" s="18"/>
      <c r="N29" s="30"/>
      <c r="O29" s="18"/>
    </row>
    <row r="30" spans="2:15">
      <c r="B30" s="18"/>
      <c r="N30" s="30"/>
      <c r="O30" s="18"/>
    </row>
    <row r="31" spans="2:15">
      <c r="B31" s="18"/>
      <c r="N31" s="30"/>
      <c r="O31" s="18"/>
    </row>
    <row r="32" spans="2:15">
      <c r="B32" s="18"/>
      <c r="N32" s="30"/>
      <c r="O32" s="18"/>
    </row>
    <row r="33" spans="2:15">
      <c r="B33" s="18"/>
      <c r="N33" s="30"/>
      <c r="O33" s="18"/>
    </row>
    <row r="34" spans="2:15">
      <c r="B34" s="18"/>
      <c r="N34" s="30"/>
      <c r="O34" s="18"/>
    </row>
    <row r="35" spans="2:15">
      <c r="B35" s="18"/>
      <c r="N35" s="30"/>
      <c r="O35" s="18"/>
    </row>
    <row r="36" spans="2:15">
      <c r="B36" s="18"/>
      <c r="N36" s="30"/>
      <c r="O36" s="18"/>
    </row>
    <row r="37" spans="2:15">
      <c r="B37" s="18"/>
      <c r="N37" s="30"/>
      <c r="O37" s="18"/>
    </row>
    <row r="38" spans="2:15">
      <c r="B38" s="18"/>
      <c r="N38" s="30"/>
      <c r="O38" s="18"/>
    </row>
    <row r="39" spans="2:15">
      <c r="B39" s="18"/>
      <c r="N39" s="30"/>
      <c r="O39" s="18"/>
    </row>
    <row r="40" spans="2:15">
      <c r="B40" s="18"/>
      <c r="N40" s="30"/>
      <c r="O40" s="18"/>
    </row>
    <row r="41" spans="2:15">
      <c r="B41" s="18"/>
      <c r="N41" s="30"/>
      <c r="O41" s="18"/>
    </row>
    <row r="42" spans="2:15">
      <c r="B42" s="18"/>
      <c r="N42" s="30"/>
      <c r="O42" s="18"/>
    </row>
    <row r="43" spans="2:15">
      <c r="B43" s="18"/>
      <c r="N43" s="30"/>
      <c r="O43" s="18"/>
    </row>
    <row r="44" spans="2:15">
      <c r="B44" s="18"/>
      <c r="N44" s="30"/>
      <c r="O44" s="18"/>
    </row>
    <row r="45" spans="2:15">
      <c r="B45" s="18"/>
      <c r="N45" s="30"/>
      <c r="O45" s="18"/>
    </row>
    <row r="46" spans="2:15">
      <c r="B46" s="18"/>
      <c r="N46" s="30"/>
      <c r="O46" s="18"/>
    </row>
    <row r="47" spans="2:15">
      <c r="B47" s="18"/>
      <c r="N47" s="30"/>
      <c r="O47" s="18"/>
    </row>
    <row r="48" spans="2:15">
      <c r="B48" s="18"/>
      <c r="N48" s="30"/>
      <c r="O48" s="18"/>
    </row>
    <row r="49" spans="2:15">
      <c r="B49" s="18"/>
      <c r="N49" s="30"/>
      <c r="O49" s="18"/>
    </row>
    <row r="50" spans="2:15">
      <c r="B50" s="18"/>
      <c r="N50" s="30"/>
      <c r="O50" s="18"/>
    </row>
    <row r="51" spans="2:15">
      <c r="B51" s="18"/>
      <c r="N51" s="30"/>
      <c r="O51" s="18"/>
    </row>
    <row r="52" spans="2:15">
      <c r="B52" s="18"/>
      <c r="N52" s="30"/>
      <c r="O52" s="18"/>
    </row>
    <row r="53" spans="2:15">
      <c r="B53" s="18"/>
      <c r="N53" s="30"/>
      <c r="O53" s="18"/>
    </row>
    <row r="54" spans="2:15">
      <c r="B54" s="18"/>
      <c r="N54" s="30"/>
      <c r="O54" s="18"/>
    </row>
    <row r="55" spans="2:15">
      <c r="B55" s="18"/>
      <c r="N55" s="30"/>
      <c r="O55" s="18"/>
    </row>
    <row r="56" spans="2:15">
      <c r="B56" s="18"/>
      <c r="N56" s="30"/>
      <c r="O56" s="18"/>
    </row>
    <row r="57" spans="2:15">
      <c r="B57" s="18"/>
      <c r="N57" s="30"/>
      <c r="O57" s="18"/>
    </row>
    <row r="58" spans="2:15">
      <c r="B58" s="18"/>
      <c r="N58" s="30"/>
      <c r="O58" s="18"/>
    </row>
    <row r="59" spans="2:15">
      <c r="B59" s="18"/>
      <c r="N59" s="30"/>
      <c r="O59" s="18"/>
    </row>
    <row r="60" spans="2:15">
      <c r="B60" s="18"/>
      <c r="N60" s="30"/>
      <c r="O60" s="18"/>
    </row>
    <row r="61" spans="2:15">
      <c r="B61" s="18"/>
      <c r="N61" s="30"/>
      <c r="O61" s="18"/>
    </row>
    <row r="62" spans="2:15">
      <c r="B62" s="18"/>
      <c r="N62" s="30"/>
      <c r="O62" s="18"/>
    </row>
    <row r="63" spans="2:15">
      <c r="B63" s="18"/>
      <c r="N63" s="30"/>
      <c r="O63" s="18"/>
    </row>
    <row r="64" spans="2:15">
      <c r="B64" s="18"/>
      <c r="N64" s="30"/>
      <c r="O64" s="18"/>
    </row>
    <row r="65" spans="2:15">
      <c r="B65" s="18"/>
      <c r="N65" s="30"/>
      <c r="O65" s="18"/>
    </row>
    <row r="66" spans="2:15">
      <c r="B66" s="18"/>
      <c r="N66" s="30"/>
      <c r="O66" s="18"/>
    </row>
    <row r="67" spans="2:15">
      <c r="B67" s="18"/>
      <c r="N67" s="30"/>
      <c r="O67" s="18"/>
    </row>
    <row r="68" spans="2:15">
      <c r="B68" s="18"/>
      <c r="N68" s="30"/>
      <c r="O68" s="18"/>
    </row>
    <row r="69" spans="2:15">
      <c r="B69" s="18"/>
      <c r="N69" s="30"/>
      <c r="O69" s="18"/>
    </row>
    <row r="70" spans="2:15">
      <c r="B70" s="18"/>
      <c r="N70" s="30"/>
      <c r="O70" s="18"/>
    </row>
    <row r="71" spans="2:15">
      <c r="B71" s="18"/>
      <c r="N71" s="30"/>
      <c r="O71" s="18"/>
    </row>
    <row r="72" spans="2:15">
      <c r="B72" s="18"/>
      <c r="N72" s="30"/>
      <c r="O72" s="18"/>
    </row>
    <row r="73" spans="2:15">
      <c r="B73" s="18"/>
      <c r="N73" s="30"/>
      <c r="O73" s="18"/>
    </row>
    <row r="74" spans="2:15">
      <c r="B74" s="18"/>
      <c r="N74" s="30"/>
      <c r="O74" s="18"/>
    </row>
    <row r="75" spans="2:15">
      <c r="B75" s="18"/>
      <c r="N75" s="30"/>
      <c r="O75" s="18"/>
    </row>
    <row r="76" spans="2:15">
      <c r="B76" s="18"/>
      <c r="N76" s="30"/>
      <c r="O76" s="18"/>
    </row>
    <row r="77" spans="2:15">
      <c r="B77" s="18"/>
      <c r="N77" s="30"/>
      <c r="O77" s="18"/>
    </row>
    <row r="78" spans="2:15">
      <c r="B78" s="27"/>
      <c r="C78" s="28"/>
      <c r="D78" s="28"/>
      <c r="E78" s="28"/>
      <c r="F78" s="28"/>
      <c r="G78" s="28"/>
      <c r="H78" s="28"/>
      <c r="I78" s="28"/>
      <c r="J78" s="28"/>
      <c r="K78" s="28"/>
      <c r="L78" s="28"/>
      <c r="M78" s="28"/>
      <c r="N78" s="31"/>
      <c r="O78" s="18"/>
    </row>
    <row r="79" spans="2:15">
      <c r="B79" s="16"/>
      <c r="C79" s="16"/>
      <c r="D79" s="16"/>
      <c r="E79" s="16"/>
      <c r="F79" s="16"/>
      <c r="G79" s="16"/>
      <c r="H79" s="16"/>
      <c r="I79" s="16"/>
      <c r="J79" s="16"/>
      <c r="K79" s="16"/>
      <c r="L79" s="16"/>
      <c r="M79" s="16"/>
      <c r="N79" s="16"/>
    </row>
  </sheetData>
  <phoneticPr fontId="3"/>
  <pageMargins left="0.70866141732283472" right="0.19685039370078741" top="0.59055118110236227" bottom="0.59055118110236227" header="0.31496062992125984" footer="0.31496062992125984"/>
  <pageSetup paperSize="9" scale="75" orientation="portrait" r:id="rId1"/>
  <headerFooter>
    <oddHeader>&amp;R&amp;"ＭＳ 明朝,標準"&amp;12 2-9.医科･歯科健診受診傾向</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dimension ref="A1:L52"/>
  <sheetViews>
    <sheetView showGridLines="0" zoomScaleNormal="100" zoomScaleSheetLayoutView="100" workbookViewId="0"/>
  </sheetViews>
  <sheetFormatPr defaultColWidth="9" defaultRowHeight="13.5"/>
  <cols>
    <col min="1" max="1" width="4.625" style="42" customWidth="1"/>
    <col min="2" max="2" width="6.125" style="42" customWidth="1"/>
    <col min="3" max="8" width="16.625" style="42" customWidth="1"/>
    <col min="9" max="9" width="9" style="42"/>
    <col min="10" max="10" width="4.625" style="42" customWidth="1"/>
    <col min="11" max="16384" width="9" style="42"/>
  </cols>
  <sheetData>
    <row r="1" spans="1:8" ht="16.5" customHeight="1">
      <c r="A1" s="3" t="s">
        <v>285</v>
      </c>
    </row>
    <row r="2" spans="1:8" ht="16.5" customHeight="1">
      <c r="A2" s="3" t="s">
        <v>127</v>
      </c>
    </row>
    <row r="3" spans="1:8" ht="18" customHeight="1">
      <c r="A3" s="3"/>
      <c r="B3" s="308" t="s">
        <v>150</v>
      </c>
      <c r="C3" s="308"/>
      <c r="D3" s="313" t="s">
        <v>188</v>
      </c>
      <c r="E3" s="306" t="s">
        <v>149</v>
      </c>
      <c r="F3" s="307"/>
      <c r="G3" s="307" t="s">
        <v>148</v>
      </c>
      <c r="H3" s="307"/>
    </row>
    <row r="4" spans="1:8" ht="42" customHeight="1">
      <c r="B4" s="308"/>
      <c r="C4" s="308"/>
      <c r="D4" s="314"/>
      <c r="E4" s="54" t="s">
        <v>182</v>
      </c>
      <c r="F4" s="114" t="s">
        <v>183</v>
      </c>
      <c r="G4" s="54" t="s">
        <v>184</v>
      </c>
      <c r="H4" s="114" t="s">
        <v>185</v>
      </c>
    </row>
    <row r="5" spans="1:8" ht="35.450000000000003" customHeight="1">
      <c r="B5" s="309" t="s">
        <v>146</v>
      </c>
      <c r="C5" s="310"/>
      <c r="D5" s="115">
        <f>地区別_医科健診医療機関受診状況!AN30</f>
        <v>1001944</v>
      </c>
      <c r="E5" s="53">
        <f>地区別_医科健診医療機関受診状況!AO30</f>
        <v>194770</v>
      </c>
      <c r="F5" s="52">
        <f>地区別_医科健診医療機関受診状況!AP30</f>
        <v>0.19439210175418986</v>
      </c>
      <c r="G5" s="53">
        <f>地区別_医科健診医療機関受診状況!AQ30</f>
        <v>807174</v>
      </c>
      <c r="H5" s="52">
        <f>地区別_医科健診医療機関受診状況!AR30</f>
        <v>0.80560789824581014</v>
      </c>
    </row>
    <row r="6" spans="1:8" ht="35.450000000000003" customHeight="1" thickBot="1">
      <c r="B6" s="311" t="s">
        <v>145</v>
      </c>
      <c r="C6" s="312"/>
      <c r="D6" s="115">
        <f>地区別_医科健診医療機関受診状況!AN31</f>
        <v>167663</v>
      </c>
      <c r="E6" s="53">
        <f>地区別_医科健診医療機関受診状況!AO31</f>
        <v>25631</v>
      </c>
      <c r="F6" s="52">
        <f>地区別_医科健診医療機関受診状況!AP31</f>
        <v>0.15287213040444225</v>
      </c>
      <c r="G6" s="53">
        <f>地区別_医科健診医療機関受診状況!AQ31</f>
        <v>142032</v>
      </c>
      <c r="H6" s="52">
        <f>地区別_医科健診医療機関受診状況!AR31</f>
        <v>0.84712786959555775</v>
      </c>
    </row>
    <row r="7" spans="1:8" ht="35.450000000000003" customHeight="1" thickTop="1">
      <c r="B7" s="304" t="s">
        <v>74</v>
      </c>
      <c r="C7" s="304"/>
      <c r="D7" s="108">
        <f>地区別_医科健診医療機関受診状況!AN32</f>
        <v>1169607</v>
      </c>
      <c r="E7" s="96">
        <f>地区別_医科健診医療機関受診状況!AO32</f>
        <v>220401</v>
      </c>
      <c r="F7" s="50">
        <f>地区別_医科健診医療機関受診状況!AP32</f>
        <v>0.188440219663528</v>
      </c>
      <c r="G7" s="51">
        <f>地区別_医科健診医療機関受診状況!AQ32</f>
        <v>949206</v>
      </c>
      <c r="H7" s="50">
        <f>地区別_医科健診医療機関受診状況!AR32</f>
        <v>0.81155978033647203</v>
      </c>
    </row>
    <row r="8" spans="1:8" ht="13.5" customHeight="1">
      <c r="B8" s="166" t="s">
        <v>278</v>
      </c>
      <c r="C8" s="45"/>
      <c r="D8" s="45"/>
      <c r="E8" s="44"/>
      <c r="F8" s="43"/>
    </row>
    <row r="9" spans="1:8" ht="13.5" customHeight="1">
      <c r="B9" s="46" t="s">
        <v>204</v>
      </c>
      <c r="C9" s="45"/>
      <c r="D9" s="45"/>
      <c r="E9" s="44"/>
      <c r="F9" s="43"/>
    </row>
    <row r="10" spans="1:8" ht="13.5" customHeight="1">
      <c r="B10" s="8" t="s">
        <v>216</v>
      </c>
      <c r="C10" s="45"/>
      <c r="D10" s="45"/>
      <c r="E10" s="44"/>
      <c r="F10" s="43"/>
    </row>
    <row r="11" spans="1:8" ht="13.5" customHeight="1">
      <c r="B11" s="47" t="s">
        <v>281</v>
      </c>
      <c r="C11" s="49"/>
      <c r="D11" s="49"/>
    </row>
    <row r="12" spans="1:8">
      <c r="B12" s="48" t="s">
        <v>217</v>
      </c>
      <c r="C12" s="49"/>
      <c r="D12" s="49"/>
    </row>
    <row r="13" spans="1:8">
      <c r="B13" s="127" t="s">
        <v>218</v>
      </c>
      <c r="C13" s="49"/>
      <c r="D13" s="49"/>
    </row>
    <row r="14" spans="1:8" ht="13.5" customHeight="1">
      <c r="B14" s="47"/>
      <c r="C14" s="49"/>
      <c r="D14" s="49"/>
    </row>
    <row r="15" spans="1:8" ht="13.5" customHeight="1">
      <c r="B15" s="47"/>
      <c r="C15" s="49"/>
      <c r="D15" s="49"/>
    </row>
    <row r="16" spans="1:8" ht="13.5" customHeight="1"/>
    <row r="17" spans="1:12" ht="16.5" customHeight="1">
      <c r="A17" s="3" t="s">
        <v>285</v>
      </c>
      <c r="K17" s="113" t="s">
        <v>223</v>
      </c>
    </row>
    <row r="18" spans="1:12" ht="16.5" customHeight="1">
      <c r="A18" s="3" t="s">
        <v>127</v>
      </c>
      <c r="K18" s="305" t="s">
        <v>290</v>
      </c>
      <c r="L18" s="305"/>
    </row>
    <row r="19" spans="1:12">
      <c r="K19" s="305" t="s">
        <v>293</v>
      </c>
      <c r="L19" s="305"/>
    </row>
    <row r="50" spans="2:6" ht="13.5" customHeight="1">
      <c r="B50" s="166" t="s">
        <v>278</v>
      </c>
    </row>
    <row r="51" spans="2:6" ht="13.5" customHeight="1">
      <c r="B51" s="46" t="s">
        <v>204</v>
      </c>
      <c r="C51" s="45"/>
      <c r="D51" s="45"/>
      <c r="E51" s="44"/>
      <c r="F51" s="43"/>
    </row>
    <row r="52" spans="2:6">
      <c r="B52" s="8" t="s">
        <v>216</v>
      </c>
      <c r="C52" s="45"/>
      <c r="D52" s="45"/>
      <c r="E52" s="44"/>
      <c r="F52" s="43"/>
    </row>
  </sheetData>
  <mergeCells count="9">
    <mergeCell ref="B7:C7"/>
    <mergeCell ref="K19:L19"/>
    <mergeCell ref="E3:F3"/>
    <mergeCell ref="G3:H3"/>
    <mergeCell ref="B3:C4"/>
    <mergeCell ref="K18:L18"/>
    <mergeCell ref="B5:C5"/>
    <mergeCell ref="B6:C6"/>
    <mergeCell ref="D3:D4"/>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Q37"/>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 style="3"/>
    <col min="46" max="46" width="14.125" style="3" customWidth="1"/>
    <col min="47" max="50" width="10.25" style="3" customWidth="1"/>
    <col min="51" max="16384" width="9" style="3"/>
  </cols>
  <sheetData>
    <row r="1" spans="1:69" ht="16.5" customHeight="1">
      <c r="A1" s="3" t="s">
        <v>285</v>
      </c>
    </row>
    <row r="2" spans="1:69" ht="16.5" customHeight="1">
      <c r="A2" s="3" t="s">
        <v>128</v>
      </c>
    </row>
    <row r="3" spans="1:69" ht="16.5" customHeight="1">
      <c r="B3" s="251"/>
      <c r="C3" s="283" t="s">
        <v>105</v>
      </c>
      <c r="D3" s="283" t="s">
        <v>165</v>
      </c>
      <c r="E3" s="287" t="s">
        <v>164</v>
      </c>
      <c r="F3" s="288"/>
      <c r="G3" s="288"/>
      <c r="H3" s="288"/>
      <c r="I3" s="289"/>
      <c r="J3" s="287" t="s">
        <v>163</v>
      </c>
      <c r="K3" s="288"/>
      <c r="L3" s="288"/>
      <c r="M3" s="288"/>
      <c r="N3" s="289"/>
      <c r="O3" s="287" t="s">
        <v>162</v>
      </c>
      <c r="P3" s="288"/>
      <c r="Q3" s="288"/>
      <c r="R3" s="288"/>
      <c r="S3" s="289"/>
      <c r="T3" s="287" t="s">
        <v>161</v>
      </c>
      <c r="U3" s="288"/>
      <c r="V3" s="288"/>
      <c r="W3" s="288"/>
      <c r="X3" s="289"/>
      <c r="Y3" s="287" t="s">
        <v>160</v>
      </c>
      <c r="Z3" s="288"/>
      <c r="AA3" s="288"/>
      <c r="AB3" s="288"/>
      <c r="AC3" s="289"/>
      <c r="AD3" s="287" t="s">
        <v>159</v>
      </c>
      <c r="AE3" s="288"/>
      <c r="AF3" s="288"/>
      <c r="AG3" s="288"/>
      <c r="AH3" s="289"/>
      <c r="AI3" s="287" t="s">
        <v>158</v>
      </c>
      <c r="AJ3" s="288"/>
      <c r="AK3" s="288"/>
      <c r="AL3" s="288"/>
      <c r="AM3" s="289"/>
      <c r="AN3" s="287" t="s">
        <v>157</v>
      </c>
      <c r="AO3" s="288"/>
      <c r="AP3" s="288"/>
      <c r="AQ3" s="288"/>
      <c r="AR3" s="289"/>
      <c r="AT3" s="6" t="s">
        <v>147</v>
      </c>
      <c r="AU3" s="6"/>
      <c r="AV3" s="6"/>
      <c r="AW3" s="6"/>
      <c r="AX3" s="6"/>
    </row>
    <row r="4" spans="1:69" ht="16.5" customHeight="1">
      <c r="B4" s="251"/>
      <c r="C4" s="283"/>
      <c r="D4" s="283"/>
      <c r="E4" s="284" t="s">
        <v>187</v>
      </c>
      <c r="F4" s="320" t="s">
        <v>149</v>
      </c>
      <c r="G4" s="293"/>
      <c r="H4" s="320" t="s">
        <v>148</v>
      </c>
      <c r="I4" s="293"/>
      <c r="J4" s="284" t="s">
        <v>186</v>
      </c>
      <c r="K4" s="320" t="s">
        <v>149</v>
      </c>
      <c r="L4" s="293"/>
      <c r="M4" s="320" t="s">
        <v>148</v>
      </c>
      <c r="N4" s="293"/>
      <c r="O4" s="284" t="s">
        <v>186</v>
      </c>
      <c r="P4" s="320" t="s">
        <v>149</v>
      </c>
      <c r="Q4" s="293"/>
      <c r="R4" s="320" t="s">
        <v>148</v>
      </c>
      <c r="S4" s="293"/>
      <c r="T4" s="284" t="s">
        <v>186</v>
      </c>
      <c r="U4" s="320" t="s">
        <v>149</v>
      </c>
      <c r="V4" s="293"/>
      <c r="W4" s="320" t="s">
        <v>148</v>
      </c>
      <c r="X4" s="293"/>
      <c r="Y4" s="284" t="s">
        <v>186</v>
      </c>
      <c r="Z4" s="320" t="s">
        <v>149</v>
      </c>
      <c r="AA4" s="293"/>
      <c r="AB4" s="320" t="s">
        <v>148</v>
      </c>
      <c r="AC4" s="293"/>
      <c r="AD4" s="284" t="s">
        <v>186</v>
      </c>
      <c r="AE4" s="320" t="s">
        <v>149</v>
      </c>
      <c r="AF4" s="293"/>
      <c r="AG4" s="320" t="s">
        <v>148</v>
      </c>
      <c r="AH4" s="293"/>
      <c r="AI4" s="284" t="s">
        <v>186</v>
      </c>
      <c r="AJ4" s="320" t="s">
        <v>149</v>
      </c>
      <c r="AK4" s="293"/>
      <c r="AL4" s="320" t="s">
        <v>148</v>
      </c>
      <c r="AM4" s="293"/>
      <c r="AN4" s="284" t="s">
        <v>186</v>
      </c>
      <c r="AO4" s="320" t="s">
        <v>149</v>
      </c>
      <c r="AP4" s="293"/>
      <c r="AQ4" s="320" t="s">
        <v>148</v>
      </c>
      <c r="AR4" s="293"/>
      <c r="AT4" s="249"/>
      <c r="AU4" s="276" t="s">
        <v>294</v>
      </c>
      <c r="AV4" s="278"/>
      <c r="AW4" s="276" t="s">
        <v>295</v>
      </c>
      <c r="AX4" s="278"/>
    </row>
    <row r="5" spans="1:69" ht="50.1" customHeight="1">
      <c r="B5" s="251"/>
      <c r="C5" s="283"/>
      <c r="D5" s="283"/>
      <c r="E5" s="286"/>
      <c r="F5" s="94" t="s">
        <v>182</v>
      </c>
      <c r="G5" s="114" t="s">
        <v>183</v>
      </c>
      <c r="H5" s="94" t="s">
        <v>184</v>
      </c>
      <c r="I5" s="114" t="s">
        <v>185</v>
      </c>
      <c r="J5" s="286"/>
      <c r="K5" s="94" t="s">
        <v>182</v>
      </c>
      <c r="L5" s="114" t="s">
        <v>183</v>
      </c>
      <c r="M5" s="94" t="s">
        <v>184</v>
      </c>
      <c r="N5" s="114" t="s">
        <v>185</v>
      </c>
      <c r="O5" s="286"/>
      <c r="P5" s="94" t="s">
        <v>182</v>
      </c>
      <c r="Q5" s="114" t="s">
        <v>183</v>
      </c>
      <c r="R5" s="94" t="s">
        <v>184</v>
      </c>
      <c r="S5" s="114" t="s">
        <v>185</v>
      </c>
      <c r="T5" s="286"/>
      <c r="U5" s="94" t="s">
        <v>182</v>
      </c>
      <c r="V5" s="114" t="s">
        <v>183</v>
      </c>
      <c r="W5" s="94" t="s">
        <v>184</v>
      </c>
      <c r="X5" s="114" t="s">
        <v>185</v>
      </c>
      <c r="Y5" s="286"/>
      <c r="Z5" s="94" t="s">
        <v>182</v>
      </c>
      <c r="AA5" s="114" t="s">
        <v>183</v>
      </c>
      <c r="AB5" s="94" t="s">
        <v>184</v>
      </c>
      <c r="AC5" s="114" t="s">
        <v>185</v>
      </c>
      <c r="AD5" s="286"/>
      <c r="AE5" s="94" t="s">
        <v>182</v>
      </c>
      <c r="AF5" s="114" t="s">
        <v>183</v>
      </c>
      <c r="AG5" s="94" t="s">
        <v>184</v>
      </c>
      <c r="AH5" s="114" t="s">
        <v>185</v>
      </c>
      <c r="AI5" s="286"/>
      <c r="AJ5" s="94" t="s">
        <v>182</v>
      </c>
      <c r="AK5" s="114" t="s">
        <v>183</v>
      </c>
      <c r="AL5" s="94" t="s">
        <v>184</v>
      </c>
      <c r="AM5" s="114" t="s">
        <v>185</v>
      </c>
      <c r="AN5" s="286"/>
      <c r="AO5" s="94" t="s">
        <v>182</v>
      </c>
      <c r="AP5" s="114" t="s">
        <v>183</v>
      </c>
      <c r="AQ5" s="94" t="s">
        <v>184</v>
      </c>
      <c r="AR5" s="114" t="s">
        <v>185</v>
      </c>
      <c r="AT5" s="249"/>
      <c r="AU5" s="167" t="s">
        <v>268</v>
      </c>
      <c r="AV5" s="167" t="s">
        <v>145</v>
      </c>
      <c r="AW5" s="167" t="s">
        <v>268</v>
      </c>
      <c r="AX5" s="167" t="s">
        <v>145</v>
      </c>
      <c r="AZ5" s="6" t="s">
        <v>261</v>
      </c>
    </row>
    <row r="6" spans="1:69" s="12" customFormat="1" ht="13.5" customHeight="1">
      <c r="A6" s="81"/>
      <c r="B6" s="242">
        <v>1</v>
      </c>
      <c r="C6" s="315" t="s">
        <v>124</v>
      </c>
      <c r="D6" s="80" t="s">
        <v>153</v>
      </c>
      <c r="E6" s="101">
        <v>69</v>
      </c>
      <c r="F6" s="79">
        <v>13</v>
      </c>
      <c r="G6" s="77">
        <f t="shared" ref="G6:G11" si="0">IFERROR(F6/E6,"-")</f>
        <v>0.18840579710144928</v>
      </c>
      <c r="H6" s="79">
        <v>56</v>
      </c>
      <c r="I6" s="77">
        <f>IFERROR(H6/E6,"-")</f>
        <v>0.81159420289855078</v>
      </c>
      <c r="J6" s="101">
        <v>236</v>
      </c>
      <c r="K6" s="79">
        <v>61</v>
      </c>
      <c r="L6" s="77">
        <f t="shared" ref="L6:L11" si="1">IFERROR(K6/J6,"-")</f>
        <v>0.25847457627118642</v>
      </c>
      <c r="M6" s="79">
        <v>175</v>
      </c>
      <c r="N6" s="77">
        <f>IFERROR(M6/J6,"-")</f>
        <v>0.74152542372881358</v>
      </c>
      <c r="O6" s="101">
        <v>42030</v>
      </c>
      <c r="P6" s="79">
        <v>13891</v>
      </c>
      <c r="Q6" s="77">
        <f t="shared" ref="Q6:Q11" si="2">IFERROR(P6/O6,"-")</f>
        <v>0.33050202236497739</v>
      </c>
      <c r="R6" s="79">
        <v>28139</v>
      </c>
      <c r="S6" s="77">
        <f>IFERROR(R6/O6,"-")</f>
        <v>0.66949797763502261</v>
      </c>
      <c r="T6" s="101">
        <v>35797</v>
      </c>
      <c r="U6" s="79">
        <v>10783</v>
      </c>
      <c r="V6" s="77">
        <f t="shared" ref="V6:V11" si="3">IFERROR(U6/T6,"-")</f>
        <v>0.30122635975081713</v>
      </c>
      <c r="W6" s="79">
        <v>25014</v>
      </c>
      <c r="X6" s="77">
        <f>IFERROR(W6/T6,"-")</f>
        <v>0.69877364024918287</v>
      </c>
      <c r="Y6" s="101">
        <v>24054</v>
      </c>
      <c r="Z6" s="79">
        <v>5412</v>
      </c>
      <c r="AA6" s="77">
        <f t="shared" ref="AA6:AA11" si="4">IFERROR(Z6/Y6,"-")</f>
        <v>0.22499376403093041</v>
      </c>
      <c r="AB6" s="79">
        <v>18642</v>
      </c>
      <c r="AC6" s="77">
        <f>IFERROR(AB6/Y6,"-")</f>
        <v>0.77500623596906959</v>
      </c>
      <c r="AD6" s="101">
        <v>10335</v>
      </c>
      <c r="AE6" s="79">
        <v>1590</v>
      </c>
      <c r="AF6" s="77">
        <f t="shared" ref="AF6:AF11" si="5">IFERROR(AE6/AD6,"-")</f>
        <v>0.15384615384615385</v>
      </c>
      <c r="AG6" s="79">
        <v>8745</v>
      </c>
      <c r="AH6" s="77">
        <f>IFERROR(AG6/AD6,"-")</f>
        <v>0.84615384615384615</v>
      </c>
      <c r="AI6" s="101">
        <v>3285</v>
      </c>
      <c r="AJ6" s="79">
        <v>336</v>
      </c>
      <c r="AK6" s="77">
        <f t="shared" ref="AK6:AK11" si="6">IFERROR(AJ6/AI6,"-")</f>
        <v>0.10228310502283106</v>
      </c>
      <c r="AL6" s="79">
        <v>2949</v>
      </c>
      <c r="AM6" s="77">
        <f>IFERROR(AL6/AI6,"-")</f>
        <v>0.897716894977169</v>
      </c>
      <c r="AN6" s="101">
        <f>SUM(E6,J6,O6,T6,Y6,AD6,AI6)</f>
        <v>115806</v>
      </c>
      <c r="AO6" s="79">
        <f t="shared" ref="AN6:AO32" si="7">SUM(F6,K6,P6,U6,Z6,AE6,AJ6)</f>
        <v>32086</v>
      </c>
      <c r="AP6" s="77">
        <f t="shared" ref="AP6:AP11" si="8">IFERROR(AO6/AN6,"-")</f>
        <v>0.27706681864497523</v>
      </c>
      <c r="AQ6" s="79">
        <f t="shared" ref="AQ6:AQ32" si="9">SUM(H6,M6,R6,W6,AB6,AG6,AL6)</f>
        <v>83720</v>
      </c>
      <c r="AR6" s="77">
        <f>IFERROR(AQ6/AN6,"-")</f>
        <v>0.72293318135502482</v>
      </c>
      <c r="AS6" s="58">
        <v>1</v>
      </c>
      <c r="AT6" s="82" t="s">
        <v>156</v>
      </c>
      <c r="AU6" s="38">
        <f>INDEX($AP:$AP,(ROW()+(AS6*2))-2)</f>
        <v>0.27706681864497523</v>
      </c>
      <c r="AV6" s="38">
        <f>INDEX($AP:$AP,(ROW()+(AS6*2))-1)</f>
        <v>0.20612000956251494</v>
      </c>
      <c r="AW6" s="38">
        <f>INDEX($AR:$AR,(ROW()+(AS6*2))-2)</f>
        <v>0.72293318135502482</v>
      </c>
      <c r="AX6" s="38">
        <f>INDEX($AR:$AR,(ROW()+(AS6*2))-1)</f>
        <v>0.79387999043748503</v>
      </c>
      <c r="AZ6" s="279" t="s">
        <v>124</v>
      </c>
      <c r="BA6" s="279"/>
      <c r="BB6" s="279" t="s">
        <v>7</v>
      </c>
      <c r="BC6" s="279"/>
      <c r="BD6" s="279" t="s">
        <v>12</v>
      </c>
      <c r="BE6" s="279"/>
      <c r="BF6" s="279" t="s">
        <v>20</v>
      </c>
      <c r="BG6" s="279"/>
      <c r="BH6" s="279" t="s">
        <v>24</v>
      </c>
      <c r="BI6" s="279"/>
      <c r="BJ6" s="279" t="s">
        <v>34</v>
      </c>
      <c r="BK6" s="279"/>
      <c r="BL6" s="279" t="s">
        <v>43</v>
      </c>
      <c r="BM6" s="279"/>
      <c r="BN6" s="279" t="s">
        <v>56</v>
      </c>
      <c r="BO6" s="279"/>
      <c r="BP6" s="250" t="s">
        <v>253</v>
      </c>
      <c r="BQ6" s="250"/>
    </row>
    <row r="7" spans="1:69" s="12" customFormat="1" ht="13.5" customHeight="1">
      <c r="A7" s="81"/>
      <c r="B7" s="243"/>
      <c r="C7" s="316"/>
      <c r="D7" s="70" t="s">
        <v>152</v>
      </c>
      <c r="E7" s="102">
        <v>30</v>
      </c>
      <c r="F7" s="69">
        <v>8</v>
      </c>
      <c r="G7" s="67">
        <f t="shared" si="0"/>
        <v>0.26666666666666666</v>
      </c>
      <c r="H7" s="69">
        <v>22</v>
      </c>
      <c r="I7" s="67">
        <f t="shared" ref="I7:I32" si="10">IFERROR(H7/E7,"-")</f>
        <v>0.73333333333333328</v>
      </c>
      <c r="J7" s="102">
        <v>28</v>
      </c>
      <c r="K7" s="69">
        <v>6</v>
      </c>
      <c r="L7" s="67">
        <f t="shared" si="1"/>
        <v>0.21428571428571427</v>
      </c>
      <c r="M7" s="69">
        <v>22</v>
      </c>
      <c r="N7" s="67">
        <f t="shared" ref="N7:N32" si="11">IFERROR(M7/J7,"-")</f>
        <v>0.7857142857142857</v>
      </c>
      <c r="O7" s="102">
        <v>10307</v>
      </c>
      <c r="P7" s="69">
        <v>2413</v>
      </c>
      <c r="Q7" s="67">
        <f t="shared" si="2"/>
        <v>0.23411273891530029</v>
      </c>
      <c r="R7" s="69">
        <v>7894</v>
      </c>
      <c r="S7" s="67">
        <f t="shared" ref="S7:S32" si="12">IFERROR(R7/O7,"-")</f>
        <v>0.76588726108469973</v>
      </c>
      <c r="T7" s="102">
        <v>5655</v>
      </c>
      <c r="U7" s="69">
        <v>1280</v>
      </c>
      <c r="V7" s="67">
        <f t="shared" si="3"/>
        <v>0.22634836427939875</v>
      </c>
      <c r="W7" s="69">
        <v>4375</v>
      </c>
      <c r="X7" s="67">
        <f t="shared" ref="X7:X32" si="13">IFERROR(W7/T7,"-")</f>
        <v>0.77365163572060125</v>
      </c>
      <c r="Y7" s="102">
        <v>2940</v>
      </c>
      <c r="Z7" s="69">
        <v>478</v>
      </c>
      <c r="AA7" s="67">
        <f t="shared" si="4"/>
        <v>0.16258503401360544</v>
      </c>
      <c r="AB7" s="69">
        <v>2462</v>
      </c>
      <c r="AC7" s="67">
        <f t="shared" ref="AC7:AC32" si="14">IFERROR(AB7/Y7,"-")</f>
        <v>0.83741496598639453</v>
      </c>
      <c r="AD7" s="102">
        <v>1362</v>
      </c>
      <c r="AE7" s="69">
        <v>102</v>
      </c>
      <c r="AF7" s="67">
        <f t="shared" si="5"/>
        <v>7.4889867841409691E-2</v>
      </c>
      <c r="AG7" s="69">
        <v>1260</v>
      </c>
      <c r="AH7" s="67">
        <f t="shared" ref="AH7:AH32" si="15">IFERROR(AG7/AD7,"-")</f>
        <v>0.92511013215859028</v>
      </c>
      <c r="AI7" s="102">
        <v>593</v>
      </c>
      <c r="AJ7" s="69">
        <v>24</v>
      </c>
      <c r="AK7" s="67">
        <f t="shared" si="6"/>
        <v>4.0472175379426642E-2</v>
      </c>
      <c r="AL7" s="69">
        <v>569</v>
      </c>
      <c r="AM7" s="67">
        <f t="shared" ref="AM7:AM32" si="16">IFERROR(AL7/AI7,"-")</f>
        <v>0.9595278246205734</v>
      </c>
      <c r="AN7" s="102">
        <f t="shared" si="7"/>
        <v>20915</v>
      </c>
      <c r="AO7" s="69">
        <f t="shared" si="7"/>
        <v>4311</v>
      </c>
      <c r="AP7" s="67">
        <f t="shared" si="8"/>
        <v>0.20612000956251494</v>
      </c>
      <c r="AQ7" s="68">
        <f t="shared" si="9"/>
        <v>16604</v>
      </c>
      <c r="AR7" s="67">
        <f t="shared" ref="AR7:AR32" si="17">IFERROR(AQ7/AN7,"-")</f>
        <v>0.79387999043748503</v>
      </c>
      <c r="AS7" s="58">
        <v>2</v>
      </c>
      <c r="AT7" s="11" t="s">
        <v>7</v>
      </c>
      <c r="AU7" s="38">
        <f t="shared" ref="AU7:AU14" si="18">INDEX($AP:$AP,(ROW()+(AS7*2))-2)</f>
        <v>0.25800070485783472</v>
      </c>
      <c r="AV7" s="38">
        <f t="shared" ref="AV7:AV14" si="19">INDEX($AP:$AP,(ROW()+(AS7*2))-1)</f>
        <v>0.17702485966319165</v>
      </c>
      <c r="AW7" s="38">
        <f t="shared" ref="AW7:AW14" si="20">INDEX($AR:$AR,(ROW()+(AS7*2))-2)</f>
        <v>0.74199929514216523</v>
      </c>
      <c r="AX7" s="38">
        <f t="shared" ref="AX7:AX14" si="21">INDEX($AR:$AR,(ROW()+(AS7*2))-1)</f>
        <v>0.8229751403368083</v>
      </c>
      <c r="AZ7" s="82" t="s">
        <v>146</v>
      </c>
      <c r="BA7" s="82" t="s">
        <v>189</v>
      </c>
      <c r="BB7" s="82" t="s">
        <v>146</v>
      </c>
      <c r="BC7" s="82" t="s">
        <v>189</v>
      </c>
      <c r="BD7" s="82" t="s">
        <v>146</v>
      </c>
      <c r="BE7" s="82" t="s">
        <v>189</v>
      </c>
      <c r="BF7" s="82" t="s">
        <v>146</v>
      </c>
      <c r="BG7" s="82" t="s">
        <v>189</v>
      </c>
      <c r="BH7" s="82" t="s">
        <v>146</v>
      </c>
      <c r="BI7" s="82" t="s">
        <v>189</v>
      </c>
      <c r="BJ7" s="82" t="s">
        <v>146</v>
      </c>
      <c r="BK7" s="82" t="s">
        <v>189</v>
      </c>
      <c r="BL7" s="82" t="s">
        <v>146</v>
      </c>
      <c r="BM7" s="82" t="s">
        <v>189</v>
      </c>
      <c r="BN7" s="82" t="s">
        <v>146</v>
      </c>
      <c r="BO7" s="82" t="s">
        <v>189</v>
      </c>
      <c r="BP7" s="82" t="s">
        <v>146</v>
      </c>
      <c r="BQ7" s="82" t="s">
        <v>189</v>
      </c>
    </row>
    <row r="8" spans="1:69" s="12" customFormat="1" ht="13.5" customHeight="1">
      <c r="A8" s="81"/>
      <c r="B8" s="244"/>
      <c r="C8" s="318"/>
      <c r="D8" s="76" t="s">
        <v>151</v>
      </c>
      <c r="E8" s="75">
        <v>99</v>
      </c>
      <c r="F8" s="75">
        <v>21</v>
      </c>
      <c r="G8" s="13">
        <f t="shared" si="0"/>
        <v>0.21212121212121213</v>
      </c>
      <c r="H8" s="75">
        <v>78</v>
      </c>
      <c r="I8" s="13">
        <f t="shared" si="10"/>
        <v>0.78787878787878785</v>
      </c>
      <c r="J8" s="103">
        <v>264</v>
      </c>
      <c r="K8" s="75">
        <v>67</v>
      </c>
      <c r="L8" s="13">
        <f t="shared" si="1"/>
        <v>0.25378787878787878</v>
      </c>
      <c r="M8" s="75">
        <v>197</v>
      </c>
      <c r="N8" s="13">
        <f t="shared" si="11"/>
        <v>0.74621212121212122</v>
      </c>
      <c r="O8" s="103">
        <v>52337</v>
      </c>
      <c r="P8" s="75">
        <v>16304</v>
      </c>
      <c r="Q8" s="13">
        <f t="shared" si="2"/>
        <v>0.31151957506161987</v>
      </c>
      <c r="R8" s="75">
        <v>36033</v>
      </c>
      <c r="S8" s="13">
        <f t="shared" si="12"/>
        <v>0.68848042493838013</v>
      </c>
      <c r="T8" s="103">
        <v>41452</v>
      </c>
      <c r="U8" s="75">
        <v>12063</v>
      </c>
      <c r="V8" s="13">
        <f t="shared" si="3"/>
        <v>0.29101129016694005</v>
      </c>
      <c r="W8" s="75">
        <v>29389</v>
      </c>
      <c r="X8" s="13">
        <f t="shared" si="13"/>
        <v>0.70898870983305995</v>
      </c>
      <c r="Y8" s="103">
        <v>26994</v>
      </c>
      <c r="Z8" s="75">
        <v>5890</v>
      </c>
      <c r="AA8" s="13">
        <f t="shared" si="4"/>
        <v>0.21819663628954583</v>
      </c>
      <c r="AB8" s="75">
        <v>21104</v>
      </c>
      <c r="AC8" s="13">
        <f t="shared" si="14"/>
        <v>0.78180336371045422</v>
      </c>
      <c r="AD8" s="103">
        <v>11697</v>
      </c>
      <c r="AE8" s="75">
        <v>1692</v>
      </c>
      <c r="AF8" s="13">
        <f t="shared" si="5"/>
        <v>0.1446524749935881</v>
      </c>
      <c r="AG8" s="75">
        <v>10005</v>
      </c>
      <c r="AH8" s="13">
        <f t="shared" si="15"/>
        <v>0.85534752500641187</v>
      </c>
      <c r="AI8" s="103">
        <v>3878</v>
      </c>
      <c r="AJ8" s="75">
        <v>360</v>
      </c>
      <c r="AK8" s="13">
        <f t="shared" si="6"/>
        <v>9.2831356369262513E-2</v>
      </c>
      <c r="AL8" s="75">
        <v>3518</v>
      </c>
      <c r="AM8" s="13">
        <f t="shared" si="16"/>
        <v>0.90716864363073746</v>
      </c>
      <c r="AN8" s="103">
        <f t="shared" si="7"/>
        <v>136721</v>
      </c>
      <c r="AO8" s="75">
        <f t="shared" si="7"/>
        <v>36397</v>
      </c>
      <c r="AP8" s="13">
        <f t="shared" si="8"/>
        <v>0.26621367602636026</v>
      </c>
      <c r="AQ8" s="34">
        <f t="shared" si="9"/>
        <v>100324</v>
      </c>
      <c r="AR8" s="13">
        <f t="shared" si="17"/>
        <v>0.73378632397363974</v>
      </c>
      <c r="AS8" s="58">
        <v>3</v>
      </c>
      <c r="AT8" s="11" t="s">
        <v>12</v>
      </c>
      <c r="AU8" s="38">
        <f t="shared" si="18"/>
        <v>0.20314297761039368</v>
      </c>
      <c r="AV8" s="38">
        <f t="shared" si="19"/>
        <v>0.1701147534240941</v>
      </c>
      <c r="AW8" s="38">
        <f t="shared" si="20"/>
        <v>0.79685702238960632</v>
      </c>
      <c r="AX8" s="38">
        <f t="shared" si="21"/>
        <v>0.8298852465759059</v>
      </c>
    </row>
    <row r="9" spans="1:69" s="12" customFormat="1" ht="13.5" customHeight="1">
      <c r="A9" s="81"/>
      <c r="B9" s="242">
        <v>2</v>
      </c>
      <c r="C9" s="315" t="s">
        <v>155</v>
      </c>
      <c r="D9" s="80" t="s">
        <v>153</v>
      </c>
      <c r="E9" s="101">
        <v>112</v>
      </c>
      <c r="F9" s="79">
        <v>11</v>
      </c>
      <c r="G9" s="77">
        <f t="shared" si="0"/>
        <v>9.8214285714285712E-2</v>
      </c>
      <c r="H9" s="79">
        <v>101</v>
      </c>
      <c r="I9" s="77">
        <f t="shared" si="10"/>
        <v>0.9017857142857143</v>
      </c>
      <c r="J9" s="101">
        <v>342</v>
      </c>
      <c r="K9" s="79">
        <v>47</v>
      </c>
      <c r="L9" s="77">
        <f t="shared" si="1"/>
        <v>0.13742690058479531</v>
      </c>
      <c r="M9" s="79">
        <v>295</v>
      </c>
      <c r="N9" s="77">
        <f t="shared" si="11"/>
        <v>0.86257309941520466</v>
      </c>
      <c r="O9" s="101">
        <v>34350</v>
      </c>
      <c r="P9" s="79">
        <v>10618</v>
      </c>
      <c r="Q9" s="77">
        <f t="shared" si="2"/>
        <v>0.30911208151382824</v>
      </c>
      <c r="R9" s="79">
        <v>23732</v>
      </c>
      <c r="S9" s="77">
        <f t="shared" si="12"/>
        <v>0.69088791848617181</v>
      </c>
      <c r="T9" s="101">
        <v>27216</v>
      </c>
      <c r="U9" s="79">
        <v>7534</v>
      </c>
      <c r="V9" s="77">
        <f t="shared" si="3"/>
        <v>0.27682245737801292</v>
      </c>
      <c r="W9" s="79">
        <v>19682</v>
      </c>
      <c r="X9" s="77">
        <f t="shared" si="13"/>
        <v>0.72317754262198708</v>
      </c>
      <c r="Y9" s="101">
        <v>16665</v>
      </c>
      <c r="Z9" s="79">
        <v>3463</v>
      </c>
      <c r="AA9" s="77">
        <f t="shared" si="4"/>
        <v>0.20780078007800781</v>
      </c>
      <c r="AB9" s="79">
        <v>13202</v>
      </c>
      <c r="AC9" s="77">
        <f t="shared" si="14"/>
        <v>0.79219921992199216</v>
      </c>
      <c r="AD9" s="101">
        <v>7110</v>
      </c>
      <c r="AE9" s="79">
        <v>893</v>
      </c>
      <c r="AF9" s="77">
        <f t="shared" si="5"/>
        <v>0.12559774964838255</v>
      </c>
      <c r="AG9" s="79">
        <v>6217</v>
      </c>
      <c r="AH9" s="77">
        <f t="shared" si="15"/>
        <v>0.87440225035161745</v>
      </c>
      <c r="AI9" s="101">
        <v>2166</v>
      </c>
      <c r="AJ9" s="79">
        <v>128</v>
      </c>
      <c r="AK9" s="77">
        <f t="shared" si="6"/>
        <v>5.9095106186518927E-2</v>
      </c>
      <c r="AL9" s="79">
        <v>2038</v>
      </c>
      <c r="AM9" s="77">
        <f t="shared" si="16"/>
        <v>0.94090489381348108</v>
      </c>
      <c r="AN9" s="101">
        <f t="shared" si="7"/>
        <v>87961</v>
      </c>
      <c r="AO9" s="79">
        <f t="shared" si="7"/>
        <v>22694</v>
      </c>
      <c r="AP9" s="77">
        <f t="shared" si="8"/>
        <v>0.25800070485783472</v>
      </c>
      <c r="AQ9" s="78">
        <f t="shared" si="9"/>
        <v>65267</v>
      </c>
      <c r="AR9" s="77">
        <f t="shared" si="17"/>
        <v>0.74199929514216523</v>
      </c>
      <c r="AS9" s="58">
        <v>4</v>
      </c>
      <c r="AT9" s="11" t="s">
        <v>20</v>
      </c>
      <c r="AU9" s="38">
        <f t="shared" si="18"/>
        <v>0.20215636136670223</v>
      </c>
      <c r="AV9" s="38">
        <f t="shared" si="19"/>
        <v>0.15793960058451048</v>
      </c>
      <c r="AW9" s="38">
        <f t="shared" si="20"/>
        <v>0.79784363863329777</v>
      </c>
      <c r="AX9" s="38">
        <f t="shared" si="21"/>
        <v>0.84206039941548949</v>
      </c>
    </row>
    <row r="10" spans="1:69" s="12" customFormat="1" ht="13.5" customHeight="1">
      <c r="A10" s="81"/>
      <c r="B10" s="243"/>
      <c r="C10" s="316"/>
      <c r="D10" s="70" t="s">
        <v>152</v>
      </c>
      <c r="E10" s="102">
        <v>29</v>
      </c>
      <c r="F10" s="69">
        <v>1</v>
      </c>
      <c r="G10" s="67">
        <f t="shared" si="0"/>
        <v>3.4482758620689655E-2</v>
      </c>
      <c r="H10" s="69">
        <v>28</v>
      </c>
      <c r="I10" s="67">
        <f t="shared" si="10"/>
        <v>0.96551724137931039</v>
      </c>
      <c r="J10" s="102">
        <v>54</v>
      </c>
      <c r="K10" s="69">
        <v>6</v>
      </c>
      <c r="L10" s="67">
        <f t="shared" si="1"/>
        <v>0.1111111111111111</v>
      </c>
      <c r="M10" s="69">
        <v>48</v>
      </c>
      <c r="N10" s="67">
        <f t="shared" si="11"/>
        <v>0.88888888888888884</v>
      </c>
      <c r="O10" s="102">
        <v>7719</v>
      </c>
      <c r="P10" s="69">
        <v>1530</v>
      </c>
      <c r="Q10" s="67">
        <f t="shared" si="2"/>
        <v>0.19821220365332298</v>
      </c>
      <c r="R10" s="69">
        <v>6189</v>
      </c>
      <c r="S10" s="67">
        <f t="shared" si="12"/>
        <v>0.80178779634667707</v>
      </c>
      <c r="T10" s="102">
        <v>4047</v>
      </c>
      <c r="U10" s="69">
        <v>823</v>
      </c>
      <c r="V10" s="67">
        <f t="shared" si="3"/>
        <v>0.20336051396095872</v>
      </c>
      <c r="W10" s="69">
        <v>3224</v>
      </c>
      <c r="X10" s="67">
        <f t="shared" si="13"/>
        <v>0.79663948603904122</v>
      </c>
      <c r="Y10" s="102">
        <v>1872</v>
      </c>
      <c r="Z10" s="69">
        <v>221</v>
      </c>
      <c r="AA10" s="67">
        <f t="shared" si="4"/>
        <v>0.11805555555555555</v>
      </c>
      <c r="AB10" s="69">
        <v>1651</v>
      </c>
      <c r="AC10" s="67">
        <f t="shared" si="14"/>
        <v>0.88194444444444442</v>
      </c>
      <c r="AD10" s="102">
        <v>876</v>
      </c>
      <c r="AE10" s="69">
        <v>62</v>
      </c>
      <c r="AF10" s="67">
        <f t="shared" si="5"/>
        <v>7.0776255707762553E-2</v>
      </c>
      <c r="AG10" s="69">
        <v>814</v>
      </c>
      <c r="AH10" s="67">
        <f t="shared" si="15"/>
        <v>0.92922374429223742</v>
      </c>
      <c r="AI10" s="102">
        <v>367</v>
      </c>
      <c r="AJ10" s="69">
        <v>6</v>
      </c>
      <c r="AK10" s="67">
        <f t="shared" si="6"/>
        <v>1.6348773841961851E-2</v>
      </c>
      <c r="AL10" s="69">
        <v>361</v>
      </c>
      <c r="AM10" s="67">
        <f t="shared" si="16"/>
        <v>0.98365122615803813</v>
      </c>
      <c r="AN10" s="102">
        <f t="shared" si="7"/>
        <v>14964</v>
      </c>
      <c r="AO10" s="69">
        <f t="shared" si="7"/>
        <v>2649</v>
      </c>
      <c r="AP10" s="67">
        <f t="shared" si="8"/>
        <v>0.17702485966319165</v>
      </c>
      <c r="AQ10" s="68">
        <f t="shared" si="9"/>
        <v>12315</v>
      </c>
      <c r="AR10" s="67">
        <f t="shared" si="17"/>
        <v>0.8229751403368083</v>
      </c>
      <c r="AS10" s="58">
        <v>5</v>
      </c>
      <c r="AT10" s="11" t="s">
        <v>24</v>
      </c>
      <c r="AU10" s="38">
        <f t="shared" si="18"/>
        <v>0.26090649081394335</v>
      </c>
      <c r="AV10" s="38">
        <f t="shared" si="19"/>
        <v>0.19432200224131491</v>
      </c>
      <c r="AW10" s="38">
        <f t="shared" si="20"/>
        <v>0.73909350918605665</v>
      </c>
      <c r="AX10" s="38">
        <f t="shared" si="21"/>
        <v>0.80567799775868509</v>
      </c>
    </row>
    <row r="11" spans="1:69" s="12" customFormat="1" ht="13.5" customHeight="1">
      <c r="A11" s="81"/>
      <c r="B11" s="244"/>
      <c r="C11" s="318"/>
      <c r="D11" s="76" t="s">
        <v>151</v>
      </c>
      <c r="E11" s="75">
        <v>141</v>
      </c>
      <c r="F11" s="75">
        <v>12</v>
      </c>
      <c r="G11" s="13">
        <f t="shared" si="0"/>
        <v>8.5106382978723402E-2</v>
      </c>
      <c r="H11" s="75">
        <v>129</v>
      </c>
      <c r="I11" s="13">
        <f t="shared" si="10"/>
        <v>0.91489361702127658</v>
      </c>
      <c r="J11" s="103">
        <v>396</v>
      </c>
      <c r="K11" s="75">
        <v>53</v>
      </c>
      <c r="L11" s="13">
        <f t="shared" si="1"/>
        <v>0.13383838383838384</v>
      </c>
      <c r="M11" s="75">
        <v>343</v>
      </c>
      <c r="N11" s="13">
        <f t="shared" si="11"/>
        <v>0.86616161616161613</v>
      </c>
      <c r="O11" s="103">
        <v>42069</v>
      </c>
      <c r="P11" s="75">
        <v>12148</v>
      </c>
      <c r="Q11" s="13">
        <f t="shared" si="2"/>
        <v>0.28876369773467397</v>
      </c>
      <c r="R11" s="75">
        <v>29921</v>
      </c>
      <c r="S11" s="13">
        <f t="shared" si="12"/>
        <v>0.71123630226532597</v>
      </c>
      <c r="T11" s="103">
        <v>31263</v>
      </c>
      <c r="U11" s="75">
        <v>8357</v>
      </c>
      <c r="V11" s="13">
        <f t="shared" si="3"/>
        <v>0.26731279787608353</v>
      </c>
      <c r="W11" s="75">
        <v>22906</v>
      </c>
      <c r="X11" s="13">
        <f t="shared" si="13"/>
        <v>0.73268720212391647</v>
      </c>
      <c r="Y11" s="103">
        <v>18537</v>
      </c>
      <c r="Z11" s="75">
        <v>3684</v>
      </c>
      <c r="AA11" s="13">
        <f t="shared" si="4"/>
        <v>0.19873765981550412</v>
      </c>
      <c r="AB11" s="75">
        <v>14853</v>
      </c>
      <c r="AC11" s="13">
        <f t="shared" si="14"/>
        <v>0.80126234018449582</v>
      </c>
      <c r="AD11" s="103">
        <v>7986</v>
      </c>
      <c r="AE11" s="75">
        <v>955</v>
      </c>
      <c r="AF11" s="13">
        <f t="shared" si="5"/>
        <v>0.11958427247683447</v>
      </c>
      <c r="AG11" s="75">
        <v>7031</v>
      </c>
      <c r="AH11" s="13">
        <f t="shared" si="15"/>
        <v>0.88041572752316555</v>
      </c>
      <c r="AI11" s="103">
        <v>2533</v>
      </c>
      <c r="AJ11" s="75">
        <v>134</v>
      </c>
      <c r="AK11" s="13">
        <f t="shared" si="6"/>
        <v>5.2901697591788394E-2</v>
      </c>
      <c r="AL11" s="75">
        <v>2399</v>
      </c>
      <c r="AM11" s="13">
        <f t="shared" si="16"/>
        <v>0.94709830240821158</v>
      </c>
      <c r="AN11" s="103">
        <f t="shared" si="7"/>
        <v>102925</v>
      </c>
      <c r="AO11" s="75">
        <f t="shared" si="7"/>
        <v>25343</v>
      </c>
      <c r="AP11" s="13">
        <f t="shared" si="8"/>
        <v>0.246227835802769</v>
      </c>
      <c r="AQ11" s="34">
        <f t="shared" si="9"/>
        <v>77582</v>
      </c>
      <c r="AR11" s="13">
        <f t="shared" si="17"/>
        <v>0.75377216419723103</v>
      </c>
      <c r="AS11" s="58">
        <v>6</v>
      </c>
      <c r="AT11" s="11" t="s">
        <v>34</v>
      </c>
      <c r="AU11" s="38">
        <f t="shared" si="18"/>
        <v>0.17357660666286553</v>
      </c>
      <c r="AV11" s="38">
        <f t="shared" si="19"/>
        <v>0.15310895607529948</v>
      </c>
      <c r="AW11" s="38">
        <f t="shared" si="20"/>
        <v>0.82642339333713444</v>
      </c>
      <c r="AX11" s="38">
        <f t="shared" si="21"/>
        <v>0.84689104392470049</v>
      </c>
    </row>
    <row r="12" spans="1:69" s="12" customFormat="1" ht="13.5" customHeight="1">
      <c r="A12" s="81"/>
      <c r="B12" s="242">
        <v>3</v>
      </c>
      <c r="C12" s="315" t="s">
        <v>12</v>
      </c>
      <c r="D12" s="80" t="s">
        <v>153</v>
      </c>
      <c r="E12" s="101">
        <v>241</v>
      </c>
      <c r="F12" s="79">
        <v>43</v>
      </c>
      <c r="G12" s="77">
        <f t="shared" ref="G12:G31" si="22">IFERROR(F12/E12,"-")</f>
        <v>0.17842323651452283</v>
      </c>
      <c r="H12" s="79">
        <v>198</v>
      </c>
      <c r="I12" s="77">
        <f t="shared" si="10"/>
        <v>0.82157676348547715</v>
      </c>
      <c r="J12" s="101">
        <v>842</v>
      </c>
      <c r="K12" s="79">
        <v>116</v>
      </c>
      <c r="L12" s="77">
        <f t="shared" ref="L12:L32" si="23">IFERROR(K12/J12,"-")</f>
        <v>0.13776722090261281</v>
      </c>
      <c r="M12" s="79">
        <v>726</v>
      </c>
      <c r="N12" s="77">
        <f t="shared" si="11"/>
        <v>0.86223277909738716</v>
      </c>
      <c r="O12" s="101">
        <v>55813</v>
      </c>
      <c r="P12" s="79">
        <v>14047</v>
      </c>
      <c r="Q12" s="77">
        <f t="shared" ref="Q12:Q32" si="24">IFERROR(P12/O12,"-")</f>
        <v>0.25167971619515167</v>
      </c>
      <c r="R12" s="79">
        <v>41766</v>
      </c>
      <c r="S12" s="77">
        <f t="shared" si="12"/>
        <v>0.74832028380484839</v>
      </c>
      <c r="T12" s="101">
        <v>44444</v>
      </c>
      <c r="U12" s="79">
        <v>9362</v>
      </c>
      <c r="V12" s="77">
        <f t="shared" ref="V12:V32" si="25">IFERROR(U12/T12,"-")</f>
        <v>0.21064710647106472</v>
      </c>
      <c r="W12" s="79">
        <v>35082</v>
      </c>
      <c r="X12" s="77">
        <f t="shared" si="13"/>
        <v>0.78935289352893534</v>
      </c>
      <c r="Y12" s="101">
        <v>25626</v>
      </c>
      <c r="Z12" s="79">
        <v>3796</v>
      </c>
      <c r="AA12" s="77">
        <f t="shared" ref="AA12:AA32" si="26">IFERROR(Z12/Y12,"-")</f>
        <v>0.14813080465152578</v>
      </c>
      <c r="AB12" s="79">
        <v>21830</v>
      </c>
      <c r="AC12" s="77">
        <f t="shared" si="14"/>
        <v>0.85186919534847416</v>
      </c>
      <c r="AD12" s="101">
        <v>9935</v>
      </c>
      <c r="AE12" s="79">
        <v>902</v>
      </c>
      <c r="AF12" s="77">
        <f t="shared" ref="AF12:AF32" si="27">IFERROR(AE12/AD12,"-")</f>
        <v>9.0790135883241072E-2</v>
      </c>
      <c r="AG12" s="79">
        <v>9033</v>
      </c>
      <c r="AH12" s="77">
        <f t="shared" si="15"/>
        <v>0.90920986411675897</v>
      </c>
      <c r="AI12" s="101">
        <v>3030</v>
      </c>
      <c r="AJ12" s="79">
        <v>160</v>
      </c>
      <c r="AK12" s="77">
        <f t="shared" ref="AK12:AK32" si="28">IFERROR(AJ12/AI12,"-")</f>
        <v>5.2805280528052806E-2</v>
      </c>
      <c r="AL12" s="79">
        <v>2870</v>
      </c>
      <c r="AM12" s="77">
        <f t="shared" si="16"/>
        <v>0.94719471947194722</v>
      </c>
      <c r="AN12" s="101">
        <f t="shared" si="7"/>
        <v>139931</v>
      </c>
      <c r="AO12" s="79">
        <f t="shared" si="7"/>
        <v>28426</v>
      </c>
      <c r="AP12" s="77">
        <f t="shared" ref="AP12:AP32" si="29">IFERROR(AO12/AN12,"-")</f>
        <v>0.20314297761039368</v>
      </c>
      <c r="AQ12" s="78">
        <f t="shared" si="9"/>
        <v>111505</v>
      </c>
      <c r="AR12" s="77">
        <f t="shared" si="17"/>
        <v>0.79685702238960632</v>
      </c>
      <c r="AS12" s="58">
        <v>7</v>
      </c>
      <c r="AT12" s="11" t="s">
        <v>43</v>
      </c>
      <c r="AU12" s="38">
        <f t="shared" si="18"/>
        <v>0.19493849332792615</v>
      </c>
      <c r="AV12" s="38">
        <f t="shared" si="19"/>
        <v>0.15319548872180452</v>
      </c>
      <c r="AW12" s="38">
        <f t="shared" si="20"/>
        <v>0.80506150667207388</v>
      </c>
      <c r="AX12" s="38">
        <f t="shared" si="21"/>
        <v>0.84680451127819545</v>
      </c>
    </row>
    <row r="13" spans="1:69" s="12" customFormat="1" ht="13.5" customHeight="1">
      <c r="B13" s="243"/>
      <c r="C13" s="316"/>
      <c r="D13" s="70" t="s">
        <v>152</v>
      </c>
      <c r="E13" s="102">
        <v>42</v>
      </c>
      <c r="F13" s="69">
        <v>10</v>
      </c>
      <c r="G13" s="67">
        <f t="shared" si="22"/>
        <v>0.23809523809523808</v>
      </c>
      <c r="H13" s="69">
        <v>32</v>
      </c>
      <c r="I13" s="67">
        <f t="shared" si="10"/>
        <v>0.76190476190476186</v>
      </c>
      <c r="J13" s="102">
        <v>119</v>
      </c>
      <c r="K13" s="69">
        <v>14</v>
      </c>
      <c r="L13" s="67">
        <f t="shared" si="23"/>
        <v>0.11764705882352941</v>
      </c>
      <c r="M13" s="69">
        <v>105</v>
      </c>
      <c r="N13" s="67">
        <f t="shared" si="11"/>
        <v>0.88235294117647056</v>
      </c>
      <c r="O13" s="102">
        <v>12635</v>
      </c>
      <c r="P13" s="69">
        <v>2435</v>
      </c>
      <c r="Q13" s="67">
        <f t="shared" si="24"/>
        <v>0.19271863870201819</v>
      </c>
      <c r="R13" s="69">
        <v>10200</v>
      </c>
      <c r="S13" s="67">
        <f t="shared" si="12"/>
        <v>0.80728136129798178</v>
      </c>
      <c r="T13" s="102">
        <v>6668</v>
      </c>
      <c r="U13" s="69">
        <v>1194</v>
      </c>
      <c r="V13" s="67">
        <f t="shared" si="25"/>
        <v>0.17906418716256747</v>
      </c>
      <c r="W13" s="69">
        <v>5474</v>
      </c>
      <c r="X13" s="67">
        <f t="shared" si="13"/>
        <v>0.82093581283743255</v>
      </c>
      <c r="Y13" s="102">
        <v>3049</v>
      </c>
      <c r="Z13" s="69">
        <v>403</v>
      </c>
      <c r="AA13" s="67">
        <f t="shared" si="26"/>
        <v>0.13217448343719251</v>
      </c>
      <c r="AB13" s="69">
        <v>2646</v>
      </c>
      <c r="AC13" s="67">
        <f t="shared" si="14"/>
        <v>0.86782551656280749</v>
      </c>
      <c r="AD13" s="102">
        <v>1278</v>
      </c>
      <c r="AE13" s="69">
        <v>72</v>
      </c>
      <c r="AF13" s="67">
        <f t="shared" si="27"/>
        <v>5.6338028169014086E-2</v>
      </c>
      <c r="AG13" s="69">
        <v>1206</v>
      </c>
      <c r="AH13" s="67">
        <f t="shared" si="15"/>
        <v>0.94366197183098588</v>
      </c>
      <c r="AI13" s="102">
        <v>522</v>
      </c>
      <c r="AJ13" s="69">
        <v>8</v>
      </c>
      <c r="AK13" s="67">
        <f t="shared" si="28"/>
        <v>1.532567049808429E-2</v>
      </c>
      <c r="AL13" s="69">
        <v>514</v>
      </c>
      <c r="AM13" s="67">
        <f t="shared" si="16"/>
        <v>0.98467432950191569</v>
      </c>
      <c r="AN13" s="102">
        <f t="shared" si="7"/>
        <v>24313</v>
      </c>
      <c r="AO13" s="69">
        <f t="shared" si="7"/>
        <v>4136</v>
      </c>
      <c r="AP13" s="67">
        <f t="shared" si="29"/>
        <v>0.1701147534240941</v>
      </c>
      <c r="AQ13" s="68">
        <f t="shared" si="9"/>
        <v>20177</v>
      </c>
      <c r="AR13" s="67">
        <f t="shared" si="17"/>
        <v>0.8298852465759059</v>
      </c>
      <c r="AS13" s="58">
        <v>8</v>
      </c>
      <c r="AT13" s="11" t="s">
        <v>56</v>
      </c>
      <c r="AU13" s="38">
        <f t="shared" si="18"/>
        <v>0.12039139112764967</v>
      </c>
      <c r="AV13" s="38">
        <f t="shared" si="19"/>
        <v>9.5331884451688859E-2</v>
      </c>
      <c r="AW13" s="38">
        <f t="shared" si="20"/>
        <v>0.87960860887235037</v>
      </c>
      <c r="AX13" s="38">
        <f t="shared" si="21"/>
        <v>0.90466811554831117</v>
      </c>
    </row>
    <row r="14" spans="1:69" s="12" customFormat="1" ht="13.5" customHeight="1">
      <c r="B14" s="244"/>
      <c r="C14" s="318"/>
      <c r="D14" s="76" t="s">
        <v>151</v>
      </c>
      <c r="E14" s="75">
        <v>283</v>
      </c>
      <c r="F14" s="75">
        <v>53</v>
      </c>
      <c r="G14" s="13">
        <f t="shared" si="22"/>
        <v>0.1872791519434629</v>
      </c>
      <c r="H14" s="75">
        <v>230</v>
      </c>
      <c r="I14" s="13">
        <f t="shared" si="10"/>
        <v>0.8127208480565371</v>
      </c>
      <c r="J14" s="103">
        <v>961</v>
      </c>
      <c r="K14" s="75">
        <v>130</v>
      </c>
      <c r="L14" s="13">
        <f t="shared" si="23"/>
        <v>0.13527575442247658</v>
      </c>
      <c r="M14" s="75">
        <v>831</v>
      </c>
      <c r="N14" s="13">
        <f t="shared" si="11"/>
        <v>0.86472424557752336</v>
      </c>
      <c r="O14" s="103">
        <v>68448</v>
      </c>
      <c r="P14" s="75">
        <v>16482</v>
      </c>
      <c r="Q14" s="13">
        <f t="shared" si="24"/>
        <v>0.24079593267882188</v>
      </c>
      <c r="R14" s="75">
        <v>51966</v>
      </c>
      <c r="S14" s="13">
        <f t="shared" si="12"/>
        <v>0.75920406732117807</v>
      </c>
      <c r="T14" s="103">
        <v>51112</v>
      </c>
      <c r="U14" s="75">
        <v>10556</v>
      </c>
      <c r="V14" s="13">
        <f t="shared" si="25"/>
        <v>0.20652684301142588</v>
      </c>
      <c r="W14" s="75">
        <v>40556</v>
      </c>
      <c r="X14" s="13">
        <f t="shared" si="13"/>
        <v>0.79347315698857412</v>
      </c>
      <c r="Y14" s="103">
        <v>28675</v>
      </c>
      <c r="Z14" s="75">
        <v>4199</v>
      </c>
      <c r="AA14" s="13">
        <f t="shared" si="26"/>
        <v>0.14643417611159545</v>
      </c>
      <c r="AB14" s="75">
        <v>24476</v>
      </c>
      <c r="AC14" s="13">
        <f t="shared" si="14"/>
        <v>0.85356582388840452</v>
      </c>
      <c r="AD14" s="103">
        <v>11213</v>
      </c>
      <c r="AE14" s="75">
        <v>974</v>
      </c>
      <c r="AF14" s="13">
        <f t="shared" si="27"/>
        <v>8.6863462052974225E-2</v>
      </c>
      <c r="AG14" s="75">
        <v>10239</v>
      </c>
      <c r="AH14" s="13">
        <f t="shared" si="15"/>
        <v>0.91313653794702576</v>
      </c>
      <c r="AI14" s="103">
        <v>3552</v>
      </c>
      <c r="AJ14" s="75">
        <v>168</v>
      </c>
      <c r="AK14" s="13">
        <f t="shared" si="28"/>
        <v>4.72972972972973E-2</v>
      </c>
      <c r="AL14" s="75">
        <v>3384</v>
      </c>
      <c r="AM14" s="13">
        <f t="shared" si="16"/>
        <v>0.95270270270270274</v>
      </c>
      <c r="AN14" s="103">
        <f t="shared" si="7"/>
        <v>164244</v>
      </c>
      <c r="AO14" s="75">
        <f t="shared" si="7"/>
        <v>32562</v>
      </c>
      <c r="AP14" s="13">
        <f t="shared" si="29"/>
        <v>0.19825381749104989</v>
      </c>
      <c r="AQ14" s="34">
        <f t="shared" si="9"/>
        <v>131682</v>
      </c>
      <c r="AR14" s="13">
        <f t="shared" si="17"/>
        <v>0.80174618250895013</v>
      </c>
      <c r="AS14" s="58">
        <v>9</v>
      </c>
      <c r="AT14" s="11" t="s">
        <v>253</v>
      </c>
      <c r="AU14" s="38">
        <f t="shared" si="18"/>
        <v>0.19439210175418986</v>
      </c>
      <c r="AV14" s="38">
        <f t="shared" si="19"/>
        <v>0.15287213040444225</v>
      </c>
      <c r="AW14" s="38">
        <f t="shared" si="20"/>
        <v>0.80560789824581014</v>
      </c>
      <c r="AX14" s="38">
        <f t="shared" si="21"/>
        <v>0.84712786959555775</v>
      </c>
    </row>
    <row r="15" spans="1:69" s="12" customFormat="1" ht="13.5" customHeight="1">
      <c r="B15" s="242">
        <v>4</v>
      </c>
      <c r="C15" s="315" t="s">
        <v>20</v>
      </c>
      <c r="D15" s="80" t="s">
        <v>153</v>
      </c>
      <c r="E15" s="101">
        <v>93</v>
      </c>
      <c r="F15" s="79">
        <v>14</v>
      </c>
      <c r="G15" s="77">
        <f t="shared" si="22"/>
        <v>0.15053763440860216</v>
      </c>
      <c r="H15" s="79">
        <v>79</v>
      </c>
      <c r="I15" s="77">
        <f t="shared" si="10"/>
        <v>0.84946236559139787</v>
      </c>
      <c r="J15" s="101">
        <v>263</v>
      </c>
      <c r="K15" s="79">
        <v>37</v>
      </c>
      <c r="L15" s="77">
        <f t="shared" si="23"/>
        <v>0.14068441064638784</v>
      </c>
      <c r="M15" s="79">
        <v>226</v>
      </c>
      <c r="N15" s="77">
        <f t="shared" si="11"/>
        <v>0.85931558935361219</v>
      </c>
      <c r="O15" s="101">
        <v>38210</v>
      </c>
      <c r="P15" s="79">
        <v>9710</v>
      </c>
      <c r="Q15" s="77">
        <f t="shared" si="24"/>
        <v>0.25412195760272183</v>
      </c>
      <c r="R15" s="79">
        <v>28500</v>
      </c>
      <c r="S15" s="77">
        <f t="shared" si="12"/>
        <v>0.74587804239727817</v>
      </c>
      <c r="T15" s="101">
        <v>31989</v>
      </c>
      <c r="U15" s="79">
        <v>6732</v>
      </c>
      <c r="V15" s="77">
        <f t="shared" si="25"/>
        <v>0.21044734127356279</v>
      </c>
      <c r="W15" s="79">
        <v>25257</v>
      </c>
      <c r="X15" s="77">
        <f t="shared" si="13"/>
        <v>0.78955265872643721</v>
      </c>
      <c r="Y15" s="101">
        <v>19223</v>
      </c>
      <c r="Z15" s="79">
        <v>2766</v>
      </c>
      <c r="AA15" s="77">
        <f t="shared" si="26"/>
        <v>0.14389013161317171</v>
      </c>
      <c r="AB15" s="79">
        <v>16457</v>
      </c>
      <c r="AC15" s="77">
        <f t="shared" si="14"/>
        <v>0.85610986838682823</v>
      </c>
      <c r="AD15" s="101">
        <v>7362</v>
      </c>
      <c r="AE15" s="79">
        <v>694</v>
      </c>
      <c r="AF15" s="77">
        <f t="shared" si="27"/>
        <v>9.4267861994023358E-2</v>
      </c>
      <c r="AG15" s="79">
        <v>6668</v>
      </c>
      <c r="AH15" s="77">
        <f t="shared" si="15"/>
        <v>0.90573213800597663</v>
      </c>
      <c r="AI15" s="101">
        <v>2194</v>
      </c>
      <c r="AJ15" s="79">
        <v>128</v>
      </c>
      <c r="AK15" s="77">
        <f t="shared" si="28"/>
        <v>5.8340929808568823E-2</v>
      </c>
      <c r="AL15" s="79">
        <v>2066</v>
      </c>
      <c r="AM15" s="77">
        <f t="shared" si="16"/>
        <v>0.94165907019143114</v>
      </c>
      <c r="AN15" s="101">
        <f t="shared" si="7"/>
        <v>99334</v>
      </c>
      <c r="AO15" s="79">
        <f t="shared" si="7"/>
        <v>20081</v>
      </c>
      <c r="AP15" s="77">
        <f t="shared" si="29"/>
        <v>0.20215636136670223</v>
      </c>
      <c r="AQ15" s="78">
        <f t="shared" si="9"/>
        <v>79253</v>
      </c>
      <c r="AR15" s="77">
        <f t="shared" si="17"/>
        <v>0.79784363863329777</v>
      </c>
    </row>
    <row r="16" spans="1:69" s="12" customFormat="1" ht="13.5" customHeight="1">
      <c r="B16" s="243"/>
      <c r="C16" s="316"/>
      <c r="D16" s="70" t="s">
        <v>152</v>
      </c>
      <c r="E16" s="102">
        <v>16</v>
      </c>
      <c r="F16" s="69">
        <v>1</v>
      </c>
      <c r="G16" s="67">
        <f t="shared" si="22"/>
        <v>6.25E-2</v>
      </c>
      <c r="H16" s="69">
        <v>15</v>
      </c>
      <c r="I16" s="67">
        <f t="shared" si="10"/>
        <v>0.9375</v>
      </c>
      <c r="J16" s="102">
        <v>38</v>
      </c>
      <c r="K16" s="69">
        <v>7</v>
      </c>
      <c r="L16" s="67">
        <f t="shared" si="23"/>
        <v>0.18421052631578946</v>
      </c>
      <c r="M16" s="69">
        <v>31</v>
      </c>
      <c r="N16" s="67">
        <f t="shared" si="11"/>
        <v>0.81578947368421051</v>
      </c>
      <c r="O16" s="102">
        <v>8322</v>
      </c>
      <c r="P16" s="69">
        <v>1522</v>
      </c>
      <c r="Q16" s="67">
        <f t="shared" si="24"/>
        <v>0.18288872867099254</v>
      </c>
      <c r="R16" s="69">
        <v>6800</v>
      </c>
      <c r="S16" s="67">
        <f t="shared" si="12"/>
        <v>0.8171112713290074</v>
      </c>
      <c r="T16" s="102">
        <v>4484</v>
      </c>
      <c r="U16" s="69">
        <v>750</v>
      </c>
      <c r="V16" s="67">
        <f t="shared" si="25"/>
        <v>0.1672613737734166</v>
      </c>
      <c r="W16" s="69">
        <v>3734</v>
      </c>
      <c r="X16" s="67">
        <f t="shared" si="13"/>
        <v>0.83273862622658346</v>
      </c>
      <c r="Y16" s="102">
        <v>2216</v>
      </c>
      <c r="Z16" s="69">
        <v>251</v>
      </c>
      <c r="AA16" s="67">
        <f t="shared" si="26"/>
        <v>0.11326714801444043</v>
      </c>
      <c r="AB16" s="69">
        <v>1965</v>
      </c>
      <c r="AC16" s="67">
        <f t="shared" si="14"/>
        <v>0.88673285198555951</v>
      </c>
      <c r="AD16" s="102">
        <v>925</v>
      </c>
      <c r="AE16" s="69">
        <v>56</v>
      </c>
      <c r="AF16" s="67">
        <f t="shared" si="27"/>
        <v>6.054054054054054E-2</v>
      </c>
      <c r="AG16" s="69">
        <v>869</v>
      </c>
      <c r="AH16" s="67">
        <f t="shared" si="15"/>
        <v>0.93945945945945941</v>
      </c>
      <c r="AI16" s="102">
        <v>423</v>
      </c>
      <c r="AJ16" s="69">
        <v>7</v>
      </c>
      <c r="AK16" s="67">
        <f t="shared" si="28"/>
        <v>1.6548463356973995E-2</v>
      </c>
      <c r="AL16" s="69">
        <v>416</v>
      </c>
      <c r="AM16" s="67">
        <f t="shared" si="16"/>
        <v>0.98345153664302598</v>
      </c>
      <c r="AN16" s="102">
        <f t="shared" si="7"/>
        <v>16424</v>
      </c>
      <c r="AO16" s="69">
        <f t="shared" si="7"/>
        <v>2594</v>
      </c>
      <c r="AP16" s="67">
        <f t="shared" si="29"/>
        <v>0.15793960058451048</v>
      </c>
      <c r="AQ16" s="68">
        <f t="shared" si="9"/>
        <v>13830</v>
      </c>
      <c r="AR16" s="67">
        <f t="shared" si="17"/>
        <v>0.84206039941548949</v>
      </c>
    </row>
    <row r="17" spans="2:44" s="12" customFormat="1" ht="13.5" customHeight="1">
      <c r="B17" s="244"/>
      <c r="C17" s="318"/>
      <c r="D17" s="76" t="s">
        <v>151</v>
      </c>
      <c r="E17" s="75">
        <v>109</v>
      </c>
      <c r="F17" s="75">
        <v>15</v>
      </c>
      <c r="G17" s="13">
        <f t="shared" si="22"/>
        <v>0.13761467889908258</v>
      </c>
      <c r="H17" s="75">
        <v>94</v>
      </c>
      <c r="I17" s="13">
        <f t="shared" si="10"/>
        <v>0.86238532110091748</v>
      </c>
      <c r="J17" s="103">
        <v>301</v>
      </c>
      <c r="K17" s="75">
        <v>44</v>
      </c>
      <c r="L17" s="13">
        <f t="shared" si="23"/>
        <v>0.1461794019933555</v>
      </c>
      <c r="M17" s="75">
        <v>257</v>
      </c>
      <c r="N17" s="13">
        <f t="shared" si="11"/>
        <v>0.85382059800664456</v>
      </c>
      <c r="O17" s="103">
        <v>46532</v>
      </c>
      <c r="P17" s="75">
        <v>11232</v>
      </c>
      <c r="Q17" s="13">
        <f t="shared" si="24"/>
        <v>0.24138227456374109</v>
      </c>
      <c r="R17" s="75">
        <v>35300</v>
      </c>
      <c r="S17" s="13">
        <f t="shared" si="12"/>
        <v>0.75861772543625894</v>
      </c>
      <c r="T17" s="103">
        <v>36473</v>
      </c>
      <c r="U17" s="75">
        <v>7482</v>
      </c>
      <c r="V17" s="13">
        <f t="shared" si="25"/>
        <v>0.20513804732267704</v>
      </c>
      <c r="W17" s="75">
        <v>28991</v>
      </c>
      <c r="X17" s="13">
        <f t="shared" si="13"/>
        <v>0.79486195267732296</v>
      </c>
      <c r="Y17" s="103">
        <v>21439</v>
      </c>
      <c r="Z17" s="75">
        <v>3017</v>
      </c>
      <c r="AA17" s="13">
        <f t="shared" si="26"/>
        <v>0.14072484724100937</v>
      </c>
      <c r="AB17" s="75">
        <v>18422</v>
      </c>
      <c r="AC17" s="13">
        <f t="shared" si="14"/>
        <v>0.85927515275899058</v>
      </c>
      <c r="AD17" s="103">
        <v>8287</v>
      </c>
      <c r="AE17" s="75">
        <v>750</v>
      </c>
      <c r="AF17" s="13">
        <f t="shared" si="27"/>
        <v>9.0503197779654876E-2</v>
      </c>
      <c r="AG17" s="75">
        <v>7537</v>
      </c>
      <c r="AH17" s="13">
        <f t="shared" si="15"/>
        <v>0.90949680222034512</v>
      </c>
      <c r="AI17" s="103">
        <v>2617</v>
      </c>
      <c r="AJ17" s="75">
        <v>135</v>
      </c>
      <c r="AK17" s="13">
        <f t="shared" si="28"/>
        <v>5.1585785250286585E-2</v>
      </c>
      <c r="AL17" s="75">
        <v>2482</v>
      </c>
      <c r="AM17" s="13">
        <f t="shared" si="16"/>
        <v>0.94841421474971344</v>
      </c>
      <c r="AN17" s="103">
        <f t="shared" si="7"/>
        <v>115758</v>
      </c>
      <c r="AO17" s="75">
        <f t="shared" si="7"/>
        <v>22675</v>
      </c>
      <c r="AP17" s="13">
        <f t="shared" si="29"/>
        <v>0.19588278995836142</v>
      </c>
      <c r="AQ17" s="34">
        <f t="shared" si="9"/>
        <v>93083</v>
      </c>
      <c r="AR17" s="13">
        <f t="shared" si="17"/>
        <v>0.80411721004163861</v>
      </c>
    </row>
    <row r="18" spans="2:44" s="12" customFormat="1" ht="13.5" customHeight="1">
      <c r="B18" s="242">
        <v>5</v>
      </c>
      <c r="C18" s="315" t="s">
        <v>24</v>
      </c>
      <c r="D18" s="80" t="s">
        <v>153</v>
      </c>
      <c r="E18" s="101">
        <v>140</v>
      </c>
      <c r="F18" s="79">
        <v>19</v>
      </c>
      <c r="G18" s="77">
        <f t="shared" si="22"/>
        <v>0.1357142857142857</v>
      </c>
      <c r="H18" s="79">
        <v>121</v>
      </c>
      <c r="I18" s="77">
        <f t="shared" si="10"/>
        <v>0.86428571428571432</v>
      </c>
      <c r="J18" s="101">
        <v>438</v>
      </c>
      <c r="K18" s="79">
        <v>78</v>
      </c>
      <c r="L18" s="77">
        <f t="shared" si="23"/>
        <v>0.17808219178082191</v>
      </c>
      <c r="M18" s="79">
        <v>360</v>
      </c>
      <c r="N18" s="77">
        <f t="shared" si="11"/>
        <v>0.82191780821917804</v>
      </c>
      <c r="O18" s="101">
        <v>30620</v>
      </c>
      <c r="P18" s="79">
        <v>9707</v>
      </c>
      <c r="Q18" s="77">
        <f t="shared" si="24"/>
        <v>0.31701502286087524</v>
      </c>
      <c r="R18" s="79">
        <v>20913</v>
      </c>
      <c r="S18" s="77">
        <f t="shared" si="12"/>
        <v>0.68298497713912476</v>
      </c>
      <c r="T18" s="101">
        <v>24773</v>
      </c>
      <c r="U18" s="79">
        <v>6796</v>
      </c>
      <c r="V18" s="77">
        <f t="shared" si="25"/>
        <v>0.2743309247971582</v>
      </c>
      <c r="W18" s="79">
        <v>17977</v>
      </c>
      <c r="X18" s="77">
        <f t="shared" si="13"/>
        <v>0.72566907520284185</v>
      </c>
      <c r="Y18" s="101">
        <v>15381</v>
      </c>
      <c r="Z18" s="79">
        <v>3189</v>
      </c>
      <c r="AA18" s="77">
        <f t="shared" si="26"/>
        <v>0.20733372342500489</v>
      </c>
      <c r="AB18" s="79">
        <v>12192</v>
      </c>
      <c r="AC18" s="77">
        <f t="shared" si="14"/>
        <v>0.79266627657499511</v>
      </c>
      <c r="AD18" s="101">
        <v>6711</v>
      </c>
      <c r="AE18" s="79">
        <v>932</v>
      </c>
      <c r="AF18" s="77">
        <f t="shared" si="27"/>
        <v>0.13887647146475934</v>
      </c>
      <c r="AG18" s="79">
        <v>5779</v>
      </c>
      <c r="AH18" s="77">
        <f t="shared" si="15"/>
        <v>0.86112352853524066</v>
      </c>
      <c r="AI18" s="101">
        <v>2004</v>
      </c>
      <c r="AJ18" s="79">
        <v>169</v>
      </c>
      <c r="AK18" s="77">
        <f t="shared" si="28"/>
        <v>8.4331337325349295E-2</v>
      </c>
      <c r="AL18" s="79">
        <v>1835</v>
      </c>
      <c r="AM18" s="77">
        <f t="shared" si="16"/>
        <v>0.91566866267465075</v>
      </c>
      <c r="AN18" s="101">
        <f t="shared" si="7"/>
        <v>80067</v>
      </c>
      <c r="AO18" s="79">
        <f t="shared" si="7"/>
        <v>20890</v>
      </c>
      <c r="AP18" s="77">
        <f t="shared" si="29"/>
        <v>0.26090649081394335</v>
      </c>
      <c r="AQ18" s="78">
        <f t="shared" si="9"/>
        <v>59177</v>
      </c>
      <c r="AR18" s="77">
        <f t="shared" si="17"/>
        <v>0.73909350918605665</v>
      </c>
    </row>
    <row r="19" spans="2:44" s="12" customFormat="1" ht="13.5" customHeight="1">
      <c r="B19" s="243"/>
      <c r="C19" s="316"/>
      <c r="D19" s="70" t="s">
        <v>152</v>
      </c>
      <c r="E19" s="102">
        <v>18</v>
      </c>
      <c r="F19" s="69">
        <v>2</v>
      </c>
      <c r="G19" s="67">
        <f t="shared" si="22"/>
        <v>0.1111111111111111</v>
      </c>
      <c r="H19" s="69">
        <v>16</v>
      </c>
      <c r="I19" s="67">
        <f t="shared" si="10"/>
        <v>0.88888888888888884</v>
      </c>
      <c r="J19" s="102">
        <v>53</v>
      </c>
      <c r="K19" s="69">
        <v>17</v>
      </c>
      <c r="L19" s="67">
        <f t="shared" si="23"/>
        <v>0.32075471698113206</v>
      </c>
      <c r="M19" s="69">
        <v>36</v>
      </c>
      <c r="N19" s="67">
        <f t="shared" si="11"/>
        <v>0.67924528301886788</v>
      </c>
      <c r="O19" s="102">
        <v>6675</v>
      </c>
      <c r="P19" s="69">
        <v>1508</v>
      </c>
      <c r="Q19" s="67">
        <f t="shared" si="24"/>
        <v>0.22591760299625468</v>
      </c>
      <c r="R19" s="69">
        <v>5167</v>
      </c>
      <c r="S19" s="67">
        <f t="shared" si="12"/>
        <v>0.77408239700374537</v>
      </c>
      <c r="T19" s="102">
        <v>3559</v>
      </c>
      <c r="U19" s="69">
        <v>769</v>
      </c>
      <c r="V19" s="67">
        <f t="shared" si="25"/>
        <v>0.21607193031750491</v>
      </c>
      <c r="W19" s="69">
        <v>2790</v>
      </c>
      <c r="X19" s="67">
        <f t="shared" si="13"/>
        <v>0.78392806968249507</v>
      </c>
      <c r="Y19" s="102">
        <v>1790</v>
      </c>
      <c r="Z19" s="69">
        <v>253</v>
      </c>
      <c r="AA19" s="67">
        <f t="shared" si="26"/>
        <v>0.14134078212290502</v>
      </c>
      <c r="AB19" s="69">
        <v>1537</v>
      </c>
      <c r="AC19" s="67">
        <f t="shared" si="14"/>
        <v>0.85865921787709498</v>
      </c>
      <c r="AD19" s="102">
        <v>882</v>
      </c>
      <c r="AE19" s="69">
        <v>48</v>
      </c>
      <c r="AF19" s="67">
        <f t="shared" si="27"/>
        <v>5.4421768707482991E-2</v>
      </c>
      <c r="AG19" s="69">
        <v>834</v>
      </c>
      <c r="AH19" s="67">
        <f t="shared" si="15"/>
        <v>0.94557823129251706</v>
      </c>
      <c r="AI19" s="102">
        <v>408</v>
      </c>
      <c r="AJ19" s="69">
        <v>4</v>
      </c>
      <c r="AK19" s="67">
        <f t="shared" si="28"/>
        <v>9.8039215686274508E-3</v>
      </c>
      <c r="AL19" s="69">
        <v>404</v>
      </c>
      <c r="AM19" s="67">
        <f t="shared" si="16"/>
        <v>0.99019607843137258</v>
      </c>
      <c r="AN19" s="102">
        <f t="shared" si="7"/>
        <v>13385</v>
      </c>
      <c r="AO19" s="69">
        <f t="shared" si="7"/>
        <v>2601</v>
      </c>
      <c r="AP19" s="67">
        <f t="shared" si="29"/>
        <v>0.19432200224131491</v>
      </c>
      <c r="AQ19" s="68">
        <f t="shared" si="9"/>
        <v>10784</v>
      </c>
      <c r="AR19" s="67">
        <f t="shared" si="17"/>
        <v>0.80567799775868509</v>
      </c>
    </row>
    <row r="20" spans="2:44" s="12" customFormat="1" ht="13.5" customHeight="1">
      <c r="B20" s="244"/>
      <c r="C20" s="318"/>
      <c r="D20" s="76" t="s">
        <v>151</v>
      </c>
      <c r="E20" s="75">
        <v>158</v>
      </c>
      <c r="F20" s="75">
        <v>21</v>
      </c>
      <c r="G20" s="13">
        <f t="shared" si="22"/>
        <v>0.13291139240506328</v>
      </c>
      <c r="H20" s="75">
        <v>137</v>
      </c>
      <c r="I20" s="13">
        <f t="shared" si="10"/>
        <v>0.86708860759493667</v>
      </c>
      <c r="J20" s="103">
        <v>491</v>
      </c>
      <c r="K20" s="75">
        <v>95</v>
      </c>
      <c r="L20" s="13">
        <f t="shared" si="23"/>
        <v>0.19348268839103869</v>
      </c>
      <c r="M20" s="75">
        <v>396</v>
      </c>
      <c r="N20" s="13">
        <f t="shared" si="11"/>
        <v>0.80651731160896134</v>
      </c>
      <c r="O20" s="103">
        <v>37295</v>
      </c>
      <c r="P20" s="75">
        <v>11215</v>
      </c>
      <c r="Q20" s="13">
        <f t="shared" si="24"/>
        <v>0.30071055101220001</v>
      </c>
      <c r="R20" s="75">
        <v>26080</v>
      </c>
      <c r="S20" s="13">
        <f t="shared" si="12"/>
        <v>0.69928944898779999</v>
      </c>
      <c r="T20" s="103">
        <v>28332</v>
      </c>
      <c r="U20" s="75">
        <v>7565</v>
      </c>
      <c r="V20" s="13">
        <f t="shared" si="25"/>
        <v>0.26701256529719047</v>
      </c>
      <c r="W20" s="75">
        <v>20767</v>
      </c>
      <c r="X20" s="13">
        <f t="shared" si="13"/>
        <v>0.73298743470280958</v>
      </c>
      <c r="Y20" s="103">
        <v>17171</v>
      </c>
      <c r="Z20" s="75">
        <v>3442</v>
      </c>
      <c r="AA20" s="13">
        <f t="shared" si="26"/>
        <v>0.20045425426591346</v>
      </c>
      <c r="AB20" s="75">
        <v>13729</v>
      </c>
      <c r="AC20" s="13">
        <f t="shared" si="14"/>
        <v>0.79954574573408654</v>
      </c>
      <c r="AD20" s="103">
        <v>7593</v>
      </c>
      <c r="AE20" s="75">
        <v>980</v>
      </c>
      <c r="AF20" s="13">
        <f t="shared" si="27"/>
        <v>0.12906624522586593</v>
      </c>
      <c r="AG20" s="75">
        <v>6613</v>
      </c>
      <c r="AH20" s="13">
        <f t="shared" si="15"/>
        <v>0.87093375477413404</v>
      </c>
      <c r="AI20" s="103">
        <v>2412</v>
      </c>
      <c r="AJ20" s="75">
        <v>173</v>
      </c>
      <c r="AK20" s="13">
        <f t="shared" si="28"/>
        <v>7.1724709784411284E-2</v>
      </c>
      <c r="AL20" s="75">
        <v>2239</v>
      </c>
      <c r="AM20" s="13">
        <f t="shared" si="16"/>
        <v>0.92827529021558874</v>
      </c>
      <c r="AN20" s="103">
        <f t="shared" si="7"/>
        <v>93452</v>
      </c>
      <c r="AO20" s="75">
        <f t="shared" si="7"/>
        <v>23491</v>
      </c>
      <c r="AP20" s="13">
        <f t="shared" si="29"/>
        <v>0.25136968711210034</v>
      </c>
      <c r="AQ20" s="34">
        <f t="shared" si="9"/>
        <v>69961</v>
      </c>
      <c r="AR20" s="13">
        <f t="shared" si="17"/>
        <v>0.74863031288789972</v>
      </c>
    </row>
    <row r="21" spans="2:44" s="12" customFormat="1" ht="13.5" customHeight="1">
      <c r="B21" s="242">
        <v>6</v>
      </c>
      <c r="C21" s="315" t="s">
        <v>34</v>
      </c>
      <c r="D21" s="80" t="s">
        <v>153</v>
      </c>
      <c r="E21" s="101">
        <v>379</v>
      </c>
      <c r="F21" s="79">
        <v>38</v>
      </c>
      <c r="G21" s="77">
        <f t="shared" si="22"/>
        <v>0.10026385224274406</v>
      </c>
      <c r="H21" s="79">
        <v>341</v>
      </c>
      <c r="I21" s="77">
        <f t="shared" si="10"/>
        <v>0.89973614775725597</v>
      </c>
      <c r="J21" s="101">
        <v>909</v>
      </c>
      <c r="K21" s="79">
        <v>94</v>
      </c>
      <c r="L21" s="77">
        <f t="shared" si="23"/>
        <v>0.1034103410341034</v>
      </c>
      <c r="M21" s="79">
        <v>815</v>
      </c>
      <c r="N21" s="77">
        <f t="shared" si="11"/>
        <v>0.8965896589658966</v>
      </c>
      <c r="O21" s="101">
        <v>37877</v>
      </c>
      <c r="P21" s="79">
        <v>8063</v>
      </c>
      <c r="Q21" s="77">
        <f t="shared" si="24"/>
        <v>0.21287324761728754</v>
      </c>
      <c r="R21" s="79">
        <v>29814</v>
      </c>
      <c r="S21" s="77">
        <f t="shared" si="12"/>
        <v>0.78712675238271246</v>
      </c>
      <c r="T21" s="101">
        <v>30220</v>
      </c>
      <c r="U21" s="79">
        <v>5639</v>
      </c>
      <c r="V21" s="77">
        <f t="shared" si="25"/>
        <v>0.18659827928524156</v>
      </c>
      <c r="W21" s="79">
        <v>24581</v>
      </c>
      <c r="X21" s="77">
        <f t="shared" si="13"/>
        <v>0.81340172071475847</v>
      </c>
      <c r="Y21" s="101">
        <v>18561</v>
      </c>
      <c r="Z21" s="79">
        <v>2421</v>
      </c>
      <c r="AA21" s="77">
        <f t="shared" si="26"/>
        <v>0.13043478260869565</v>
      </c>
      <c r="AB21" s="79">
        <v>16140</v>
      </c>
      <c r="AC21" s="77">
        <f t="shared" si="14"/>
        <v>0.86956521739130432</v>
      </c>
      <c r="AD21" s="101">
        <v>7897</v>
      </c>
      <c r="AE21" s="79">
        <v>668</v>
      </c>
      <c r="AF21" s="77">
        <f t="shared" si="27"/>
        <v>8.4589084462454098E-2</v>
      </c>
      <c r="AG21" s="79">
        <v>7229</v>
      </c>
      <c r="AH21" s="77">
        <f t="shared" si="15"/>
        <v>0.91541091553754594</v>
      </c>
      <c r="AI21" s="101">
        <v>2373</v>
      </c>
      <c r="AJ21" s="79">
        <v>125</v>
      </c>
      <c r="AK21" s="77">
        <f t="shared" si="28"/>
        <v>5.2675937631689845E-2</v>
      </c>
      <c r="AL21" s="79">
        <v>2248</v>
      </c>
      <c r="AM21" s="77">
        <f t="shared" si="16"/>
        <v>0.94732406236831013</v>
      </c>
      <c r="AN21" s="101">
        <f t="shared" si="7"/>
        <v>98216</v>
      </c>
      <c r="AO21" s="79">
        <f t="shared" si="7"/>
        <v>17048</v>
      </c>
      <c r="AP21" s="77">
        <f t="shared" si="29"/>
        <v>0.17357660666286553</v>
      </c>
      <c r="AQ21" s="78">
        <f t="shared" si="9"/>
        <v>81168</v>
      </c>
      <c r="AR21" s="77">
        <f t="shared" si="17"/>
        <v>0.82642339333713444</v>
      </c>
    </row>
    <row r="22" spans="2:44" s="12" customFormat="1" ht="13.5" customHeight="1">
      <c r="B22" s="243"/>
      <c r="C22" s="316"/>
      <c r="D22" s="70" t="s">
        <v>152</v>
      </c>
      <c r="E22" s="102">
        <v>80</v>
      </c>
      <c r="F22" s="69">
        <v>14</v>
      </c>
      <c r="G22" s="67">
        <f t="shared" si="22"/>
        <v>0.17499999999999999</v>
      </c>
      <c r="H22" s="69">
        <v>66</v>
      </c>
      <c r="I22" s="67">
        <f t="shared" si="10"/>
        <v>0.82499999999999996</v>
      </c>
      <c r="J22" s="102">
        <v>130</v>
      </c>
      <c r="K22" s="69">
        <v>12</v>
      </c>
      <c r="L22" s="67">
        <f t="shared" si="23"/>
        <v>9.2307692307692313E-2</v>
      </c>
      <c r="M22" s="69">
        <v>118</v>
      </c>
      <c r="N22" s="67">
        <f t="shared" si="11"/>
        <v>0.90769230769230769</v>
      </c>
      <c r="O22" s="102">
        <v>8633</v>
      </c>
      <c r="P22" s="69">
        <v>1540</v>
      </c>
      <c r="Q22" s="67">
        <f t="shared" si="24"/>
        <v>0.17838526584037995</v>
      </c>
      <c r="R22" s="69">
        <v>7093</v>
      </c>
      <c r="S22" s="67">
        <f t="shared" si="12"/>
        <v>0.82161473415962005</v>
      </c>
      <c r="T22" s="102">
        <v>4681</v>
      </c>
      <c r="U22" s="69">
        <v>778</v>
      </c>
      <c r="V22" s="67">
        <f t="shared" si="25"/>
        <v>0.1662038026062807</v>
      </c>
      <c r="W22" s="69">
        <v>3903</v>
      </c>
      <c r="X22" s="67">
        <f t="shared" si="13"/>
        <v>0.83379619739371924</v>
      </c>
      <c r="Y22" s="102">
        <v>2325</v>
      </c>
      <c r="Z22" s="69">
        <v>263</v>
      </c>
      <c r="AA22" s="67">
        <f t="shared" si="26"/>
        <v>0.11311827956989247</v>
      </c>
      <c r="AB22" s="69">
        <v>2062</v>
      </c>
      <c r="AC22" s="67">
        <f t="shared" si="14"/>
        <v>0.88688172043010749</v>
      </c>
      <c r="AD22" s="102">
        <v>1124</v>
      </c>
      <c r="AE22" s="69">
        <v>68</v>
      </c>
      <c r="AF22" s="67">
        <f t="shared" si="27"/>
        <v>6.0498220640569395E-2</v>
      </c>
      <c r="AG22" s="69">
        <v>1056</v>
      </c>
      <c r="AH22" s="67">
        <f t="shared" si="15"/>
        <v>0.93950177935943058</v>
      </c>
      <c r="AI22" s="102">
        <v>557</v>
      </c>
      <c r="AJ22" s="69">
        <v>9</v>
      </c>
      <c r="AK22" s="67">
        <f t="shared" si="28"/>
        <v>1.615798922800718E-2</v>
      </c>
      <c r="AL22" s="69">
        <v>548</v>
      </c>
      <c r="AM22" s="67">
        <f t="shared" si="16"/>
        <v>0.98384201077199285</v>
      </c>
      <c r="AN22" s="102">
        <f t="shared" si="7"/>
        <v>17530</v>
      </c>
      <c r="AO22" s="69">
        <f t="shared" si="7"/>
        <v>2684</v>
      </c>
      <c r="AP22" s="67">
        <f t="shared" si="29"/>
        <v>0.15310895607529948</v>
      </c>
      <c r="AQ22" s="68">
        <f t="shared" si="9"/>
        <v>14846</v>
      </c>
      <c r="AR22" s="67">
        <f t="shared" si="17"/>
        <v>0.84689104392470049</v>
      </c>
    </row>
    <row r="23" spans="2:44" s="12" customFormat="1" ht="13.5" customHeight="1">
      <c r="B23" s="244"/>
      <c r="C23" s="318"/>
      <c r="D23" s="76" t="s">
        <v>151</v>
      </c>
      <c r="E23" s="75">
        <v>459</v>
      </c>
      <c r="F23" s="75">
        <v>52</v>
      </c>
      <c r="G23" s="13">
        <f t="shared" si="22"/>
        <v>0.11328976034858387</v>
      </c>
      <c r="H23" s="75">
        <v>407</v>
      </c>
      <c r="I23" s="13">
        <f t="shared" si="10"/>
        <v>0.88671023965141615</v>
      </c>
      <c r="J23" s="103">
        <v>1039</v>
      </c>
      <c r="K23" s="75">
        <v>106</v>
      </c>
      <c r="L23" s="13">
        <f t="shared" si="23"/>
        <v>0.10202117420596728</v>
      </c>
      <c r="M23" s="75">
        <v>933</v>
      </c>
      <c r="N23" s="13">
        <f t="shared" si="11"/>
        <v>0.89797882579403276</v>
      </c>
      <c r="O23" s="103">
        <v>46510</v>
      </c>
      <c r="P23" s="75">
        <v>9603</v>
      </c>
      <c r="Q23" s="13">
        <f t="shared" si="24"/>
        <v>0.20647172651042786</v>
      </c>
      <c r="R23" s="75">
        <v>36907</v>
      </c>
      <c r="S23" s="13">
        <f t="shared" si="12"/>
        <v>0.79352827348957211</v>
      </c>
      <c r="T23" s="103">
        <v>34901</v>
      </c>
      <c r="U23" s="75">
        <v>6417</v>
      </c>
      <c r="V23" s="13">
        <f t="shared" si="25"/>
        <v>0.18386292656370878</v>
      </c>
      <c r="W23" s="75">
        <v>28484</v>
      </c>
      <c r="X23" s="13">
        <f t="shared" si="13"/>
        <v>0.81613707343629127</v>
      </c>
      <c r="Y23" s="103">
        <v>20886</v>
      </c>
      <c r="Z23" s="75">
        <v>2684</v>
      </c>
      <c r="AA23" s="13">
        <f t="shared" si="26"/>
        <v>0.12850713396533564</v>
      </c>
      <c r="AB23" s="75">
        <v>18202</v>
      </c>
      <c r="AC23" s="13">
        <f t="shared" si="14"/>
        <v>0.87149286603466436</v>
      </c>
      <c r="AD23" s="103">
        <v>9021</v>
      </c>
      <c r="AE23" s="75">
        <v>736</v>
      </c>
      <c r="AF23" s="13">
        <f t="shared" si="27"/>
        <v>8.1587407161068617E-2</v>
      </c>
      <c r="AG23" s="75">
        <v>8285</v>
      </c>
      <c r="AH23" s="13">
        <f t="shared" si="15"/>
        <v>0.9184125928389314</v>
      </c>
      <c r="AI23" s="103">
        <v>2930</v>
      </c>
      <c r="AJ23" s="75">
        <v>134</v>
      </c>
      <c r="AK23" s="13">
        <f t="shared" si="28"/>
        <v>4.5733788395904439E-2</v>
      </c>
      <c r="AL23" s="75">
        <v>2796</v>
      </c>
      <c r="AM23" s="13">
        <f t="shared" si="16"/>
        <v>0.95426621160409553</v>
      </c>
      <c r="AN23" s="103">
        <f t="shared" si="7"/>
        <v>115746</v>
      </c>
      <c r="AO23" s="75">
        <f t="shared" si="7"/>
        <v>19732</v>
      </c>
      <c r="AP23" s="13">
        <f t="shared" si="29"/>
        <v>0.17047673353722806</v>
      </c>
      <c r="AQ23" s="34">
        <f t="shared" si="9"/>
        <v>96014</v>
      </c>
      <c r="AR23" s="13">
        <f t="shared" si="17"/>
        <v>0.82952326646277197</v>
      </c>
    </row>
    <row r="24" spans="2:44" s="12" customFormat="1" ht="13.5" customHeight="1">
      <c r="B24" s="242">
        <v>7</v>
      </c>
      <c r="C24" s="315" t="s">
        <v>43</v>
      </c>
      <c r="D24" s="80" t="s">
        <v>153</v>
      </c>
      <c r="E24" s="101">
        <v>399</v>
      </c>
      <c r="F24" s="79">
        <v>51</v>
      </c>
      <c r="G24" s="77">
        <f t="shared" si="22"/>
        <v>0.12781954887218044</v>
      </c>
      <c r="H24" s="79">
        <v>348</v>
      </c>
      <c r="I24" s="77">
        <f t="shared" si="10"/>
        <v>0.8721804511278195</v>
      </c>
      <c r="J24" s="101">
        <v>974</v>
      </c>
      <c r="K24" s="79">
        <v>122</v>
      </c>
      <c r="L24" s="77">
        <f t="shared" si="23"/>
        <v>0.12525667351129363</v>
      </c>
      <c r="M24" s="79">
        <v>852</v>
      </c>
      <c r="N24" s="77">
        <f t="shared" si="11"/>
        <v>0.87474332648870634</v>
      </c>
      <c r="O24" s="101">
        <v>39787</v>
      </c>
      <c r="P24" s="79">
        <v>9621</v>
      </c>
      <c r="Q24" s="77">
        <f t="shared" si="24"/>
        <v>0.24181265237389096</v>
      </c>
      <c r="R24" s="79">
        <v>30166</v>
      </c>
      <c r="S24" s="77">
        <f t="shared" si="12"/>
        <v>0.75818734762610906</v>
      </c>
      <c r="T24" s="101">
        <v>31716</v>
      </c>
      <c r="U24" s="79">
        <v>6656</v>
      </c>
      <c r="V24" s="77">
        <f t="shared" si="25"/>
        <v>0.20986252995333585</v>
      </c>
      <c r="W24" s="79">
        <v>25060</v>
      </c>
      <c r="X24" s="77">
        <f t="shared" si="13"/>
        <v>0.79013747004666413</v>
      </c>
      <c r="Y24" s="101">
        <v>19779</v>
      </c>
      <c r="Z24" s="79">
        <v>2772</v>
      </c>
      <c r="AA24" s="77">
        <f t="shared" si="26"/>
        <v>0.14014864249962081</v>
      </c>
      <c r="AB24" s="79">
        <v>17007</v>
      </c>
      <c r="AC24" s="77">
        <f t="shared" si="14"/>
        <v>0.85985135750037922</v>
      </c>
      <c r="AD24" s="101">
        <v>8451</v>
      </c>
      <c r="AE24" s="79">
        <v>808</v>
      </c>
      <c r="AF24" s="77">
        <f t="shared" si="27"/>
        <v>9.5609986983788905E-2</v>
      </c>
      <c r="AG24" s="79">
        <v>7643</v>
      </c>
      <c r="AH24" s="77">
        <f t="shared" si="15"/>
        <v>0.90439001301621114</v>
      </c>
      <c r="AI24" s="101">
        <v>2460</v>
      </c>
      <c r="AJ24" s="79">
        <v>159</v>
      </c>
      <c r="AK24" s="77">
        <f t="shared" si="28"/>
        <v>6.4634146341463417E-2</v>
      </c>
      <c r="AL24" s="79">
        <v>2301</v>
      </c>
      <c r="AM24" s="77">
        <f t="shared" si="16"/>
        <v>0.93536585365853664</v>
      </c>
      <c r="AN24" s="101">
        <f t="shared" si="7"/>
        <v>103566</v>
      </c>
      <c r="AO24" s="79">
        <f t="shared" si="7"/>
        <v>20189</v>
      </c>
      <c r="AP24" s="77">
        <f t="shared" si="29"/>
        <v>0.19493849332792615</v>
      </c>
      <c r="AQ24" s="78">
        <f t="shared" si="9"/>
        <v>83377</v>
      </c>
      <c r="AR24" s="77">
        <f t="shared" si="17"/>
        <v>0.80506150667207388</v>
      </c>
    </row>
    <row r="25" spans="2:44" s="12" customFormat="1" ht="13.5" customHeight="1">
      <c r="B25" s="243"/>
      <c r="C25" s="316"/>
      <c r="D25" s="70" t="s">
        <v>152</v>
      </c>
      <c r="E25" s="102">
        <v>68</v>
      </c>
      <c r="F25" s="69">
        <v>5</v>
      </c>
      <c r="G25" s="67">
        <f t="shared" si="22"/>
        <v>7.3529411764705885E-2</v>
      </c>
      <c r="H25" s="69">
        <v>63</v>
      </c>
      <c r="I25" s="67">
        <f t="shared" si="10"/>
        <v>0.92647058823529416</v>
      </c>
      <c r="J25" s="102">
        <v>116</v>
      </c>
      <c r="K25" s="69">
        <v>10</v>
      </c>
      <c r="L25" s="67">
        <f t="shared" si="23"/>
        <v>8.6206896551724144E-2</v>
      </c>
      <c r="M25" s="69">
        <v>106</v>
      </c>
      <c r="N25" s="67">
        <f t="shared" si="11"/>
        <v>0.91379310344827591</v>
      </c>
      <c r="O25" s="102">
        <v>7898</v>
      </c>
      <c r="P25" s="69">
        <v>1474</v>
      </c>
      <c r="Q25" s="67">
        <f t="shared" si="24"/>
        <v>0.18662952646239556</v>
      </c>
      <c r="R25" s="69">
        <v>6424</v>
      </c>
      <c r="S25" s="67">
        <f t="shared" si="12"/>
        <v>0.8133704735376045</v>
      </c>
      <c r="T25" s="102">
        <v>4189</v>
      </c>
      <c r="U25" s="69">
        <v>672</v>
      </c>
      <c r="V25" s="67">
        <f t="shared" si="25"/>
        <v>0.16042014800668417</v>
      </c>
      <c r="W25" s="69">
        <v>3517</v>
      </c>
      <c r="X25" s="67">
        <f t="shared" si="13"/>
        <v>0.83957985199331586</v>
      </c>
      <c r="Y25" s="102">
        <v>2159</v>
      </c>
      <c r="Z25" s="69">
        <v>214</v>
      </c>
      <c r="AA25" s="67">
        <f t="shared" si="26"/>
        <v>9.9119962945808243E-2</v>
      </c>
      <c r="AB25" s="69">
        <v>1945</v>
      </c>
      <c r="AC25" s="67">
        <f t="shared" si="14"/>
        <v>0.90088003705419173</v>
      </c>
      <c r="AD25" s="102">
        <v>1076</v>
      </c>
      <c r="AE25" s="69">
        <v>62</v>
      </c>
      <c r="AF25" s="67">
        <f t="shared" si="27"/>
        <v>5.7620817843866169E-2</v>
      </c>
      <c r="AG25" s="69">
        <v>1014</v>
      </c>
      <c r="AH25" s="67">
        <f t="shared" si="15"/>
        <v>0.94237918215613381</v>
      </c>
      <c r="AI25" s="102">
        <v>454</v>
      </c>
      <c r="AJ25" s="69">
        <v>8</v>
      </c>
      <c r="AK25" s="67">
        <f t="shared" si="28"/>
        <v>1.7621145374449341E-2</v>
      </c>
      <c r="AL25" s="69">
        <v>446</v>
      </c>
      <c r="AM25" s="67">
        <f t="shared" si="16"/>
        <v>0.98237885462555063</v>
      </c>
      <c r="AN25" s="102">
        <f t="shared" si="7"/>
        <v>15960</v>
      </c>
      <c r="AO25" s="69">
        <f t="shared" si="7"/>
        <v>2445</v>
      </c>
      <c r="AP25" s="67">
        <f t="shared" si="29"/>
        <v>0.15319548872180452</v>
      </c>
      <c r="AQ25" s="68">
        <f t="shared" si="9"/>
        <v>13515</v>
      </c>
      <c r="AR25" s="67">
        <f t="shared" si="17"/>
        <v>0.84680451127819545</v>
      </c>
    </row>
    <row r="26" spans="2:44" s="12" customFormat="1" ht="13.5" customHeight="1">
      <c r="B26" s="244"/>
      <c r="C26" s="318"/>
      <c r="D26" s="76" t="s">
        <v>151</v>
      </c>
      <c r="E26" s="75">
        <v>467</v>
      </c>
      <c r="F26" s="75">
        <v>56</v>
      </c>
      <c r="G26" s="13">
        <f t="shared" si="22"/>
        <v>0.11991434689507495</v>
      </c>
      <c r="H26" s="75">
        <v>411</v>
      </c>
      <c r="I26" s="13">
        <f t="shared" si="10"/>
        <v>0.88008565310492504</v>
      </c>
      <c r="J26" s="103">
        <v>1090</v>
      </c>
      <c r="K26" s="75">
        <v>132</v>
      </c>
      <c r="L26" s="13">
        <f t="shared" si="23"/>
        <v>0.12110091743119267</v>
      </c>
      <c r="M26" s="75">
        <v>958</v>
      </c>
      <c r="N26" s="13">
        <f t="shared" si="11"/>
        <v>0.87889908256880733</v>
      </c>
      <c r="O26" s="103">
        <v>47685</v>
      </c>
      <c r="P26" s="75">
        <v>11095</v>
      </c>
      <c r="Q26" s="13">
        <f t="shared" si="24"/>
        <v>0.2326727482436825</v>
      </c>
      <c r="R26" s="75">
        <v>36590</v>
      </c>
      <c r="S26" s="13">
        <f t="shared" si="12"/>
        <v>0.76732725175631755</v>
      </c>
      <c r="T26" s="103">
        <v>35905</v>
      </c>
      <c r="U26" s="75">
        <v>7328</v>
      </c>
      <c r="V26" s="13">
        <f t="shared" si="25"/>
        <v>0.20409413730678178</v>
      </c>
      <c r="W26" s="75">
        <v>28577</v>
      </c>
      <c r="X26" s="13">
        <f t="shared" si="13"/>
        <v>0.79590586269321817</v>
      </c>
      <c r="Y26" s="103">
        <v>21938</v>
      </c>
      <c r="Z26" s="75">
        <v>2986</v>
      </c>
      <c r="AA26" s="13">
        <f t="shared" si="26"/>
        <v>0.13611085787218524</v>
      </c>
      <c r="AB26" s="75">
        <v>18952</v>
      </c>
      <c r="AC26" s="13">
        <f t="shared" si="14"/>
        <v>0.86388914212781476</v>
      </c>
      <c r="AD26" s="103">
        <v>9527</v>
      </c>
      <c r="AE26" s="75">
        <v>870</v>
      </c>
      <c r="AF26" s="13">
        <f t="shared" si="27"/>
        <v>9.1319407998320556E-2</v>
      </c>
      <c r="AG26" s="75">
        <v>8657</v>
      </c>
      <c r="AH26" s="13">
        <f t="shared" si="15"/>
        <v>0.90868059200167939</v>
      </c>
      <c r="AI26" s="103">
        <v>2914</v>
      </c>
      <c r="AJ26" s="75">
        <v>167</v>
      </c>
      <c r="AK26" s="13">
        <f t="shared" si="28"/>
        <v>5.7309540150995195E-2</v>
      </c>
      <c r="AL26" s="75">
        <v>2747</v>
      </c>
      <c r="AM26" s="13">
        <f t="shared" si="16"/>
        <v>0.94269045984900479</v>
      </c>
      <c r="AN26" s="103">
        <f t="shared" si="7"/>
        <v>119526</v>
      </c>
      <c r="AO26" s="75">
        <f t="shared" si="7"/>
        <v>22634</v>
      </c>
      <c r="AP26" s="13">
        <f t="shared" si="29"/>
        <v>0.18936465706206182</v>
      </c>
      <c r="AQ26" s="34">
        <f t="shared" si="9"/>
        <v>96892</v>
      </c>
      <c r="AR26" s="13">
        <f t="shared" si="17"/>
        <v>0.81063534293793815</v>
      </c>
    </row>
    <row r="27" spans="2:44" s="12" customFormat="1" ht="13.5" customHeight="1">
      <c r="B27" s="242">
        <v>8</v>
      </c>
      <c r="C27" s="315" t="s">
        <v>56</v>
      </c>
      <c r="D27" s="80" t="s">
        <v>153</v>
      </c>
      <c r="E27" s="101">
        <v>913</v>
      </c>
      <c r="F27" s="79">
        <v>72</v>
      </c>
      <c r="G27" s="77">
        <f t="shared" si="22"/>
        <v>7.8860898138006577E-2</v>
      </c>
      <c r="H27" s="79">
        <v>841</v>
      </c>
      <c r="I27" s="77">
        <f t="shared" si="10"/>
        <v>0.92113910186199344</v>
      </c>
      <c r="J27" s="101">
        <v>2426</v>
      </c>
      <c r="K27" s="79">
        <v>183</v>
      </c>
      <c r="L27" s="77">
        <f t="shared" si="23"/>
        <v>7.5432811211871398E-2</v>
      </c>
      <c r="M27" s="79">
        <v>2243</v>
      </c>
      <c r="N27" s="77">
        <f t="shared" si="11"/>
        <v>0.9245671887881286</v>
      </c>
      <c r="O27" s="101">
        <v>96963</v>
      </c>
      <c r="P27" s="79">
        <v>14771</v>
      </c>
      <c r="Q27" s="77">
        <f t="shared" si="24"/>
        <v>0.15233645823664696</v>
      </c>
      <c r="R27" s="79">
        <v>82192</v>
      </c>
      <c r="S27" s="77">
        <f t="shared" si="12"/>
        <v>0.84766354176335301</v>
      </c>
      <c r="T27" s="101">
        <v>85188</v>
      </c>
      <c r="U27" s="79">
        <v>10881</v>
      </c>
      <c r="V27" s="77">
        <f t="shared" si="25"/>
        <v>0.12772925764192139</v>
      </c>
      <c r="W27" s="79">
        <v>74307</v>
      </c>
      <c r="X27" s="77">
        <f t="shared" si="13"/>
        <v>0.87227074235807855</v>
      </c>
      <c r="Y27" s="101">
        <v>58862</v>
      </c>
      <c r="Z27" s="79">
        <v>5465</v>
      </c>
      <c r="AA27" s="77">
        <f t="shared" si="26"/>
        <v>9.2844279840983993E-2</v>
      </c>
      <c r="AB27" s="79">
        <v>53397</v>
      </c>
      <c r="AC27" s="77">
        <f t="shared" si="14"/>
        <v>0.90715572015901602</v>
      </c>
      <c r="AD27" s="101">
        <v>25189</v>
      </c>
      <c r="AE27" s="79">
        <v>1652</v>
      </c>
      <c r="AF27" s="77">
        <f t="shared" si="27"/>
        <v>6.5584183572194213E-2</v>
      </c>
      <c r="AG27" s="79">
        <v>23537</v>
      </c>
      <c r="AH27" s="77">
        <f t="shared" si="15"/>
        <v>0.9344158164278058</v>
      </c>
      <c r="AI27" s="101">
        <v>7522</v>
      </c>
      <c r="AJ27" s="79">
        <v>332</v>
      </c>
      <c r="AK27" s="77">
        <f t="shared" si="28"/>
        <v>4.4137197553842066E-2</v>
      </c>
      <c r="AL27" s="79">
        <v>7190</v>
      </c>
      <c r="AM27" s="77">
        <f t="shared" si="16"/>
        <v>0.95586280244615796</v>
      </c>
      <c r="AN27" s="101">
        <f t="shared" si="7"/>
        <v>277063</v>
      </c>
      <c r="AO27" s="79">
        <f t="shared" si="7"/>
        <v>33356</v>
      </c>
      <c r="AP27" s="77">
        <f t="shared" si="29"/>
        <v>0.12039139112764967</v>
      </c>
      <c r="AQ27" s="78">
        <f t="shared" si="9"/>
        <v>243707</v>
      </c>
      <c r="AR27" s="77">
        <f t="shared" si="17"/>
        <v>0.87960860887235037</v>
      </c>
    </row>
    <row r="28" spans="2:44" s="12" customFormat="1" ht="13.5" customHeight="1">
      <c r="B28" s="243"/>
      <c r="C28" s="316"/>
      <c r="D28" s="70" t="s">
        <v>152</v>
      </c>
      <c r="E28" s="102">
        <v>114</v>
      </c>
      <c r="F28" s="69">
        <v>8</v>
      </c>
      <c r="G28" s="67">
        <f t="shared" si="22"/>
        <v>7.0175438596491224E-2</v>
      </c>
      <c r="H28" s="69">
        <v>106</v>
      </c>
      <c r="I28" s="67">
        <f t="shared" si="10"/>
        <v>0.92982456140350878</v>
      </c>
      <c r="J28" s="102">
        <v>321</v>
      </c>
      <c r="K28" s="69">
        <v>28</v>
      </c>
      <c r="L28" s="67">
        <f t="shared" si="23"/>
        <v>8.7227414330218064E-2</v>
      </c>
      <c r="M28" s="69">
        <v>293</v>
      </c>
      <c r="N28" s="67">
        <f t="shared" si="11"/>
        <v>0.91277258566978192</v>
      </c>
      <c r="O28" s="102">
        <v>20166</v>
      </c>
      <c r="P28" s="69">
        <v>2344</v>
      </c>
      <c r="Q28" s="67">
        <f t="shared" si="24"/>
        <v>0.11623524744619657</v>
      </c>
      <c r="R28" s="69">
        <v>17822</v>
      </c>
      <c r="S28" s="67">
        <f t="shared" si="12"/>
        <v>0.88376475255380338</v>
      </c>
      <c r="T28" s="102">
        <v>11601</v>
      </c>
      <c r="U28" s="69">
        <v>1224</v>
      </c>
      <c r="V28" s="67">
        <f t="shared" si="25"/>
        <v>0.10550814584949574</v>
      </c>
      <c r="W28" s="69">
        <v>10377</v>
      </c>
      <c r="X28" s="67">
        <f t="shared" si="13"/>
        <v>0.89449185415050425</v>
      </c>
      <c r="Y28" s="102">
        <v>6741</v>
      </c>
      <c r="Z28" s="69">
        <v>460</v>
      </c>
      <c r="AA28" s="67">
        <f t="shared" si="26"/>
        <v>6.8239133659694404E-2</v>
      </c>
      <c r="AB28" s="69">
        <v>6281</v>
      </c>
      <c r="AC28" s="67">
        <f t="shared" si="14"/>
        <v>0.93176086634030564</v>
      </c>
      <c r="AD28" s="102">
        <v>3489</v>
      </c>
      <c r="AE28" s="69">
        <v>119</v>
      </c>
      <c r="AF28" s="67">
        <f t="shared" si="27"/>
        <v>3.4107194038406417E-2</v>
      </c>
      <c r="AG28" s="69">
        <v>3370</v>
      </c>
      <c r="AH28" s="67">
        <f t="shared" si="15"/>
        <v>0.96589280596159355</v>
      </c>
      <c r="AI28" s="102">
        <v>1740</v>
      </c>
      <c r="AJ28" s="69">
        <v>28</v>
      </c>
      <c r="AK28" s="67">
        <f t="shared" si="28"/>
        <v>1.6091954022988506E-2</v>
      </c>
      <c r="AL28" s="69">
        <v>1712</v>
      </c>
      <c r="AM28" s="67">
        <f t="shared" si="16"/>
        <v>0.98390804597701154</v>
      </c>
      <c r="AN28" s="102">
        <f t="shared" si="7"/>
        <v>44172</v>
      </c>
      <c r="AO28" s="69">
        <f t="shared" si="7"/>
        <v>4211</v>
      </c>
      <c r="AP28" s="67">
        <f t="shared" si="29"/>
        <v>9.5331884451688859E-2</v>
      </c>
      <c r="AQ28" s="68">
        <f t="shared" si="9"/>
        <v>39961</v>
      </c>
      <c r="AR28" s="67">
        <f t="shared" si="17"/>
        <v>0.90466811554831117</v>
      </c>
    </row>
    <row r="29" spans="2:44" s="12" customFormat="1" ht="13.5" customHeight="1" thickBot="1">
      <c r="B29" s="319"/>
      <c r="C29" s="317"/>
      <c r="D29" s="76" t="s">
        <v>151</v>
      </c>
      <c r="E29" s="75">
        <v>1027</v>
      </c>
      <c r="F29" s="75">
        <v>80</v>
      </c>
      <c r="G29" s="13">
        <f t="shared" si="22"/>
        <v>7.7896786757546257E-2</v>
      </c>
      <c r="H29" s="75">
        <v>947</v>
      </c>
      <c r="I29" s="13">
        <f t="shared" si="10"/>
        <v>0.9221032132424537</v>
      </c>
      <c r="J29" s="103">
        <v>2747</v>
      </c>
      <c r="K29" s="75">
        <v>211</v>
      </c>
      <c r="L29" s="13">
        <f t="shared" si="23"/>
        <v>7.6811066618128865E-2</v>
      </c>
      <c r="M29" s="75">
        <v>2536</v>
      </c>
      <c r="N29" s="13">
        <f t="shared" si="11"/>
        <v>0.92318893338187114</v>
      </c>
      <c r="O29" s="103">
        <v>117129</v>
      </c>
      <c r="P29" s="75">
        <v>17115</v>
      </c>
      <c r="Q29" s="13">
        <f t="shared" si="24"/>
        <v>0.14612094357503266</v>
      </c>
      <c r="R29" s="75">
        <v>100014</v>
      </c>
      <c r="S29" s="13">
        <f t="shared" si="12"/>
        <v>0.85387905642496731</v>
      </c>
      <c r="T29" s="103">
        <v>96789</v>
      </c>
      <c r="U29" s="75">
        <v>12105</v>
      </c>
      <c r="V29" s="13">
        <f t="shared" si="25"/>
        <v>0.12506586492266683</v>
      </c>
      <c r="W29" s="75">
        <v>84684</v>
      </c>
      <c r="X29" s="13">
        <f t="shared" si="13"/>
        <v>0.8749341350773332</v>
      </c>
      <c r="Y29" s="103">
        <v>65603</v>
      </c>
      <c r="Z29" s="75">
        <v>5925</v>
      </c>
      <c r="AA29" s="13">
        <f t="shared" si="26"/>
        <v>9.0315991646723479E-2</v>
      </c>
      <c r="AB29" s="75">
        <v>59678</v>
      </c>
      <c r="AC29" s="13">
        <f t="shared" si="14"/>
        <v>0.90968400835327656</v>
      </c>
      <c r="AD29" s="103">
        <v>28678</v>
      </c>
      <c r="AE29" s="75">
        <v>1771</v>
      </c>
      <c r="AF29" s="13">
        <f t="shared" si="27"/>
        <v>6.1754655136341444E-2</v>
      </c>
      <c r="AG29" s="75">
        <v>26907</v>
      </c>
      <c r="AH29" s="13">
        <f t="shared" si="15"/>
        <v>0.93824534486365851</v>
      </c>
      <c r="AI29" s="103">
        <v>9262</v>
      </c>
      <c r="AJ29" s="75">
        <v>360</v>
      </c>
      <c r="AK29" s="13">
        <f t="shared" si="28"/>
        <v>3.8868494925502053E-2</v>
      </c>
      <c r="AL29" s="75">
        <v>8902</v>
      </c>
      <c r="AM29" s="13">
        <f t="shared" si="16"/>
        <v>0.96113150507449796</v>
      </c>
      <c r="AN29" s="103">
        <f t="shared" si="7"/>
        <v>321235</v>
      </c>
      <c r="AO29" s="75">
        <f t="shared" si="7"/>
        <v>37567</v>
      </c>
      <c r="AP29" s="13">
        <f t="shared" si="29"/>
        <v>0.11694553831307299</v>
      </c>
      <c r="AQ29" s="34">
        <f t="shared" si="9"/>
        <v>283668</v>
      </c>
      <c r="AR29" s="13">
        <f t="shared" si="17"/>
        <v>0.88305446168692703</v>
      </c>
    </row>
    <row r="30" spans="2:44" s="12" customFormat="1" ht="13.5" customHeight="1" thickTop="1">
      <c r="B30" s="260" t="s">
        <v>154</v>
      </c>
      <c r="C30" s="261"/>
      <c r="D30" s="74" t="s">
        <v>153</v>
      </c>
      <c r="E30" s="104">
        <f t="shared" ref="E30:F32" si="30">SUM(E6,E9,E12,E15,E18,E21,E24,E27)</f>
        <v>2346</v>
      </c>
      <c r="F30" s="73">
        <f t="shared" si="30"/>
        <v>261</v>
      </c>
      <c r="G30" s="71">
        <f t="shared" si="22"/>
        <v>0.11125319693094629</v>
      </c>
      <c r="H30" s="73">
        <f>SUM(H6,H9,H12,H15,H18,H21,H24,H27)</f>
        <v>2085</v>
      </c>
      <c r="I30" s="71">
        <f t="shared" si="10"/>
        <v>0.88874680306905374</v>
      </c>
      <c r="J30" s="104">
        <f t="shared" ref="J30:K32" si="31">SUM(J6,J9,J12,J15,J18,J21,J24,J27)</f>
        <v>6430</v>
      </c>
      <c r="K30" s="73">
        <f t="shared" si="31"/>
        <v>738</v>
      </c>
      <c r="L30" s="71">
        <f t="shared" si="23"/>
        <v>0.11477449455676517</v>
      </c>
      <c r="M30" s="73">
        <f>SUM(M6,M9,M12,M15,M18,M21,M24,M27)</f>
        <v>5692</v>
      </c>
      <c r="N30" s="71">
        <f t="shared" si="11"/>
        <v>0.88522550544323486</v>
      </c>
      <c r="O30" s="104">
        <f t="shared" ref="O30:P32" si="32">SUM(O6,O9,O12,O15,O18,O21,O24,O27)</f>
        <v>375650</v>
      </c>
      <c r="P30" s="73">
        <f t="shared" si="32"/>
        <v>90428</v>
      </c>
      <c r="Q30" s="71">
        <f t="shared" si="24"/>
        <v>0.24072407826434181</v>
      </c>
      <c r="R30" s="73">
        <f>SUM(R6,R9,R12,R15,R18,R21,R24,R27)</f>
        <v>285222</v>
      </c>
      <c r="S30" s="71">
        <f t="shared" si="12"/>
        <v>0.75927592173565817</v>
      </c>
      <c r="T30" s="104">
        <f t="shared" ref="T30:U32" si="33">SUM(T6,T9,T12,T15,T18,T21,T24,T27)</f>
        <v>311343</v>
      </c>
      <c r="U30" s="73">
        <f t="shared" si="33"/>
        <v>64383</v>
      </c>
      <c r="V30" s="71">
        <f t="shared" si="25"/>
        <v>0.20679122382709744</v>
      </c>
      <c r="W30" s="73">
        <f>SUM(W6,W9,W12,W15,W18,W21,W24,W27)</f>
        <v>246960</v>
      </c>
      <c r="X30" s="71">
        <f t="shared" si="13"/>
        <v>0.79320877617290253</v>
      </c>
      <c r="Y30" s="104">
        <f t="shared" ref="Y30:Z32" si="34">SUM(Y6,Y9,Y12,Y15,Y18,Y21,Y24,Y27)</f>
        <v>198151</v>
      </c>
      <c r="Z30" s="73">
        <f t="shared" si="34"/>
        <v>29284</v>
      </c>
      <c r="AA30" s="71">
        <f t="shared" si="26"/>
        <v>0.147786284197405</v>
      </c>
      <c r="AB30" s="73">
        <f>SUM(AB6,AB9,AB12,AB15,AB18,AB21,AB24,AB27)</f>
        <v>168867</v>
      </c>
      <c r="AC30" s="71">
        <f t="shared" si="14"/>
        <v>0.85221371580259497</v>
      </c>
      <c r="AD30" s="104">
        <f t="shared" ref="AD30:AE32" si="35">SUM(AD6,AD9,AD12,AD15,AD18,AD21,AD24,AD27)</f>
        <v>82990</v>
      </c>
      <c r="AE30" s="73">
        <f t="shared" si="35"/>
        <v>8139</v>
      </c>
      <c r="AF30" s="71">
        <f t="shared" si="27"/>
        <v>9.8072056874322203E-2</v>
      </c>
      <c r="AG30" s="73">
        <f>SUM(AG6,AG9,AG12,AG15,AG18,AG21,AG24,AG27)</f>
        <v>74851</v>
      </c>
      <c r="AH30" s="71">
        <f t="shared" si="15"/>
        <v>0.90192794312567781</v>
      </c>
      <c r="AI30" s="104">
        <f t="shared" ref="AI30:AJ32" si="36">SUM(AI6,AI9,AI12,AI15,AI18,AI21,AI24,AI27)</f>
        <v>25034</v>
      </c>
      <c r="AJ30" s="73">
        <f t="shared" si="36"/>
        <v>1537</v>
      </c>
      <c r="AK30" s="71">
        <f t="shared" si="28"/>
        <v>6.1396500758967805E-2</v>
      </c>
      <c r="AL30" s="73">
        <f>SUM(AL6,AL9,AL12,AL15,AL18,AL21,AL24,AL27)</f>
        <v>23497</v>
      </c>
      <c r="AM30" s="71">
        <f t="shared" si="16"/>
        <v>0.93860349924103215</v>
      </c>
      <c r="AN30" s="104">
        <f t="shared" si="7"/>
        <v>1001944</v>
      </c>
      <c r="AO30" s="73">
        <f t="shared" si="7"/>
        <v>194770</v>
      </c>
      <c r="AP30" s="71">
        <f t="shared" si="29"/>
        <v>0.19439210175418986</v>
      </c>
      <c r="AQ30" s="72">
        <f t="shared" si="9"/>
        <v>807174</v>
      </c>
      <c r="AR30" s="71">
        <f t="shared" si="17"/>
        <v>0.80560789824581014</v>
      </c>
    </row>
    <row r="31" spans="2:44" s="12" customFormat="1" ht="13.5" customHeight="1">
      <c r="B31" s="262"/>
      <c r="C31" s="263"/>
      <c r="D31" s="70" t="s">
        <v>152</v>
      </c>
      <c r="E31" s="102">
        <f t="shared" si="30"/>
        <v>397</v>
      </c>
      <c r="F31" s="69">
        <f t="shared" si="30"/>
        <v>49</v>
      </c>
      <c r="G31" s="67">
        <f t="shared" si="22"/>
        <v>0.12342569269521411</v>
      </c>
      <c r="H31" s="69">
        <f>SUM(H7,H10,H13,H16,H19,H22,H25,H28)</f>
        <v>348</v>
      </c>
      <c r="I31" s="67">
        <f t="shared" si="10"/>
        <v>0.87657430730478592</v>
      </c>
      <c r="J31" s="102">
        <f t="shared" si="31"/>
        <v>859</v>
      </c>
      <c r="K31" s="69">
        <f t="shared" si="31"/>
        <v>100</v>
      </c>
      <c r="L31" s="67">
        <f t="shared" si="23"/>
        <v>0.11641443538998836</v>
      </c>
      <c r="M31" s="69">
        <f>SUM(M7,M10,M13,M16,M19,M22,M25,M28)</f>
        <v>759</v>
      </c>
      <c r="N31" s="67">
        <f t="shared" si="11"/>
        <v>0.88358556461001159</v>
      </c>
      <c r="O31" s="102">
        <f t="shared" si="32"/>
        <v>82355</v>
      </c>
      <c r="P31" s="69">
        <f t="shared" si="32"/>
        <v>14766</v>
      </c>
      <c r="Q31" s="67">
        <f t="shared" si="24"/>
        <v>0.17929694614777489</v>
      </c>
      <c r="R31" s="69">
        <f>SUM(R7,R10,R13,R16,R19,R22,R25,R28)</f>
        <v>67589</v>
      </c>
      <c r="S31" s="67">
        <f t="shared" si="12"/>
        <v>0.82070305385222508</v>
      </c>
      <c r="T31" s="102">
        <f t="shared" si="33"/>
        <v>44884</v>
      </c>
      <c r="U31" s="69">
        <f t="shared" si="33"/>
        <v>7490</v>
      </c>
      <c r="V31" s="67">
        <f t="shared" si="25"/>
        <v>0.16687461010605115</v>
      </c>
      <c r="W31" s="69">
        <f>SUM(W7,W10,W13,W16,W19,W22,W25,W28)</f>
        <v>37394</v>
      </c>
      <c r="X31" s="67">
        <f t="shared" si="13"/>
        <v>0.8331253898939488</v>
      </c>
      <c r="Y31" s="102">
        <f t="shared" si="34"/>
        <v>23092</v>
      </c>
      <c r="Z31" s="69">
        <f t="shared" si="34"/>
        <v>2543</v>
      </c>
      <c r="AA31" s="67">
        <f t="shared" si="26"/>
        <v>0.1101247185172354</v>
      </c>
      <c r="AB31" s="69">
        <f>SUM(AB7,AB10,AB13,AB16,AB19,AB22,AB25,AB28)</f>
        <v>20549</v>
      </c>
      <c r="AC31" s="67">
        <f t="shared" si="14"/>
        <v>0.88987528148276462</v>
      </c>
      <c r="AD31" s="102">
        <f t="shared" si="35"/>
        <v>11012</v>
      </c>
      <c r="AE31" s="69">
        <f t="shared" si="35"/>
        <v>589</v>
      </c>
      <c r="AF31" s="67">
        <f t="shared" si="27"/>
        <v>5.3487104976389394E-2</v>
      </c>
      <c r="AG31" s="69">
        <f>SUM(AG7,AG10,AG13,AG16,AG19,AG22,AG25,AG28)</f>
        <v>10423</v>
      </c>
      <c r="AH31" s="67">
        <f t="shared" si="15"/>
        <v>0.94651289502361058</v>
      </c>
      <c r="AI31" s="102">
        <f t="shared" si="36"/>
        <v>5064</v>
      </c>
      <c r="AJ31" s="69">
        <f t="shared" si="36"/>
        <v>94</v>
      </c>
      <c r="AK31" s="67">
        <f t="shared" si="28"/>
        <v>1.8562401263823063E-2</v>
      </c>
      <c r="AL31" s="69">
        <f>SUM(AL7,AL10,AL13,AL16,AL19,AL22,AL25,AL28)</f>
        <v>4970</v>
      </c>
      <c r="AM31" s="67">
        <f t="shared" si="16"/>
        <v>0.98143759873617697</v>
      </c>
      <c r="AN31" s="102">
        <f t="shared" si="7"/>
        <v>167663</v>
      </c>
      <c r="AO31" s="69">
        <f t="shared" si="7"/>
        <v>25631</v>
      </c>
      <c r="AP31" s="67">
        <f t="shared" si="29"/>
        <v>0.15287213040444225</v>
      </c>
      <c r="AQ31" s="68">
        <f t="shared" si="9"/>
        <v>142032</v>
      </c>
      <c r="AR31" s="67">
        <f t="shared" si="17"/>
        <v>0.84712786959555775</v>
      </c>
    </row>
    <row r="32" spans="2:44" s="12" customFormat="1" ht="13.5" customHeight="1">
      <c r="B32" s="247"/>
      <c r="C32" s="248"/>
      <c r="D32" s="63" t="s">
        <v>151</v>
      </c>
      <c r="E32" s="40">
        <f t="shared" si="30"/>
        <v>2743</v>
      </c>
      <c r="F32" s="62">
        <f t="shared" si="30"/>
        <v>310</v>
      </c>
      <c r="G32" s="60">
        <f>IFERROR(F32/E32,"-")</f>
        <v>0.11301494713816988</v>
      </c>
      <c r="H32" s="62">
        <f>SUM(H8,H11,H14,H17,H20,H23,H26,H29)</f>
        <v>2433</v>
      </c>
      <c r="I32" s="60">
        <f t="shared" si="10"/>
        <v>0.88698505286183016</v>
      </c>
      <c r="J32" s="105">
        <f t="shared" si="31"/>
        <v>7289</v>
      </c>
      <c r="K32" s="62">
        <f t="shared" si="31"/>
        <v>838</v>
      </c>
      <c r="L32" s="60">
        <f t="shared" si="23"/>
        <v>0.1149677596378104</v>
      </c>
      <c r="M32" s="62">
        <f>SUM(M8,M11,M14,M17,M20,M23,M26,M29)</f>
        <v>6451</v>
      </c>
      <c r="N32" s="60">
        <f t="shared" si="11"/>
        <v>0.88503224036218964</v>
      </c>
      <c r="O32" s="105">
        <f t="shared" si="32"/>
        <v>458005</v>
      </c>
      <c r="P32" s="62">
        <f t="shared" si="32"/>
        <v>105194</v>
      </c>
      <c r="Q32" s="60">
        <f t="shared" si="24"/>
        <v>0.22967871529786793</v>
      </c>
      <c r="R32" s="62">
        <f>SUM(R8,R11,R14,R17,R20,R23,R26,R29)</f>
        <v>352811</v>
      </c>
      <c r="S32" s="60">
        <f t="shared" si="12"/>
        <v>0.77032128470213213</v>
      </c>
      <c r="T32" s="105">
        <f t="shared" si="33"/>
        <v>356227</v>
      </c>
      <c r="U32" s="62">
        <f t="shared" si="33"/>
        <v>71873</v>
      </c>
      <c r="V32" s="60">
        <f t="shared" si="25"/>
        <v>0.20176179795467497</v>
      </c>
      <c r="W32" s="62">
        <f>SUM(W8,W11,W14,W17,W20,W23,W26,W29)</f>
        <v>284354</v>
      </c>
      <c r="X32" s="60">
        <f t="shared" si="13"/>
        <v>0.79823820204532503</v>
      </c>
      <c r="Y32" s="105">
        <f t="shared" si="34"/>
        <v>221243</v>
      </c>
      <c r="Z32" s="62">
        <f t="shared" si="34"/>
        <v>31827</v>
      </c>
      <c r="AA32" s="60">
        <f t="shared" si="26"/>
        <v>0.14385539881487777</v>
      </c>
      <c r="AB32" s="62">
        <f>SUM(AB8,AB11,AB14,AB17,AB20,AB23,AB26,AB29)</f>
        <v>189416</v>
      </c>
      <c r="AC32" s="60">
        <f t="shared" si="14"/>
        <v>0.85614460118512226</v>
      </c>
      <c r="AD32" s="105">
        <f t="shared" si="35"/>
        <v>94002</v>
      </c>
      <c r="AE32" s="62">
        <f t="shared" si="35"/>
        <v>8728</v>
      </c>
      <c r="AF32" s="60">
        <f t="shared" si="27"/>
        <v>9.2849088317269846E-2</v>
      </c>
      <c r="AG32" s="62">
        <f>SUM(AG8,AG11,AG14,AG17,AG20,AG23,AG26,AG29)</f>
        <v>85274</v>
      </c>
      <c r="AH32" s="60">
        <f t="shared" si="15"/>
        <v>0.90715091168273021</v>
      </c>
      <c r="AI32" s="105">
        <f t="shared" si="36"/>
        <v>30098</v>
      </c>
      <c r="AJ32" s="62">
        <f t="shared" si="36"/>
        <v>1631</v>
      </c>
      <c r="AK32" s="60">
        <f t="shared" si="28"/>
        <v>5.4189647152634725E-2</v>
      </c>
      <c r="AL32" s="62">
        <f>SUM(AL8,AL11,AL14,AL17,AL20,AL23,AL26,AL29)</f>
        <v>28467</v>
      </c>
      <c r="AM32" s="60">
        <f t="shared" si="16"/>
        <v>0.94581035284736525</v>
      </c>
      <c r="AN32" s="105">
        <f>SUM(E32,J32,O32,T32,Y32,AD32,AI32)</f>
        <v>1169607</v>
      </c>
      <c r="AO32" s="62">
        <f t="shared" si="7"/>
        <v>220401</v>
      </c>
      <c r="AP32" s="60">
        <f t="shared" si="29"/>
        <v>0.188440219663528</v>
      </c>
      <c r="AQ32" s="61">
        <f t="shared" si="9"/>
        <v>949206</v>
      </c>
      <c r="AR32" s="60">
        <f t="shared" si="17"/>
        <v>0.81155978033647203</v>
      </c>
    </row>
    <row r="33" spans="2:44" s="12" customFormat="1" ht="13.5" customHeight="1">
      <c r="B33" s="59"/>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row>
    <row r="34" spans="2:44" s="12" customFormat="1" ht="13.5" customHeight="1">
      <c r="B34" s="59"/>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row>
    <row r="35" spans="2:44" s="12" customFormat="1" ht="13.5" customHeight="1">
      <c r="B35" s="56"/>
      <c r="C35" s="6"/>
      <c r="D35" s="6"/>
      <c r="E35" s="6"/>
      <c r="F35" s="57"/>
      <c r="G35" s="6"/>
      <c r="H35" s="6"/>
      <c r="I35" s="6"/>
      <c r="J35" s="6"/>
      <c r="K35" s="57"/>
      <c r="L35" s="6"/>
      <c r="M35" s="6"/>
      <c r="N35" s="6"/>
      <c r="O35" s="6"/>
      <c r="P35" s="57"/>
      <c r="Q35" s="6"/>
      <c r="R35" s="6"/>
      <c r="S35" s="6"/>
      <c r="T35" s="6"/>
      <c r="U35" s="57"/>
      <c r="V35" s="6"/>
      <c r="W35" s="6"/>
      <c r="X35" s="6"/>
      <c r="Y35" s="6"/>
      <c r="Z35" s="57"/>
      <c r="AA35" s="6"/>
      <c r="AB35" s="6"/>
      <c r="AC35" s="6"/>
      <c r="AD35" s="6"/>
      <c r="AE35" s="57"/>
      <c r="AF35" s="6"/>
      <c r="AG35" s="6"/>
      <c r="AH35" s="6"/>
      <c r="AI35" s="6"/>
      <c r="AJ35" s="57"/>
      <c r="AK35" s="6"/>
      <c r="AL35" s="6"/>
      <c r="AM35" s="6"/>
      <c r="AN35" s="6"/>
      <c r="AO35" s="57"/>
      <c r="AP35" s="6"/>
      <c r="AQ35" s="6"/>
      <c r="AR35" s="6"/>
    </row>
    <row r="36" spans="2:44" s="12" customFormat="1">
      <c r="B36" s="5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row>
    <row r="37" spans="2:44" s="12" customFormat="1">
      <c r="B37" s="5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sheetData>
  <mergeCells count="64">
    <mergeCell ref="C3:C5"/>
    <mergeCell ref="Y4:Y5"/>
    <mergeCell ref="B3:B5"/>
    <mergeCell ref="F4:G4"/>
    <mergeCell ref="H4:I4"/>
    <mergeCell ref="M4:N4"/>
    <mergeCell ref="J3:N3"/>
    <mergeCell ref="O3:S3"/>
    <mergeCell ref="T3:X3"/>
    <mergeCell ref="Y3:AC3"/>
    <mergeCell ref="E3:I3"/>
    <mergeCell ref="E4:E5"/>
    <mergeCell ref="K4:L4"/>
    <mergeCell ref="T4:T5"/>
    <mergeCell ref="AD3:AH3"/>
    <mergeCell ref="AI3:AM3"/>
    <mergeCell ref="AN3:AR3"/>
    <mergeCell ref="AO4:AP4"/>
    <mergeCell ref="AQ4:AR4"/>
    <mergeCell ref="AJ4:AK4"/>
    <mergeCell ref="AL4:AM4"/>
    <mergeCell ref="AI4:AI5"/>
    <mergeCell ref="AN4:AN5"/>
    <mergeCell ref="AE4:AF4"/>
    <mergeCell ref="AG4:AH4"/>
    <mergeCell ref="AD4:AD5"/>
    <mergeCell ref="BP6:BQ6"/>
    <mergeCell ref="AZ6:BA6"/>
    <mergeCell ref="BB6:BC6"/>
    <mergeCell ref="BD6:BE6"/>
    <mergeCell ref="BF6:BG6"/>
    <mergeCell ref="BH6:BI6"/>
    <mergeCell ref="B15:B17"/>
    <mergeCell ref="AT4:AT5"/>
    <mergeCell ref="BJ6:BK6"/>
    <mergeCell ref="BL6:BM6"/>
    <mergeCell ref="BN6:BO6"/>
    <mergeCell ref="AW4:AX4"/>
    <mergeCell ref="AU4:AV4"/>
    <mergeCell ref="J4:J5"/>
    <mergeCell ref="O4:O5"/>
    <mergeCell ref="P4:Q4"/>
    <mergeCell ref="R4:S4"/>
    <mergeCell ref="Z4:AA4"/>
    <mergeCell ref="AB4:AC4"/>
    <mergeCell ref="U4:V4"/>
    <mergeCell ref="W4:X4"/>
    <mergeCell ref="D3:D5"/>
    <mergeCell ref="B12:B14"/>
    <mergeCell ref="B9:B11"/>
    <mergeCell ref="B6:B8"/>
    <mergeCell ref="B30:C32"/>
    <mergeCell ref="C27:C29"/>
    <mergeCell ref="C24:C26"/>
    <mergeCell ref="C21:C23"/>
    <mergeCell ref="C18:C20"/>
    <mergeCell ref="C15:C17"/>
    <mergeCell ref="C12:C14"/>
    <mergeCell ref="C9:C11"/>
    <mergeCell ref="C6:C8"/>
    <mergeCell ref="B27:B29"/>
    <mergeCell ref="B24:B26"/>
    <mergeCell ref="B21:B23"/>
    <mergeCell ref="B18:B20"/>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colBreaks count="1" manualBreakCount="1">
    <brk id="24" max="31" man="1"/>
  </colBreaks>
  <ignoredErrors>
    <ignoredError sqref="AP6:AP7 G32:I32 G30:I31 K30:N31 P30:S31 U30:X31 Z30:AA31 AC30:AC31 AE30:AH31 AJ30:AR31 AM8:AR10 AM11:AR13 AM14:AR16 AM17:AR19 AM29:AR29 AM26:AR28 AM23:AR25 AM20:AR22 K32:N32 P32:S32 U32:X32 Z32:AA32 AC32 AE32:AH32 AJ32:AR32" formula="1"/>
    <ignoredError sqref="AU6:AX14" emptyCellReferenc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A1:A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1:1" ht="16.5" customHeight="1">
      <c r="A1" s="3" t="s">
        <v>285</v>
      </c>
    </row>
    <row r="2" spans="1:1" ht="16.5" customHeight="1">
      <c r="A2" s="3" t="s">
        <v>128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BF231"/>
  <sheetViews>
    <sheetView showGridLines="0" zoomScaleNormal="100" zoomScaleSheetLayoutView="5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625" style="3" customWidth="1"/>
    <col min="46" max="46" width="4.25" style="3" customWidth="1"/>
    <col min="47" max="47" width="14.125" style="3" customWidth="1"/>
    <col min="48" max="51" width="9.625" style="3" customWidth="1"/>
    <col min="52" max="52" width="9" style="3"/>
    <col min="53" max="53" width="15.75" style="3" bestFit="1" customWidth="1"/>
    <col min="54" max="57" width="9.625" style="3" customWidth="1"/>
    <col min="58" max="16384" width="9" style="3"/>
  </cols>
  <sheetData>
    <row r="1" spans="1:58" ht="16.5" customHeight="1">
      <c r="A1" s="3" t="s">
        <v>285</v>
      </c>
    </row>
    <row r="2" spans="1:58" ht="16.5" customHeight="1">
      <c r="A2" s="3" t="s">
        <v>167</v>
      </c>
    </row>
    <row r="3" spans="1:58" ht="16.5" customHeight="1">
      <c r="B3" s="323"/>
      <c r="C3" s="326" t="s">
        <v>166</v>
      </c>
      <c r="D3" s="283" t="s">
        <v>165</v>
      </c>
      <c r="E3" s="329" t="s">
        <v>65</v>
      </c>
      <c r="F3" s="330"/>
      <c r="G3" s="330"/>
      <c r="H3" s="330"/>
      <c r="I3" s="331"/>
      <c r="J3" s="329" t="s">
        <v>66</v>
      </c>
      <c r="K3" s="330"/>
      <c r="L3" s="330"/>
      <c r="M3" s="330"/>
      <c r="N3" s="331"/>
      <c r="O3" s="329" t="s">
        <v>67</v>
      </c>
      <c r="P3" s="330"/>
      <c r="Q3" s="330"/>
      <c r="R3" s="330"/>
      <c r="S3" s="331"/>
      <c r="T3" s="329" t="s">
        <v>68</v>
      </c>
      <c r="U3" s="330"/>
      <c r="V3" s="330"/>
      <c r="W3" s="330"/>
      <c r="X3" s="331"/>
      <c r="Y3" s="329" t="s">
        <v>69</v>
      </c>
      <c r="Z3" s="330"/>
      <c r="AA3" s="330"/>
      <c r="AB3" s="330"/>
      <c r="AC3" s="331"/>
      <c r="AD3" s="329" t="s">
        <v>70</v>
      </c>
      <c r="AE3" s="330"/>
      <c r="AF3" s="330"/>
      <c r="AG3" s="330"/>
      <c r="AH3" s="331"/>
      <c r="AI3" s="329" t="s">
        <v>71</v>
      </c>
      <c r="AJ3" s="330"/>
      <c r="AK3" s="330"/>
      <c r="AL3" s="330"/>
      <c r="AM3" s="331"/>
      <c r="AN3" s="329" t="s">
        <v>64</v>
      </c>
      <c r="AO3" s="330"/>
      <c r="AP3" s="330"/>
      <c r="AQ3" s="330"/>
      <c r="AR3" s="331"/>
      <c r="AS3" s="99"/>
      <c r="AU3" s="6" t="s">
        <v>259</v>
      </c>
      <c r="BA3" s="6" t="s">
        <v>207</v>
      </c>
    </row>
    <row r="4" spans="1:58" ht="16.5" customHeight="1">
      <c r="B4" s="324"/>
      <c r="C4" s="327"/>
      <c r="D4" s="283"/>
      <c r="E4" s="284" t="s">
        <v>190</v>
      </c>
      <c r="F4" s="320" t="s">
        <v>149</v>
      </c>
      <c r="G4" s="293"/>
      <c r="H4" s="320" t="s">
        <v>148</v>
      </c>
      <c r="I4" s="293"/>
      <c r="J4" s="284" t="s">
        <v>190</v>
      </c>
      <c r="K4" s="287" t="s">
        <v>149</v>
      </c>
      <c r="L4" s="289"/>
      <c r="M4" s="320" t="s">
        <v>148</v>
      </c>
      <c r="N4" s="293"/>
      <c r="O4" s="284" t="s">
        <v>190</v>
      </c>
      <c r="P4" s="287" t="s">
        <v>149</v>
      </c>
      <c r="Q4" s="289"/>
      <c r="R4" s="320" t="s">
        <v>148</v>
      </c>
      <c r="S4" s="293"/>
      <c r="T4" s="284" t="s">
        <v>190</v>
      </c>
      <c r="U4" s="287" t="s">
        <v>149</v>
      </c>
      <c r="V4" s="289"/>
      <c r="W4" s="320" t="s">
        <v>148</v>
      </c>
      <c r="X4" s="293"/>
      <c r="Y4" s="284" t="s">
        <v>190</v>
      </c>
      <c r="Z4" s="287" t="s">
        <v>149</v>
      </c>
      <c r="AA4" s="289"/>
      <c r="AB4" s="320" t="s">
        <v>148</v>
      </c>
      <c r="AC4" s="293"/>
      <c r="AD4" s="284" t="s">
        <v>190</v>
      </c>
      <c r="AE4" s="287" t="s">
        <v>149</v>
      </c>
      <c r="AF4" s="289"/>
      <c r="AG4" s="320" t="s">
        <v>148</v>
      </c>
      <c r="AH4" s="293"/>
      <c r="AI4" s="284" t="s">
        <v>190</v>
      </c>
      <c r="AJ4" s="287" t="s">
        <v>149</v>
      </c>
      <c r="AK4" s="289"/>
      <c r="AL4" s="320" t="s">
        <v>148</v>
      </c>
      <c r="AM4" s="293"/>
      <c r="AN4" s="284" t="s">
        <v>190</v>
      </c>
      <c r="AO4" s="287" t="s">
        <v>149</v>
      </c>
      <c r="AP4" s="289"/>
      <c r="AQ4" s="320" t="s">
        <v>148</v>
      </c>
      <c r="AR4" s="293"/>
      <c r="AS4" s="95"/>
      <c r="AU4" s="322"/>
      <c r="AV4" s="321" t="s">
        <v>146</v>
      </c>
      <c r="AW4" s="321"/>
      <c r="AX4" s="321" t="s">
        <v>152</v>
      </c>
      <c r="AY4" s="321"/>
      <c r="BA4" s="249"/>
      <c r="BB4" s="321" t="s">
        <v>146</v>
      </c>
      <c r="BC4" s="321"/>
      <c r="BD4" s="321" t="s">
        <v>152</v>
      </c>
      <c r="BE4" s="321"/>
    </row>
    <row r="5" spans="1:58" ht="50.1" customHeight="1">
      <c r="B5" s="325"/>
      <c r="C5" s="328"/>
      <c r="D5" s="283"/>
      <c r="E5" s="286"/>
      <c r="F5" s="94" t="s">
        <v>72</v>
      </c>
      <c r="G5" s="114" t="s">
        <v>183</v>
      </c>
      <c r="H5" s="83" t="s">
        <v>184</v>
      </c>
      <c r="I5" s="114" t="s">
        <v>185</v>
      </c>
      <c r="J5" s="286"/>
      <c r="K5" s="94" t="s">
        <v>72</v>
      </c>
      <c r="L5" s="114" t="s">
        <v>183</v>
      </c>
      <c r="M5" s="83" t="s">
        <v>184</v>
      </c>
      <c r="N5" s="114" t="s">
        <v>185</v>
      </c>
      <c r="O5" s="286"/>
      <c r="P5" s="94" t="s">
        <v>72</v>
      </c>
      <c r="Q5" s="114" t="s">
        <v>183</v>
      </c>
      <c r="R5" s="83" t="s">
        <v>184</v>
      </c>
      <c r="S5" s="114" t="s">
        <v>185</v>
      </c>
      <c r="T5" s="286"/>
      <c r="U5" s="94" t="s">
        <v>72</v>
      </c>
      <c r="V5" s="114" t="s">
        <v>183</v>
      </c>
      <c r="W5" s="83" t="s">
        <v>184</v>
      </c>
      <c r="X5" s="114" t="s">
        <v>185</v>
      </c>
      <c r="Y5" s="286"/>
      <c r="Z5" s="94" t="s">
        <v>72</v>
      </c>
      <c r="AA5" s="114" t="s">
        <v>183</v>
      </c>
      <c r="AB5" s="83" t="s">
        <v>184</v>
      </c>
      <c r="AC5" s="114" t="s">
        <v>185</v>
      </c>
      <c r="AD5" s="286"/>
      <c r="AE5" s="94" t="s">
        <v>72</v>
      </c>
      <c r="AF5" s="114" t="s">
        <v>183</v>
      </c>
      <c r="AG5" s="83" t="s">
        <v>184</v>
      </c>
      <c r="AH5" s="114" t="s">
        <v>185</v>
      </c>
      <c r="AI5" s="286"/>
      <c r="AJ5" s="94" t="s">
        <v>72</v>
      </c>
      <c r="AK5" s="114" t="s">
        <v>183</v>
      </c>
      <c r="AL5" s="83" t="s">
        <v>184</v>
      </c>
      <c r="AM5" s="114" t="s">
        <v>185</v>
      </c>
      <c r="AN5" s="286"/>
      <c r="AO5" s="94" t="s">
        <v>72</v>
      </c>
      <c r="AP5" s="114" t="s">
        <v>183</v>
      </c>
      <c r="AQ5" s="83" t="s">
        <v>184</v>
      </c>
      <c r="AR5" s="114" t="s">
        <v>185</v>
      </c>
      <c r="AS5" s="100"/>
      <c r="AU5" s="322"/>
      <c r="AV5" s="97" t="s">
        <v>296</v>
      </c>
      <c r="AW5" s="97" t="s">
        <v>295</v>
      </c>
      <c r="AX5" s="97" t="s">
        <v>297</v>
      </c>
      <c r="AY5" s="97" t="s">
        <v>295</v>
      </c>
      <c r="BA5" s="249"/>
      <c r="BB5" s="109" t="s">
        <v>297</v>
      </c>
      <c r="BC5" s="109" t="s">
        <v>295</v>
      </c>
      <c r="BD5" s="109" t="s">
        <v>297</v>
      </c>
      <c r="BE5" s="109" t="s">
        <v>295</v>
      </c>
      <c r="BF5" s="106"/>
    </row>
    <row r="6" spans="1:58" s="12" customFormat="1" ht="13.5" customHeight="1">
      <c r="A6" s="81"/>
      <c r="B6" s="242">
        <v>1</v>
      </c>
      <c r="C6" s="315" t="s">
        <v>57</v>
      </c>
      <c r="D6" s="80" t="s">
        <v>153</v>
      </c>
      <c r="E6" s="101">
        <v>913</v>
      </c>
      <c r="F6" s="79">
        <v>72</v>
      </c>
      <c r="G6" s="77">
        <f>IFERROR(F6/E6,"-")</f>
        <v>7.8860898138006577E-2</v>
      </c>
      <c r="H6" s="79">
        <v>841</v>
      </c>
      <c r="I6" s="77">
        <f>IFERROR(H6/E6,"-")</f>
        <v>0.92113910186199344</v>
      </c>
      <c r="J6" s="101">
        <v>2426</v>
      </c>
      <c r="K6" s="79">
        <v>183</v>
      </c>
      <c r="L6" s="77">
        <f>IFERROR(K6/J6,"-")</f>
        <v>7.5432811211871398E-2</v>
      </c>
      <c r="M6" s="79">
        <v>2243</v>
      </c>
      <c r="N6" s="77">
        <f>IFERROR(M6/J6,"-")</f>
        <v>0.9245671887881286</v>
      </c>
      <c r="O6" s="101">
        <v>96963</v>
      </c>
      <c r="P6" s="79">
        <v>14771</v>
      </c>
      <c r="Q6" s="77">
        <f>IFERROR(P6/O6,"-")</f>
        <v>0.15233645823664696</v>
      </c>
      <c r="R6" s="79">
        <v>82192</v>
      </c>
      <c r="S6" s="77">
        <f>IFERROR(R6/O6,"-")</f>
        <v>0.84766354176335301</v>
      </c>
      <c r="T6" s="101">
        <v>85188</v>
      </c>
      <c r="U6" s="79">
        <v>10881</v>
      </c>
      <c r="V6" s="77">
        <f>IFERROR(U6/T6,"-")</f>
        <v>0.12772925764192139</v>
      </c>
      <c r="W6" s="79">
        <v>74307</v>
      </c>
      <c r="X6" s="77">
        <f>IFERROR(W6/T6,"-")</f>
        <v>0.87227074235807855</v>
      </c>
      <c r="Y6" s="101">
        <v>58862</v>
      </c>
      <c r="Z6" s="79">
        <v>5465</v>
      </c>
      <c r="AA6" s="77">
        <f>IFERROR(Z6/Y6,"-")</f>
        <v>9.2844279840983993E-2</v>
      </c>
      <c r="AB6" s="79">
        <v>53397</v>
      </c>
      <c r="AC6" s="77">
        <f>IFERROR(AB6/Y6,"-")</f>
        <v>0.90715572015901602</v>
      </c>
      <c r="AD6" s="101">
        <v>25189</v>
      </c>
      <c r="AE6" s="79">
        <v>1652</v>
      </c>
      <c r="AF6" s="77">
        <f>IFERROR(AE6/AD6,"-")</f>
        <v>6.5584183572194213E-2</v>
      </c>
      <c r="AG6" s="79">
        <v>23537</v>
      </c>
      <c r="AH6" s="77">
        <f>IFERROR(AG6/AD6,"-")</f>
        <v>0.9344158164278058</v>
      </c>
      <c r="AI6" s="101">
        <v>7522</v>
      </c>
      <c r="AJ6" s="79">
        <v>332</v>
      </c>
      <c r="AK6" s="77">
        <f>IFERROR(AJ6/AI6,"-")</f>
        <v>4.4137197553842066E-2</v>
      </c>
      <c r="AL6" s="79">
        <v>7190</v>
      </c>
      <c r="AM6" s="77">
        <f>IFERROR(AL6/AI6,"-")</f>
        <v>0.95586280244615796</v>
      </c>
      <c r="AN6" s="101">
        <f>SUM(E6,J6,O6,T6,Y6,AD6,AI6)</f>
        <v>277063</v>
      </c>
      <c r="AO6" s="79">
        <f>SUM(F6,K6,P6,U6,Z6,AE6,AJ6)</f>
        <v>33356</v>
      </c>
      <c r="AP6" s="77">
        <f>IFERROR(AO6/AN6,"-")</f>
        <v>0.12039139112764967</v>
      </c>
      <c r="AQ6" s="79">
        <f t="shared" ref="AQ6:AQ53" si="0">SUM(H6,M6,R6,W6,AB6,AG6,AL6)</f>
        <v>243707</v>
      </c>
      <c r="AR6" s="77">
        <f>IFERROR(AQ6/AN6,"-")</f>
        <v>0.87960860887235037</v>
      </c>
      <c r="AS6" s="98"/>
      <c r="AT6" s="58">
        <v>1</v>
      </c>
      <c r="AU6" s="11" t="s">
        <v>57</v>
      </c>
      <c r="AV6" s="38">
        <f t="shared" ref="AV6:AV37" si="1">INDEX($AP:$AP,(ROW()+(AT6*2)-2))</f>
        <v>0.12039139112764967</v>
      </c>
      <c r="AW6" s="38">
        <f t="shared" ref="AW6:AW37" si="2">INDEX($AR:$AR,(ROW()+(AT6*2)-2))</f>
        <v>0.87960860887235037</v>
      </c>
      <c r="AX6" s="38">
        <f t="shared" ref="AX6:AX37" si="3">INDEX($AP:$AP,(ROW()+(AT6*2)-1))</f>
        <v>9.5331884451688859E-2</v>
      </c>
      <c r="AY6" s="38">
        <f t="shared" ref="AY6:AY37" si="4">INDEX($AR:$AR,(ROW()+(AT6*2)-1))</f>
        <v>0.90466811554831117</v>
      </c>
      <c r="BA6" s="82" t="s">
        <v>57</v>
      </c>
      <c r="BB6" s="38">
        <f>VLOOKUP(BA6,$AU$6:$AY$80,2,0)</f>
        <v>0.12039139112764967</v>
      </c>
      <c r="BC6" s="38">
        <f t="shared" ref="BC6:BC49" si="5">VLOOKUP(BA6,$AU$6:$AY$80,3,0)</f>
        <v>0.87960860887235037</v>
      </c>
      <c r="BD6" s="38">
        <f t="shared" ref="BD6:BD49" si="6">VLOOKUP(BA6,$AU$6:$AY$80,4,0)</f>
        <v>9.5331884451688859E-2</v>
      </c>
      <c r="BE6" s="38">
        <f t="shared" ref="BE6:BE49" si="7">VLOOKUP(BA6,$AU$6:$AY$80,5,0)</f>
        <v>0.90466811554831117</v>
      </c>
    </row>
    <row r="7" spans="1:58" s="12" customFormat="1" ht="13.5" customHeight="1">
      <c r="A7" s="81"/>
      <c r="B7" s="243"/>
      <c r="C7" s="316"/>
      <c r="D7" s="70" t="s">
        <v>152</v>
      </c>
      <c r="E7" s="102">
        <v>114</v>
      </c>
      <c r="F7" s="69">
        <v>8</v>
      </c>
      <c r="G7" s="67">
        <f t="shared" ref="G7:G54" si="8">IFERROR(F7/E7,"-")</f>
        <v>7.0175438596491224E-2</v>
      </c>
      <c r="H7" s="69">
        <v>106</v>
      </c>
      <c r="I7" s="67">
        <f t="shared" ref="I7:I54" si="9">IFERROR(H7/E7,"-")</f>
        <v>0.92982456140350878</v>
      </c>
      <c r="J7" s="102">
        <v>321</v>
      </c>
      <c r="K7" s="69">
        <v>28</v>
      </c>
      <c r="L7" s="67">
        <f t="shared" ref="L7:L54" si="10">IFERROR(K7/J7,"-")</f>
        <v>8.7227414330218064E-2</v>
      </c>
      <c r="M7" s="69">
        <v>293</v>
      </c>
      <c r="N7" s="67">
        <f t="shared" ref="N7:N54" si="11">IFERROR(M7/J7,"-")</f>
        <v>0.91277258566978192</v>
      </c>
      <c r="O7" s="102">
        <v>20166</v>
      </c>
      <c r="P7" s="69">
        <v>2344</v>
      </c>
      <c r="Q7" s="67">
        <f t="shared" ref="Q7:Q54" si="12">IFERROR(P7/O7,"-")</f>
        <v>0.11623524744619657</v>
      </c>
      <c r="R7" s="69">
        <v>17822</v>
      </c>
      <c r="S7" s="67">
        <f t="shared" ref="S7:S54" si="13">IFERROR(R7/O7,"-")</f>
        <v>0.88376475255380338</v>
      </c>
      <c r="T7" s="102">
        <v>11601</v>
      </c>
      <c r="U7" s="69">
        <v>1224</v>
      </c>
      <c r="V7" s="67">
        <f t="shared" ref="V7:V54" si="14">IFERROR(U7/T7,"-")</f>
        <v>0.10550814584949574</v>
      </c>
      <c r="W7" s="69">
        <v>10377</v>
      </c>
      <c r="X7" s="67">
        <f t="shared" ref="X7:X54" si="15">IFERROR(W7/T7,"-")</f>
        <v>0.89449185415050425</v>
      </c>
      <c r="Y7" s="102">
        <v>6741</v>
      </c>
      <c r="Z7" s="69">
        <v>460</v>
      </c>
      <c r="AA7" s="67">
        <f t="shared" ref="AA7:AA54" si="16">IFERROR(Z7/Y7,"-")</f>
        <v>6.8239133659694404E-2</v>
      </c>
      <c r="AB7" s="69">
        <v>6281</v>
      </c>
      <c r="AC7" s="67">
        <f t="shared" ref="AC7:AC54" si="17">IFERROR(AB7/Y7,"-")</f>
        <v>0.93176086634030564</v>
      </c>
      <c r="AD7" s="102">
        <v>3489</v>
      </c>
      <c r="AE7" s="69">
        <v>119</v>
      </c>
      <c r="AF7" s="67">
        <f t="shared" ref="AF7:AF54" si="18">IFERROR(AE7/AD7,"-")</f>
        <v>3.4107194038406417E-2</v>
      </c>
      <c r="AG7" s="69">
        <v>3370</v>
      </c>
      <c r="AH7" s="67">
        <f t="shared" ref="AH7:AH54" si="19">IFERROR(AG7/AD7,"-")</f>
        <v>0.96589280596159355</v>
      </c>
      <c r="AI7" s="102">
        <v>1740</v>
      </c>
      <c r="AJ7" s="69">
        <v>28</v>
      </c>
      <c r="AK7" s="67">
        <f t="shared" ref="AK7:AK54" si="20">IFERROR(AJ7/AI7,"-")</f>
        <v>1.6091954022988506E-2</v>
      </c>
      <c r="AL7" s="69">
        <v>1712</v>
      </c>
      <c r="AM7" s="67">
        <f t="shared" ref="AM7:AM54" si="21">IFERROR(AL7/AI7,"-")</f>
        <v>0.98390804597701154</v>
      </c>
      <c r="AN7" s="102">
        <f t="shared" ref="AN7:AN54" si="22">SUM(E7,J7,O7,T7,Y7,AD7,AI7)</f>
        <v>44172</v>
      </c>
      <c r="AO7" s="69">
        <f t="shared" ref="AO7:AO54" si="23">SUM(F7,K7,P7,U7,Z7,AE7,AJ7)</f>
        <v>4211</v>
      </c>
      <c r="AP7" s="67">
        <f t="shared" ref="AP7:AP54" si="24">IFERROR(AO7/AN7,"-")</f>
        <v>9.5331884451688859E-2</v>
      </c>
      <c r="AQ7" s="68">
        <f t="shared" si="0"/>
        <v>39961</v>
      </c>
      <c r="AR7" s="67">
        <f t="shared" ref="AR7:AR54" si="25">IFERROR(AQ7/AN7,"-")</f>
        <v>0.90466811554831117</v>
      </c>
      <c r="AS7" s="98"/>
      <c r="AT7" s="58">
        <v>2</v>
      </c>
      <c r="AU7" s="11" t="s">
        <v>106</v>
      </c>
      <c r="AV7" s="38">
        <f t="shared" si="1"/>
        <v>0.13650696775506052</v>
      </c>
      <c r="AW7" s="38">
        <f t="shared" si="2"/>
        <v>0.86349303224493945</v>
      </c>
      <c r="AX7" s="38">
        <f t="shared" si="3"/>
        <v>0.12745648512071869</v>
      </c>
      <c r="AY7" s="38">
        <f t="shared" si="4"/>
        <v>0.87254351487928128</v>
      </c>
      <c r="BA7" s="82" t="s">
        <v>35</v>
      </c>
      <c r="BB7" s="38">
        <f t="shared" ref="BB7:BB49" si="26">VLOOKUP(BA7,$AU$6:$AY$80,2,0)</f>
        <v>0.17357660666286553</v>
      </c>
      <c r="BC7" s="38">
        <f t="shared" si="5"/>
        <v>0.82642339333713444</v>
      </c>
      <c r="BD7" s="38">
        <f t="shared" si="6"/>
        <v>0.15310895607529948</v>
      </c>
      <c r="BE7" s="38">
        <f t="shared" si="7"/>
        <v>0.84689104392470049</v>
      </c>
    </row>
    <row r="8" spans="1:58" s="12" customFormat="1" ht="13.5" customHeight="1">
      <c r="A8" s="81"/>
      <c r="B8" s="244"/>
      <c r="C8" s="318"/>
      <c r="D8" s="76" t="s">
        <v>151</v>
      </c>
      <c r="E8" s="103">
        <v>1027</v>
      </c>
      <c r="F8" s="75">
        <v>80</v>
      </c>
      <c r="G8" s="13">
        <f t="shared" si="8"/>
        <v>7.7896786757546257E-2</v>
      </c>
      <c r="H8" s="75">
        <v>947</v>
      </c>
      <c r="I8" s="13">
        <f t="shared" si="9"/>
        <v>0.9221032132424537</v>
      </c>
      <c r="J8" s="103">
        <v>2747</v>
      </c>
      <c r="K8" s="75">
        <v>211</v>
      </c>
      <c r="L8" s="13">
        <f t="shared" si="10"/>
        <v>7.6811066618128865E-2</v>
      </c>
      <c r="M8" s="75">
        <v>2536</v>
      </c>
      <c r="N8" s="13">
        <f t="shared" si="11"/>
        <v>0.92318893338187114</v>
      </c>
      <c r="O8" s="103">
        <v>117129</v>
      </c>
      <c r="P8" s="75">
        <v>17115</v>
      </c>
      <c r="Q8" s="13">
        <f t="shared" si="12"/>
        <v>0.14612094357503266</v>
      </c>
      <c r="R8" s="75">
        <v>100014</v>
      </c>
      <c r="S8" s="13">
        <f t="shared" si="13"/>
        <v>0.85387905642496731</v>
      </c>
      <c r="T8" s="103">
        <v>96789</v>
      </c>
      <c r="U8" s="75">
        <v>12105</v>
      </c>
      <c r="V8" s="13">
        <f t="shared" si="14"/>
        <v>0.12506586492266683</v>
      </c>
      <c r="W8" s="75">
        <v>84684</v>
      </c>
      <c r="X8" s="13">
        <f t="shared" si="15"/>
        <v>0.8749341350773332</v>
      </c>
      <c r="Y8" s="103">
        <v>65603</v>
      </c>
      <c r="Z8" s="75">
        <v>5925</v>
      </c>
      <c r="AA8" s="13">
        <f t="shared" si="16"/>
        <v>9.0315991646723479E-2</v>
      </c>
      <c r="AB8" s="75">
        <v>59678</v>
      </c>
      <c r="AC8" s="13">
        <f t="shared" si="17"/>
        <v>0.90968400835327656</v>
      </c>
      <c r="AD8" s="103">
        <v>28678</v>
      </c>
      <c r="AE8" s="75">
        <v>1771</v>
      </c>
      <c r="AF8" s="13">
        <f t="shared" si="18"/>
        <v>6.1754655136341444E-2</v>
      </c>
      <c r="AG8" s="75">
        <v>26907</v>
      </c>
      <c r="AH8" s="13">
        <f t="shared" si="19"/>
        <v>0.93824534486365851</v>
      </c>
      <c r="AI8" s="103">
        <v>9262</v>
      </c>
      <c r="AJ8" s="75">
        <v>360</v>
      </c>
      <c r="AK8" s="13">
        <f t="shared" si="20"/>
        <v>3.8868494925502053E-2</v>
      </c>
      <c r="AL8" s="75">
        <v>8902</v>
      </c>
      <c r="AM8" s="13">
        <f t="shared" si="21"/>
        <v>0.96113150507449796</v>
      </c>
      <c r="AN8" s="103">
        <f t="shared" si="22"/>
        <v>321235</v>
      </c>
      <c r="AO8" s="75">
        <f t="shared" si="23"/>
        <v>37567</v>
      </c>
      <c r="AP8" s="13">
        <f t="shared" si="24"/>
        <v>0.11694553831307299</v>
      </c>
      <c r="AQ8" s="34">
        <f t="shared" si="0"/>
        <v>283668</v>
      </c>
      <c r="AR8" s="13">
        <f t="shared" si="25"/>
        <v>0.88305446168692703</v>
      </c>
      <c r="AS8" s="98"/>
      <c r="AT8" s="58">
        <v>3</v>
      </c>
      <c r="AU8" s="11" t="s">
        <v>107</v>
      </c>
      <c r="AV8" s="38">
        <f t="shared" si="1"/>
        <v>0.13843266072266541</v>
      </c>
      <c r="AW8" s="38">
        <f t="shared" si="2"/>
        <v>0.86156733927733453</v>
      </c>
      <c r="AX8" s="38">
        <f t="shared" si="3"/>
        <v>0.16049382716049382</v>
      </c>
      <c r="AY8" s="38">
        <f t="shared" si="4"/>
        <v>0.83950617283950613</v>
      </c>
      <c r="BA8" s="82" t="s">
        <v>44</v>
      </c>
      <c r="BB8" s="38">
        <f t="shared" si="26"/>
        <v>0.16971603242812208</v>
      </c>
      <c r="BC8" s="38">
        <f t="shared" si="5"/>
        <v>0.83028396757187795</v>
      </c>
      <c r="BD8" s="38">
        <f t="shared" si="6"/>
        <v>0.13713592233009708</v>
      </c>
      <c r="BE8" s="38">
        <f t="shared" si="7"/>
        <v>0.86286407766990292</v>
      </c>
    </row>
    <row r="9" spans="1:58" s="12" customFormat="1" ht="13.5" customHeight="1">
      <c r="A9" s="81"/>
      <c r="B9" s="242">
        <v>2</v>
      </c>
      <c r="C9" s="315" t="s">
        <v>106</v>
      </c>
      <c r="D9" s="80" t="s">
        <v>153</v>
      </c>
      <c r="E9" s="101">
        <v>19</v>
      </c>
      <c r="F9" s="79">
        <v>2</v>
      </c>
      <c r="G9" s="77">
        <f t="shared" si="8"/>
        <v>0.10526315789473684</v>
      </c>
      <c r="H9" s="79">
        <v>17</v>
      </c>
      <c r="I9" s="77">
        <f t="shared" si="9"/>
        <v>0.89473684210526316</v>
      </c>
      <c r="J9" s="101">
        <v>97</v>
      </c>
      <c r="K9" s="79">
        <v>8</v>
      </c>
      <c r="L9" s="77">
        <f t="shared" si="10"/>
        <v>8.247422680412371E-2</v>
      </c>
      <c r="M9" s="79">
        <v>89</v>
      </c>
      <c r="N9" s="77">
        <f t="shared" si="11"/>
        <v>0.91752577319587625</v>
      </c>
      <c r="O9" s="101">
        <v>3397</v>
      </c>
      <c r="P9" s="79">
        <v>565</v>
      </c>
      <c r="Q9" s="77">
        <f t="shared" si="12"/>
        <v>0.1663232263762143</v>
      </c>
      <c r="R9" s="79">
        <v>2832</v>
      </c>
      <c r="S9" s="77">
        <f t="shared" si="13"/>
        <v>0.83367677362378567</v>
      </c>
      <c r="T9" s="101">
        <v>2925</v>
      </c>
      <c r="U9" s="79">
        <v>453</v>
      </c>
      <c r="V9" s="77">
        <f t="shared" si="14"/>
        <v>0.15487179487179487</v>
      </c>
      <c r="W9" s="79">
        <v>2472</v>
      </c>
      <c r="X9" s="77">
        <f t="shared" si="15"/>
        <v>0.84512820512820508</v>
      </c>
      <c r="Y9" s="101">
        <v>2164</v>
      </c>
      <c r="Z9" s="79">
        <v>238</v>
      </c>
      <c r="AA9" s="77">
        <f t="shared" si="16"/>
        <v>0.10998151571164511</v>
      </c>
      <c r="AB9" s="79">
        <v>1926</v>
      </c>
      <c r="AC9" s="77">
        <f t="shared" si="17"/>
        <v>0.89001848428835495</v>
      </c>
      <c r="AD9" s="101">
        <v>953</v>
      </c>
      <c r="AE9" s="79">
        <v>61</v>
      </c>
      <c r="AF9" s="77">
        <f t="shared" si="18"/>
        <v>6.400839454354669E-2</v>
      </c>
      <c r="AG9" s="79">
        <v>892</v>
      </c>
      <c r="AH9" s="77">
        <f t="shared" si="19"/>
        <v>0.93599160545645332</v>
      </c>
      <c r="AI9" s="101">
        <v>276</v>
      </c>
      <c r="AJ9" s="79">
        <v>15</v>
      </c>
      <c r="AK9" s="77">
        <f t="shared" si="20"/>
        <v>5.434782608695652E-2</v>
      </c>
      <c r="AL9" s="79">
        <v>261</v>
      </c>
      <c r="AM9" s="77">
        <f t="shared" si="21"/>
        <v>0.94565217391304346</v>
      </c>
      <c r="AN9" s="101">
        <f t="shared" si="22"/>
        <v>9831</v>
      </c>
      <c r="AO9" s="79">
        <f t="shared" si="23"/>
        <v>1342</v>
      </c>
      <c r="AP9" s="77">
        <f t="shared" si="24"/>
        <v>0.13650696775506052</v>
      </c>
      <c r="AQ9" s="78">
        <f t="shared" si="0"/>
        <v>8489</v>
      </c>
      <c r="AR9" s="77">
        <f t="shared" si="25"/>
        <v>0.86349303224493945</v>
      </c>
      <c r="AS9" s="98"/>
      <c r="AT9" s="58">
        <v>4</v>
      </c>
      <c r="AU9" s="11" t="s">
        <v>108</v>
      </c>
      <c r="AV9" s="38">
        <f t="shared" si="1"/>
        <v>0.16365792594544737</v>
      </c>
      <c r="AW9" s="38">
        <f t="shared" si="2"/>
        <v>0.83634207405455263</v>
      </c>
      <c r="AX9" s="38">
        <f t="shared" si="3"/>
        <v>9.2783505154639179E-2</v>
      </c>
      <c r="AY9" s="38">
        <f t="shared" si="4"/>
        <v>0.90721649484536082</v>
      </c>
      <c r="BA9" s="82" t="s">
        <v>1</v>
      </c>
      <c r="BB9" s="38">
        <f t="shared" si="26"/>
        <v>0.18698987007759565</v>
      </c>
      <c r="BC9" s="38">
        <f t="shared" si="5"/>
        <v>0.8130101299224044</v>
      </c>
      <c r="BD9" s="38">
        <f t="shared" si="6"/>
        <v>0.14401373895976446</v>
      </c>
      <c r="BE9" s="38">
        <f t="shared" si="7"/>
        <v>0.85598626104023556</v>
      </c>
    </row>
    <row r="10" spans="1:58" s="12" customFormat="1" ht="13.5" customHeight="1">
      <c r="A10" s="81"/>
      <c r="B10" s="243"/>
      <c r="C10" s="316"/>
      <c r="D10" s="70" t="s">
        <v>152</v>
      </c>
      <c r="E10" s="102">
        <v>4</v>
      </c>
      <c r="F10" s="69">
        <v>0</v>
      </c>
      <c r="G10" s="90">
        <f t="shared" si="8"/>
        <v>0</v>
      </c>
      <c r="H10" s="69">
        <v>4</v>
      </c>
      <c r="I10" s="90">
        <f t="shared" si="9"/>
        <v>1</v>
      </c>
      <c r="J10" s="102">
        <v>12</v>
      </c>
      <c r="K10" s="69">
        <v>2</v>
      </c>
      <c r="L10" s="90">
        <f t="shared" si="10"/>
        <v>0.16666666666666666</v>
      </c>
      <c r="M10" s="69">
        <v>10</v>
      </c>
      <c r="N10" s="90">
        <f t="shared" si="11"/>
        <v>0.83333333333333337</v>
      </c>
      <c r="O10" s="102">
        <v>840</v>
      </c>
      <c r="P10" s="69">
        <v>130</v>
      </c>
      <c r="Q10" s="90">
        <f t="shared" si="12"/>
        <v>0.15476190476190477</v>
      </c>
      <c r="R10" s="69">
        <v>710</v>
      </c>
      <c r="S10" s="90">
        <f t="shared" si="13"/>
        <v>0.84523809523809523</v>
      </c>
      <c r="T10" s="102">
        <v>467</v>
      </c>
      <c r="U10" s="69">
        <v>58</v>
      </c>
      <c r="V10" s="90">
        <f t="shared" si="14"/>
        <v>0.12419700214132762</v>
      </c>
      <c r="W10" s="69">
        <v>409</v>
      </c>
      <c r="X10" s="90">
        <f t="shared" si="15"/>
        <v>0.87580299785867233</v>
      </c>
      <c r="Y10" s="102">
        <v>275</v>
      </c>
      <c r="Z10" s="69">
        <v>29</v>
      </c>
      <c r="AA10" s="90">
        <f t="shared" si="16"/>
        <v>0.10545454545454545</v>
      </c>
      <c r="AB10" s="69">
        <v>246</v>
      </c>
      <c r="AC10" s="90">
        <f t="shared" si="17"/>
        <v>0.89454545454545453</v>
      </c>
      <c r="AD10" s="102">
        <v>126</v>
      </c>
      <c r="AE10" s="69">
        <v>5</v>
      </c>
      <c r="AF10" s="90">
        <f t="shared" si="18"/>
        <v>3.968253968253968E-2</v>
      </c>
      <c r="AG10" s="69">
        <v>121</v>
      </c>
      <c r="AH10" s="90">
        <f t="shared" si="19"/>
        <v>0.96031746031746035</v>
      </c>
      <c r="AI10" s="102">
        <v>57</v>
      </c>
      <c r="AJ10" s="69">
        <v>3</v>
      </c>
      <c r="AK10" s="90">
        <f t="shared" si="20"/>
        <v>5.2631578947368418E-2</v>
      </c>
      <c r="AL10" s="69">
        <v>54</v>
      </c>
      <c r="AM10" s="90">
        <f t="shared" si="21"/>
        <v>0.94736842105263153</v>
      </c>
      <c r="AN10" s="102">
        <f t="shared" si="22"/>
        <v>1781</v>
      </c>
      <c r="AO10" s="69">
        <f t="shared" si="23"/>
        <v>227</v>
      </c>
      <c r="AP10" s="90">
        <f t="shared" si="24"/>
        <v>0.12745648512071869</v>
      </c>
      <c r="AQ10" s="68">
        <f t="shared" si="0"/>
        <v>1554</v>
      </c>
      <c r="AR10" s="90">
        <f t="shared" si="25"/>
        <v>0.87254351487928128</v>
      </c>
      <c r="AS10" s="98"/>
      <c r="AT10" s="58">
        <v>5</v>
      </c>
      <c r="AU10" s="11" t="s">
        <v>109</v>
      </c>
      <c r="AV10" s="38">
        <f t="shared" si="1"/>
        <v>8.037018996590356E-2</v>
      </c>
      <c r="AW10" s="38">
        <f t="shared" si="2"/>
        <v>0.9196298100340965</v>
      </c>
      <c r="AX10" s="38">
        <f t="shared" si="3"/>
        <v>9.680451127819549E-2</v>
      </c>
      <c r="AY10" s="38">
        <f t="shared" si="4"/>
        <v>0.90319548872180455</v>
      </c>
      <c r="BA10" s="82" t="s">
        <v>2</v>
      </c>
      <c r="BB10" s="38">
        <f t="shared" si="26"/>
        <v>0.41183507456734986</v>
      </c>
      <c r="BC10" s="38">
        <f t="shared" si="5"/>
        <v>0.58816492543265009</v>
      </c>
      <c r="BD10" s="38">
        <f t="shared" si="6"/>
        <v>0.24417009602194786</v>
      </c>
      <c r="BE10" s="38">
        <f t="shared" si="7"/>
        <v>0.75582990397805216</v>
      </c>
    </row>
    <row r="11" spans="1:58" s="12" customFormat="1" ht="13.5" customHeight="1">
      <c r="A11" s="81"/>
      <c r="B11" s="244"/>
      <c r="C11" s="318"/>
      <c r="D11" s="76" t="s">
        <v>151</v>
      </c>
      <c r="E11" s="103">
        <v>23</v>
      </c>
      <c r="F11" s="75">
        <v>2</v>
      </c>
      <c r="G11" s="13">
        <f t="shared" si="8"/>
        <v>8.6956521739130432E-2</v>
      </c>
      <c r="H11" s="75">
        <v>21</v>
      </c>
      <c r="I11" s="13">
        <f t="shared" si="9"/>
        <v>0.91304347826086951</v>
      </c>
      <c r="J11" s="103">
        <v>109</v>
      </c>
      <c r="K11" s="75">
        <v>10</v>
      </c>
      <c r="L11" s="13">
        <f t="shared" si="10"/>
        <v>9.1743119266055051E-2</v>
      </c>
      <c r="M11" s="75">
        <v>99</v>
      </c>
      <c r="N11" s="13">
        <f t="shared" si="11"/>
        <v>0.90825688073394495</v>
      </c>
      <c r="O11" s="103">
        <v>4237</v>
      </c>
      <c r="P11" s="75">
        <v>695</v>
      </c>
      <c r="Q11" s="13">
        <f t="shared" si="12"/>
        <v>0.16403115411848004</v>
      </c>
      <c r="R11" s="75">
        <v>3542</v>
      </c>
      <c r="S11" s="13">
        <f t="shared" si="13"/>
        <v>0.83596884588151998</v>
      </c>
      <c r="T11" s="103">
        <v>3392</v>
      </c>
      <c r="U11" s="75">
        <v>511</v>
      </c>
      <c r="V11" s="13">
        <f t="shared" si="14"/>
        <v>0.15064858490566038</v>
      </c>
      <c r="W11" s="75">
        <v>2881</v>
      </c>
      <c r="X11" s="13">
        <f t="shared" si="15"/>
        <v>0.84935141509433965</v>
      </c>
      <c r="Y11" s="103">
        <v>2439</v>
      </c>
      <c r="Z11" s="75">
        <v>267</v>
      </c>
      <c r="AA11" s="13">
        <f t="shared" si="16"/>
        <v>0.10947109471094711</v>
      </c>
      <c r="AB11" s="75">
        <v>2172</v>
      </c>
      <c r="AC11" s="13">
        <f t="shared" si="17"/>
        <v>0.89052890528905293</v>
      </c>
      <c r="AD11" s="103">
        <v>1079</v>
      </c>
      <c r="AE11" s="75">
        <v>66</v>
      </c>
      <c r="AF11" s="13">
        <f t="shared" si="18"/>
        <v>6.1167747914735865E-2</v>
      </c>
      <c r="AG11" s="75">
        <v>1013</v>
      </c>
      <c r="AH11" s="13">
        <f t="shared" si="19"/>
        <v>0.93883225208526411</v>
      </c>
      <c r="AI11" s="103">
        <v>333</v>
      </c>
      <c r="AJ11" s="75">
        <v>18</v>
      </c>
      <c r="AK11" s="13">
        <f t="shared" si="20"/>
        <v>5.4054054054054057E-2</v>
      </c>
      <c r="AL11" s="75">
        <v>315</v>
      </c>
      <c r="AM11" s="13">
        <f t="shared" si="21"/>
        <v>0.94594594594594594</v>
      </c>
      <c r="AN11" s="103">
        <f t="shared" si="22"/>
        <v>11612</v>
      </c>
      <c r="AO11" s="75">
        <f t="shared" si="23"/>
        <v>1569</v>
      </c>
      <c r="AP11" s="13">
        <f t="shared" si="24"/>
        <v>0.13511884257664486</v>
      </c>
      <c r="AQ11" s="34">
        <f t="shared" si="0"/>
        <v>10043</v>
      </c>
      <c r="AR11" s="13">
        <f t="shared" si="25"/>
        <v>0.86488115742335514</v>
      </c>
      <c r="AS11" s="98"/>
      <c r="AT11" s="58">
        <v>6</v>
      </c>
      <c r="AU11" s="11" t="s">
        <v>110</v>
      </c>
      <c r="AV11" s="38">
        <f t="shared" si="1"/>
        <v>9.181440140074415E-2</v>
      </c>
      <c r="AW11" s="38">
        <f t="shared" si="2"/>
        <v>0.90818559859925585</v>
      </c>
      <c r="AX11" s="38">
        <f t="shared" si="3"/>
        <v>8.3974807557732678E-2</v>
      </c>
      <c r="AY11" s="38">
        <f t="shared" si="4"/>
        <v>0.91602519244226732</v>
      </c>
      <c r="BA11" s="82" t="s">
        <v>3</v>
      </c>
      <c r="BB11" s="38">
        <f t="shared" si="26"/>
        <v>0.32761457109283199</v>
      </c>
      <c r="BC11" s="38">
        <f t="shared" si="5"/>
        <v>0.67238542890716801</v>
      </c>
      <c r="BD11" s="38">
        <f t="shared" si="6"/>
        <v>0.24923687423687424</v>
      </c>
      <c r="BE11" s="38">
        <f t="shared" si="7"/>
        <v>0.75076312576312576</v>
      </c>
    </row>
    <row r="12" spans="1:58" s="12" customFormat="1" ht="13.5" customHeight="1">
      <c r="A12" s="81"/>
      <c r="B12" s="242">
        <v>3</v>
      </c>
      <c r="C12" s="315" t="s">
        <v>107</v>
      </c>
      <c r="D12" s="80" t="s">
        <v>153</v>
      </c>
      <c r="E12" s="101">
        <v>21</v>
      </c>
      <c r="F12" s="79">
        <v>3</v>
      </c>
      <c r="G12" s="77">
        <f t="shared" si="8"/>
        <v>0.14285714285714285</v>
      </c>
      <c r="H12" s="79">
        <v>18</v>
      </c>
      <c r="I12" s="77">
        <f t="shared" si="9"/>
        <v>0.8571428571428571</v>
      </c>
      <c r="J12" s="101">
        <v>78</v>
      </c>
      <c r="K12" s="79">
        <v>6</v>
      </c>
      <c r="L12" s="77">
        <f t="shared" si="10"/>
        <v>7.6923076923076927E-2</v>
      </c>
      <c r="M12" s="79">
        <v>72</v>
      </c>
      <c r="N12" s="77">
        <f t="shared" si="11"/>
        <v>0.92307692307692313</v>
      </c>
      <c r="O12" s="101">
        <v>2186</v>
      </c>
      <c r="P12" s="79">
        <v>337</v>
      </c>
      <c r="Q12" s="77">
        <f t="shared" si="12"/>
        <v>0.15416285452881975</v>
      </c>
      <c r="R12" s="79">
        <v>1849</v>
      </c>
      <c r="S12" s="77">
        <f t="shared" si="13"/>
        <v>0.84583714547118027</v>
      </c>
      <c r="T12" s="101">
        <v>1880</v>
      </c>
      <c r="U12" s="79">
        <v>288</v>
      </c>
      <c r="V12" s="77">
        <f t="shared" si="14"/>
        <v>0.15319148936170213</v>
      </c>
      <c r="W12" s="79">
        <v>1592</v>
      </c>
      <c r="X12" s="77">
        <f t="shared" si="15"/>
        <v>0.84680851063829787</v>
      </c>
      <c r="Y12" s="101">
        <v>1407</v>
      </c>
      <c r="Z12" s="79">
        <v>180</v>
      </c>
      <c r="AA12" s="77">
        <f t="shared" si="16"/>
        <v>0.1279317697228145</v>
      </c>
      <c r="AB12" s="79">
        <v>1227</v>
      </c>
      <c r="AC12" s="77">
        <f t="shared" si="17"/>
        <v>0.8720682302771855</v>
      </c>
      <c r="AD12" s="101">
        <v>635</v>
      </c>
      <c r="AE12" s="79">
        <v>57</v>
      </c>
      <c r="AF12" s="77">
        <f t="shared" si="18"/>
        <v>8.9763779527559054E-2</v>
      </c>
      <c r="AG12" s="79">
        <v>578</v>
      </c>
      <c r="AH12" s="77">
        <f t="shared" si="19"/>
        <v>0.9102362204724409</v>
      </c>
      <c r="AI12" s="101">
        <v>186</v>
      </c>
      <c r="AJ12" s="79">
        <v>14</v>
      </c>
      <c r="AK12" s="77">
        <f t="shared" si="20"/>
        <v>7.5268817204301078E-2</v>
      </c>
      <c r="AL12" s="79">
        <v>172</v>
      </c>
      <c r="AM12" s="77">
        <f t="shared" si="21"/>
        <v>0.92473118279569888</v>
      </c>
      <c r="AN12" s="101">
        <f t="shared" si="22"/>
        <v>6393</v>
      </c>
      <c r="AO12" s="79">
        <f t="shared" si="23"/>
        <v>885</v>
      </c>
      <c r="AP12" s="77">
        <f t="shared" si="24"/>
        <v>0.13843266072266541</v>
      </c>
      <c r="AQ12" s="78">
        <f t="shared" si="0"/>
        <v>5508</v>
      </c>
      <c r="AR12" s="77">
        <f t="shared" si="25"/>
        <v>0.86156733927733453</v>
      </c>
      <c r="AS12" s="98"/>
      <c r="AT12" s="58">
        <v>7</v>
      </c>
      <c r="AU12" s="11" t="s">
        <v>111</v>
      </c>
      <c r="AV12" s="38">
        <f t="shared" si="1"/>
        <v>0.14528462192013594</v>
      </c>
      <c r="AW12" s="38">
        <f t="shared" si="2"/>
        <v>0.85471537807986409</v>
      </c>
      <c r="AX12" s="38">
        <f t="shared" si="3"/>
        <v>9.3355761143818342E-2</v>
      </c>
      <c r="AY12" s="38">
        <f t="shared" si="4"/>
        <v>0.90664423885618162</v>
      </c>
      <c r="BA12" s="82" t="s">
        <v>45</v>
      </c>
      <c r="BB12" s="38">
        <f t="shared" si="26"/>
        <v>0.24175157690441534</v>
      </c>
      <c r="BC12" s="38">
        <f t="shared" si="5"/>
        <v>0.75824842309558471</v>
      </c>
      <c r="BD12" s="38">
        <f t="shared" si="6"/>
        <v>0.13333333333333333</v>
      </c>
      <c r="BE12" s="38">
        <f t="shared" si="7"/>
        <v>0.8666666666666667</v>
      </c>
    </row>
    <row r="13" spans="1:58" s="12" customFormat="1" ht="13.5" customHeight="1">
      <c r="B13" s="243"/>
      <c r="C13" s="316"/>
      <c r="D13" s="70" t="s">
        <v>152</v>
      </c>
      <c r="E13" s="102">
        <v>2</v>
      </c>
      <c r="F13" s="69">
        <v>0</v>
      </c>
      <c r="G13" s="67">
        <f t="shared" si="8"/>
        <v>0</v>
      </c>
      <c r="H13" s="69">
        <v>2</v>
      </c>
      <c r="I13" s="67">
        <f t="shared" si="9"/>
        <v>1</v>
      </c>
      <c r="J13" s="102">
        <v>4</v>
      </c>
      <c r="K13" s="69">
        <v>0</v>
      </c>
      <c r="L13" s="67">
        <f t="shared" si="10"/>
        <v>0</v>
      </c>
      <c r="M13" s="69">
        <v>4</v>
      </c>
      <c r="N13" s="67">
        <f t="shared" si="11"/>
        <v>1</v>
      </c>
      <c r="O13" s="102">
        <v>491</v>
      </c>
      <c r="P13" s="69">
        <v>75</v>
      </c>
      <c r="Q13" s="67">
        <f t="shared" si="12"/>
        <v>0.15274949083503056</v>
      </c>
      <c r="R13" s="69">
        <v>416</v>
      </c>
      <c r="S13" s="67">
        <f t="shared" si="13"/>
        <v>0.84725050916496947</v>
      </c>
      <c r="T13" s="102">
        <v>259</v>
      </c>
      <c r="U13" s="69">
        <v>48</v>
      </c>
      <c r="V13" s="67">
        <f t="shared" si="14"/>
        <v>0.18532818532818532</v>
      </c>
      <c r="W13" s="69">
        <v>211</v>
      </c>
      <c r="X13" s="67">
        <f t="shared" si="15"/>
        <v>0.81467181467181471</v>
      </c>
      <c r="Y13" s="102">
        <v>174</v>
      </c>
      <c r="Z13" s="69">
        <v>35</v>
      </c>
      <c r="AA13" s="67">
        <f t="shared" si="16"/>
        <v>0.20114942528735633</v>
      </c>
      <c r="AB13" s="69">
        <v>139</v>
      </c>
      <c r="AC13" s="67">
        <f t="shared" si="17"/>
        <v>0.79885057471264365</v>
      </c>
      <c r="AD13" s="102">
        <v>86</v>
      </c>
      <c r="AE13" s="69">
        <v>9</v>
      </c>
      <c r="AF13" s="67">
        <f t="shared" si="18"/>
        <v>0.10465116279069768</v>
      </c>
      <c r="AG13" s="69">
        <v>77</v>
      </c>
      <c r="AH13" s="67">
        <f t="shared" si="19"/>
        <v>0.89534883720930236</v>
      </c>
      <c r="AI13" s="102">
        <v>37</v>
      </c>
      <c r="AJ13" s="69">
        <v>2</v>
      </c>
      <c r="AK13" s="67">
        <f t="shared" si="20"/>
        <v>5.4054054054054057E-2</v>
      </c>
      <c r="AL13" s="69">
        <v>35</v>
      </c>
      <c r="AM13" s="67">
        <f t="shared" si="21"/>
        <v>0.94594594594594594</v>
      </c>
      <c r="AN13" s="102">
        <f t="shared" si="22"/>
        <v>1053</v>
      </c>
      <c r="AO13" s="69">
        <f t="shared" si="23"/>
        <v>169</v>
      </c>
      <c r="AP13" s="67">
        <f t="shared" si="24"/>
        <v>0.16049382716049382</v>
      </c>
      <c r="AQ13" s="68">
        <f t="shared" si="0"/>
        <v>884</v>
      </c>
      <c r="AR13" s="67">
        <f t="shared" si="25"/>
        <v>0.83950617283950613</v>
      </c>
      <c r="AS13" s="98"/>
      <c r="AT13" s="58">
        <v>8</v>
      </c>
      <c r="AU13" s="11" t="s">
        <v>58</v>
      </c>
      <c r="AV13" s="38">
        <f t="shared" si="1"/>
        <v>0.1143827859569649</v>
      </c>
      <c r="AW13" s="38">
        <f t="shared" si="2"/>
        <v>0.88561721404303506</v>
      </c>
      <c r="AX13" s="38">
        <f t="shared" si="3"/>
        <v>7.9021636876763876E-2</v>
      </c>
      <c r="AY13" s="38">
        <f t="shared" si="4"/>
        <v>0.92097836312323611</v>
      </c>
      <c r="BA13" s="82" t="s">
        <v>8</v>
      </c>
      <c r="BB13" s="38">
        <f t="shared" si="26"/>
        <v>0.29694767127436345</v>
      </c>
      <c r="BC13" s="38">
        <f t="shared" si="5"/>
        <v>0.7030523287256365</v>
      </c>
      <c r="BD13" s="38">
        <f t="shared" si="6"/>
        <v>0.18536969061352909</v>
      </c>
      <c r="BE13" s="38">
        <f t="shared" si="7"/>
        <v>0.81463030938647085</v>
      </c>
    </row>
    <row r="14" spans="1:58" s="12" customFormat="1" ht="13.5" customHeight="1">
      <c r="B14" s="244"/>
      <c r="C14" s="318"/>
      <c r="D14" s="76" t="s">
        <v>151</v>
      </c>
      <c r="E14" s="103">
        <v>23</v>
      </c>
      <c r="F14" s="75">
        <v>3</v>
      </c>
      <c r="G14" s="13">
        <f t="shared" si="8"/>
        <v>0.13043478260869565</v>
      </c>
      <c r="H14" s="75">
        <v>20</v>
      </c>
      <c r="I14" s="13">
        <f t="shared" si="9"/>
        <v>0.86956521739130432</v>
      </c>
      <c r="J14" s="103">
        <v>82</v>
      </c>
      <c r="K14" s="75">
        <v>6</v>
      </c>
      <c r="L14" s="13">
        <f t="shared" si="10"/>
        <v>7.3170731707317069E-2</v>
      </c>
      <c r="M14" s="75">
        <v>76</v>
      </c>
      <c r="N14" s="13">
        <f t="shared" si="11"/>
        <v>0.92682926829268297</v>
      </c>
      <c r="O14" s="103">
        <v>2677</v>
      </c>
      <c r="P14" s="75">
        <v>412</v>
      </c>
      <c r="Q14" s="13">
        <f t="shared" si="12"/>
        <v>0.153903623459096</v>
      </c>
      <c r="R14" s="75">
        <v>2265</v>
      </c>
      <c r="S14" s="13">
        <f t="shared" si="13"/>
        <v>0.84609637654090397</v>
      </c>
      <c r="T14" s="103">
        <v>2139</v>
      </c>
      <c r="U14" s="75">
        <v>336</v>
      </c>
      <c r="V14" s="13">
        <f t="shared" si="14"/>
        <v>0.15708274894810659</v>
      </c>
      <c r="W14" s="75">
        <v>1803</v>
      </c>
      <c r="X14" s="13">
        <f t="shared" si="15"/>
        <v>0.84291725105189341</v>
      </c>
      <c r="Y14" s="103">
        <v>1581</v>
      </c>
      <c r="Z14" s="75">
        <v>215</v>
      </c>
      <c r="AA14" s="13">
        <f t="shared" si="16"/>
        <v>0.1359898798228969</v>
      </c>
      <c r="AB14" s="75">
        <v>1366</v>
      </c>
      <c r="AC14" s="13">
        <f t="shared" si="17"/>
        <v>0.8640101201771031</v>
      </c>
      <c r="AD14" s="103">
        <v>721</v>
      </c>
      <c r="AE14" s="75">
        <v>66</v>
      </c>
      <c r="AF14" s="13">
        <f t="shared" si="18"/>
        <v>9.1539528432732317E-2</v>
      </c>
      <c r="AG14" s="75">
        <v>655</v>
      </c>
      <c r="AH14" s="13">
        <f t="shared" si="19"/>
        <v>0.90846047156726772</v>
      </c>
      <c r="AI14" s="103">
        <v>223</v>
      </c>
      <c r="AJ14" s="75">
        <v>16</v>
      </c>
      <c r="AK14" s="13">
        <f t="shared" si="20"/>
        <v>7.1748878923766815E-2</v>
      </c>
      <c r="AL14" s="75">
        <v>207</v>
      </c>
      <c r="AM14" s="13">
        <f t="shared" si="21"/>
        <v>0.9282511210762332</v>
      </c>
      <c r="AN14" s="103">
        <f t="shared" si="22"/>
        <v>7446</v>
      </c>
      <c r="AO14" s="75">
        <f t="shared" si="23"/>
        <v>1054</v>
      </c>
      <c r="AP14" s="13">
        <f t="shared" si="24"/>
        <v>0.14155251141552511</v>
      </c>
      <c r="AQ14" s="34">
        <f t="shared" si="0"/>
        <v>6392</v>
      </c>
      <c r="AR14" s="13">
        <f t="shared" si="25"/>
        <v>0.85844748858447484</v>
      </c>
      <c r="AS14" s="98"/>
      <c r="AT14" s="58">
        <v>9</v>
      </c>
      <c r="AU14" s="11" t="s">
        <v>112</v>
      </c>
      <c r="AV14" s="38">
        <f t="shared" si="1"/>
        <v>8.8825952626158597E-2</v>
      </c>
      <c r="AW14" s="38">
        <f t="shared" si="2"/>
        <v>0.91117404737384144</v>
      </c>
      <c r="AX14" s="38">
        <f t="shared" si="3"/>
        <v>5.5944055944055944E-2</v>
      </c>
      <c r="AY14" s="38">
        <f t="shared" si="4"/>
        <v>0.94405594405594406</v>
      </c>
      <c r="BA14" s="82" t="s">
        <v>46</v>
      </c>
      <c r="BB14" s="38">
        <f t="shared" si="26"/>
        <v>0.18614586512053707</v>
      </c>
      <c r="BC14" s="38">
        <f t="shared" si="5"/>
        <v>0.8138541348794629</v>
      </c>
      <c r="BD14" s="38">
        <f t="shared" si="6"/>
        <v>0.14381067961165048</v>
      </c>
      <c r="BE14" s="38">
        <f t="shared" si="7"/>
        <v>0.8561893203883495</v>
      </c>
    </row>
    <row r="15" spans="1:58" s="12" customFormat="1" ht="13.5" customHeight="1">
      <c r="B15" s="242">
        <v>4</v>
      </c>
      <c r="C15" s="315" t="s">
        <v>108</v>
      </c>
      <c r="D15" s="80" t="s">
        <v>153</v>
      </c>
      <c r="E15" s="101">
        <v>26</v>
      </c>
      <c r="F15" s="79">
        <v>3</v>
      </c>
      <c r="G15" s="77">
        <f t="shared" si="8"/>
        <v>0.11538461538461539</v>
      </c>
      <c r="H15" s="79">
        <v>23</v>
      </c>
      <c r="I15" s="77">
        <f t="shared" si="9"/>
        <v>0.88461538461538458</v>
      </c>
      <c r="J15" s="101">
        <v>60</v>
      </c>
      <c r="K15" s="79">
        <v>4</v>
      </c>
      <c r="L15" s="77">
        <f t="shared" si="10"/>
        <v>6.6666666666666666E-2</v>
      </c>
      <c r="M15" s="79">
        <v>56</v>
      </c>
      <c r="N15" s="77">
        <f t="shared" si="11"/>
        <v>0.93333333333333335</v>
      </c>
      <c r="O15" s="101">
        <v>2691</v>
      </c>
      <c r="P15" s="79">
        <v>503</v>
      </c>
      <c r="Q15" s="77">
        <f t="shared" si="12"/>
        <v>0.18691936083240432</v>
      </c>
      <c r="R15" s="79">
        <v>2188</v>
      </c>
      <c r="S15" s="77">
        <f t="shared" si="13"/>
        <v>0.81308063916759565</v>
      </c>
      <c r="T15" s="101">
        <v>2390</v>
      </c>
      <c r="U15" s="79">
        <v>418</v>
      </c>
      <c r="V15" s="77">
        <f t="shared" si="14"/>
        <v>0.17489539748953975</v>
      </c>
      <c r="W15" s="79">
        <v>1972</v>
      </c>
      <c r="X15" s="77">
        <f t="shared" si="15"/>
        <v>0.82510460251046025</v>
      </c>
      <c r="Y15" s="101">
        <v>1555</v>
      </c>
      <c r="Z15" s="79">
        <v>205</v>
      </c>
      <c r="AA15" s="77">
        <f t="shared" si="16"/>
        <v>0.13183279742765272</v>
      </c>
      <c r="AB15" s="79">
        <v>1350</v>
      </c>
      <c r="AC15" s="77">
        <f t="shared" si="17"/>
        <v>0.86816720257234725</v>
      </c>
      <c r="AD15" s="101">
        <v>671</v>
      </c>
      <c r="AE15" s="79">
        <v>93</v>
      </c>
      <c r="AF15" s="77">
        <f t="shared" si="18"/>
        <v>0.13859910581222057</v>
      </c>
      <c r="AG15" s="79">
        <v>578</v>
      </c>
      <c r="AH15" s="77">
        <f t="shared" si="19"/>
        <v>0.86140089418777943</v>
      </c>
      <c r="AI15" s="101">
        <v>196</v>
      </c>
      <c r="AJ15" s="79">
        <v>16</v>
      </c>
      <c r="AK15" s="77">
        <f t="shared" si="20"/>
        <v>8.1632653061224483E-2</v>
      </c>
      <c r="AL15" s="79">
        <v>180</v>
      </c>
      <c r="AM15" s="77">
        <f t="shared" si="21"/>
        <v>0.91836734693877553</v>
      </c>
      <c r="AN15" s="101">
        <f t="shared" si="22"/>
        <v>7589</v>
      </c>
      <c r="AO15" s="79">
        <f t="shared" si="23"/>
        <v>1242</v>
      </c>
      <c r="AP15" s="77">
        <f t="shared" si="24"/>
        <v>0.16365792594544737</v>
      </c>
      <c r="AQ15" s="78">
        <f t="shared" si="0"/>
        <v>6347</v>
      </c>
      <c r="AR15" s="77">
        <f t="shared" si="25"/>
        <v>0.83634207405455263</v>
      </c>
      <c r="AS15" s="98"/>
      <c r="AT15" s="58">
        <v>10</v>
      </c>
      <c r="AU15" s="11" t="s">
        <v>59</v>
      </c>
      <c r="AV15" s="38">
        <f t="shared" si="1"/>
        <v>0.17480516918220382</v>
      </c>
      <c r="AW15" s="38">
        <f t="shared" si="2"/>
        <v>0.82519483081779621</v>
      </c>
      <c r="AX15" s="38">
        <f t="shared" si="3"/>
        <v>0.12852233676975944</v>
      </c>
      <c r="AY15" s="38">
        <f t="shared" si="4"/>
        <v>0.87147766323024056</v>
      </c>
      <c r="BA15" s="82" t="s">
        <v>13</v>
      </c>
      <c r="BB15" s="38">
        <f t="shared" si="26"/>
        <v>0.12209587028674031</v>
      </c>
      <c r="BC15" s="38">
        <f t="shared" si="5"/>
        <v>0.87790412971325971</v>
      </c>
      <c r="BD15" s="38">
        <f t="shared" si="6"/>
        <v>0.10150107219442459</v>
      </c>
      <c r="BE15" s="38">
        <f t="shared" si="7"/>
        <v>0.89849892780557539</v>
      </c>
    </row>
    <row r="16" spans="1:58" s="12" customFormat="1" ht="13.5" customHeight="1">
      <c r="B16" s="243"/>
      <c r="C16" s="316"/>
      <c r="D16" s="70" t="s">
        <v>152</v>
      </c>
      <c r="E16" s="102">
        <v>1</v>
      </c>
      <c r="F16" s="69">
        <v>0</v>
      </c>
      <c r="G16" s="67">
        <f t="shared" si="8"/>
        <v>0</v>
      </c>
      <c r="H16" s="69">
        <v>1</v>
      </c>
      <c r="I16" s="67">
        <f t="shared" si="9"/>
        <v>1</v>
      </c>
      <c r="J16" s="102">
        <v>5</v>
      </c>
      <c r="K16" s="69">
        <v>0</v>
      </c>
      <c r="L16" s="67">
        <f t="shared" si="10"/>
        <v>0</v>
      </c>
      <c r="M16" s="69">
        <v>5</v>
      </c>
      <c r="N16" s="67">
        <f t="shared" si="11"/>
        <v>1</v>
      </c>
      <c r="O16" s="102">
        <v>407</v>
      </c>
      <c r="P16" s="69">
        <v>39</v>
      </c>
      <c r="Q16" s="67">
        <f t="shared" si="12"/>
        <v>9.5823095823095825E-2</v>
      </c>
      <c r="R16" s="69">
        <v>368</v>
      </c>
      <c r="S16" s="67">
        <f t="shared" si="13"/>
        <v>0.90417690417690422</v>
      </c>
      <c r="T16" s="102">
        <v>289</v>
      </c>
      <c r="U16" s="69">
        <v>32</v>
      </c>
      <c r="V16" s="67">
        <f t="shared" si="14"/>
        <v>0.11072664359861592</v>
      </c>
      <c r="W16" s="69">
        <v>257</v>
      </c>
      <c r="X16" s="67">
        <f t="shared" si="15"/>
        <v>0.88927335640138405</v>
      </c>
      <c r="Y16" s="102">
        <v>159</v>
      </c>
      <c r="Z16" s="69">
        <v>14</v>
      </c>
      <c r="AA16" s="67">
        <f t="shared" si="16"/>
        <v>8.8050314465408799E-2</v>
      </c>
      <c r="AB16" s="69">
        <v>145</v>
      </c>
      <c r="AC16" s="67">
        <f t="shared" si="17"/>
        <v>0.91194968553459121</v>
      </c>
      <c r="AD16" s="102">
        <v>68</v>
      </c>
      <c r="AE16" s="69">
        <v>4</v>
      </c>
      <c r="AF16" s="67">
        <f t="shared" si="18"/>
        <v>5.8823529411764705E-2</v>
      </c>
      <c r="AG16" s="69">
        <v>64</v>
      </c>
      <c r="AH16" s="67">
        <f t="shared" si="19"/>
        <v>0.94117647058823528</v>
      </c>
      <c r="AI16" s="102">
        <v>41</v>
      </c>
      <c r="AJ16" s="69">
        <v>1</v>
      </c>
      <c r="AK16" s="67">
        <f t="shared" si="20"/>
        <v>2.4390243902439025E-2</v>
      </c>
      <c r="AL16" s="69">
        <v>40</v>
      </c>
      <c r="AM16" s="67">
        <f t="shared" si="21"/>
        <v>0.97560975609756095</v>
      </c>
      <c r="AN16" s="102">
        <f t="shared" si="22"/>
        <v>970</v>
      </c>
      <c r="AO16" s="69">
        <f t="shared" si="23"/>
        <v>90</v>
      </c>
      <c r="AP16" s="67">
        <f t="shared" si="24"/>
        <v>9.2783505154639179E-2</v>
      </c>
      <c r="AQ16" s="68">
        <f t="shared" si="0"/>
        <v>880</v>
      </c>
      <c r="AR16" s="67">
        <f t="shared" si="25"/>
        <v>0.90721649484536082</v>
      </c>
      <c r="AS16" s="98"/>
      <c r="AT16" s="58">
        <v>11</v>
      </c>
      <c r="AU16" s="11" t="s">
        <v>60</v>
      </c>
      <c r="AV16" s="38">
        <f t="shared" si="1"/>
        <v>0.13610398694334344</v>
      </c>
      <c r="AW16" s="38">
        <f t="shared" si="2"/>
        <v>0.86389601305665653</v>
      </c>
      <c r="AX16" s="38">
        <f t="shared" si="3"/>
        <v>9.8373060915626184E-2</v>
      </c>
      <c r="AY16" s="38">
        <f t="shared" si="4"/>
        <v>0.90162693908437386</v>
      </c>
      <c r="BA16" s="82" t="s">
        <v>14</v>
      </c>
      <c r="BB16" s="38">
        <f t="shared" si="26"/>
        <v>0.18886132369018585</v>
      </c>
      <c r="BC16" s="38">
        <f t="shared" si="5"/>
        <v>0.81113867630981418</v>
      </c>
      <c r="BD16" s="38">
        <f t="shared" si="6"/>
        <v>0.16730861819932596</v>
      </c>
      <c r="BE16" s="38">
        <f t="shared" si="7"/>
        <v>0.83269138180067404</v>
      </c>
    </row>
    <row r="17" spans="2:57" s="12" customFormat="1" ht="13.5" customHeight="1">
      <c r="B17" s="244"/>
      <c r="C17" s="318"/>
      <c r="D17" s="76" t="s">
        <v>151</v>
      </c>
      <c r="E17" s="103">
        <v>27</v>
      </c>
      <c r="F17" s="75">
        <v>3</v>
      </c>
      <c r="G17" s="13">
        <f t="shared" si="8"/>
        <v>0.1111111111111111</v>
      </c>
      <c r="H17" s="75">
        <v>24</v>
      </c>
      <c r="I17" s="13">
        <f t="shared" si="9"/>
        <v>0.88888888888888884</v>
      </c>
      <c r="J17" s="103">
        <v>65</v>
      </c>
      <c r="K17" s="75">
        <v>4</v>
      </c>
      <c r="L17" s="13">
        <f t="shared" si="10"/>
        <v>6.1538461538461542E-2</v>
      </c>
      <c r="M17" s="75">
        <v>61</v>
      </c>
      <c r="N17" s="13">
        <f t="shared" si="11"/>
        <v>0.93846153846153846</v>
      </c>
      <c r="O17" s="103">
        <v>3098</v>
      </c>
      <c r="P17" s="75">
        <v>542</v>
      </c>
      <c r="Q17" s="13">
        <f t="shared" si="12"/>
        <v>0.17495158166559072</v>
      </c>
      <c r="R17" s="75">
        <v>2556</v>
      </c>
      <c r="S17" s="13">
        <f t="shared" si="13"/>
        <v>0.82504841833440934</v>
      </c>
      <c r="T17" s="103">
        <v>2679</v>
      </c>
      <c r="U17" s="75">
        <v>450</v>
      </c>
      <c r="V17" s="13">
        <f t="shared" si="14"/>
        <v>0.16797312430011199</v>
      </c>
      <c r="W17" s="75">
        <v>2229</v>
      </c>
      <c r="X17" s="13">
        <f t="shared" si="15"/>
        <v>0.83202687569988798</v>
      </c>
      <c r="Y17" s="103">
        <v>1714</v>
      </c>
      <c r="Z17" s="75">
        <v>219</v>
      </c>
      <c r="AA17" s="13">
        <f t="shared" si="16"/>
        <v>0.1277712952158693</v>
      </c>
      <c r="AB17" s="75">
        <v>1495</v>
      </c>
      <c r="AC17" s="13">
        <f t="shared" si="17"/>
        <v>0.87222870478413073</v>
      </c>
      <c r="AD17" s="103">
        <v>739</v>
      </c>
      <c r="AE17" s="75">
        <v>97</v>
      </c>
      <c r="AF17" s="13">
        <f t="shared" si="18"/>
        <v>0.13125845737483086</v>
      </c>
      <c r="AG17" s="75">
        <v>642</v>
      </c>
      <c r="AH17" s="13">
        <f t="shared" si="19"/>
        <v>0.86874154262516912</v>
      </c>
      <c r="AI17" s="103">
        <v>237</v>
      </c>
      <c r="AJ17" s="75">
        <v>17</v>
      </c>
      <c r="AK17" s="13">
        <f t="shared" si="20"/>
        <v>7.1729957805907171E-2</v>
      </c>
      <c r="AL17" s="75">
        <v>220</v>
      </c>
      <c r="AM17" s="13">
        <f t="shared" si="21"/>
        <v>0.92827004219409281</v>
      </c>
      <c r="AN17" s="103">
        <f t="shared" si="22"/>
        <v>8559</v>
      </c>
      <c r="AO17" s="75">
        <f t="shared" si="23"/>
        <v>1332</v>
      </c>
      <c r="AP17" s="13">
        <f t="shared" si="24"/>
        <v>0.15562565720294427</v>
      </c>
      <c r="AQ17" s="34">
        <f t="shared" si="0"/>
        <v>7227</v>
      </c>
      <c r="AR17" s="13">
        <f t="shared" si="25"/>
        <v>0.8443743427970557</v>
      </c>
      <c r="AS17" s="98"/>
      <c r="AT17" s="58">
        <v>12</v>
      </c>
      <c r="AU17" s="11" t="s">
        <v>113</v>
      </c>
      <c r="AV17" s="38">
        <f t="shared" si="1"/>
        <v>0.12512855673637299</v>
      </c>
      <c r="AW17" s="38">
        <f t="shared" si="2"/>
        <v>0.87487144326362698</v>
      </c>
      <c r="AX17" s="38">
        <f t="shared" si="3"/>
        <v>0.10459363957597173</v>
      </c>
      <c r="AY17" s="38">
        <f t="shared" si="4"/>
        <v>0.89540636042402821</v>
      </c>
      <c r="BA17" s="82" t="s">
        <v>9</v>
      </c>
      <c r="BB17" s="38">
        <f t="shared" si="26"/>
        <v>0.23725435345129031</v>
      </c>
      <c r="BC17" s="38">
        <f t="shared" si="5"/>
        <v>0.76274564654870969</v>
      </c>
      <c r="BD17" s="38">
        <f t="shared" si="6"/>
        <v>0.17252704791344667</v>
      </c>
      <c r="BE17" s="38">
        <f t="shared" si="7"/>
        <v>0.82747295208655336</v>
      </c>
    </row>
    <row r="18" spans="2:57" s="12" customFormat="1" ht="13.5" customHeight="1">
      <c r="B18" s="242">
        <v>5</v>
      </c>
      <c r="C18" s="315" t="s">
        <v>109</v>
      </c>
      <c r="D18" s="80" t="s">
        <v>153</v>
      </c>
      <c r="E18" s="101">
        <v>20</v>
      </c>
      <c r="F18" s="79">
        <v>0</v>
      </c>
      <c r="G18" s="77">
        <f t="shared" si="8"/>
        <v>0</v>
      </c>
      <c r="H18" s="79">
        <v>20</v>
      </c>
      <c r="I18" s="77">
        <f t="shared" si="9"/>
        <v>1</v>
      </c>
      <c r="J18" s="101">
        <v>44</v>
      </c>
      <c r="K18" s="79">
        <v>5</v>
      </c>
      <c r="L18" s="77">
        <f t="shared" si="10"/>
        <v>0.11363636363636363</v>
      </c>
      <c r="M18" s="79">
        <v>39</v>
      </c>
      <c r="N18" s="77">
        <f t="shared" si="11"/>
        <v>0.88636363636363635</v>
      </c>
      <c r="O18" s="101">
        <v>2235</v>
      </c>
      <c r="P18" s="79">
        <v>222</v>
      </c>
      <c r="Q18" s="77">
        <f t="shared" si="12"/>
        <v>9.9328859060402688E-2</v>
      </c>
      <c r="R18" s="79">
        <v>2013</v>
      </c>
      <c r="S18" s="77">
        <f t="shared" si="13"/>
        <v>0.90067114093959733</v>
      </c>
      <c r="T18" s="101">
        <v>1850</v>
      </c>
      <c r="U18" s="79">
        <v>172</v>
      </c>
      <c r="V18" s="77">
        <f t="shared" si="14"/>
        <v>9.2972972972972967E-2</v>
      </c>
      <c r="W18" s="79">
        <v>1678</v>
      </c>
      <c r="X18" s="77">
        <f t="shared" si="15"/>
        <v>0.90702702702702698</v>
      </c>
      <c r="Y18" s="101">
        <v>1281</v>
      </c>
      <c r="Z18" s="79">
        <v>65</v>
      </c>
      <c r="AA18" s="77">
        <f t="shared" si="16"/>
        <v>5.07416081186573E-2</v>
      </c>
      <c r="AB18" s="79">
        <v>1216</v>
      </c>
      <c r="AC18" s="77">
        <f t="shared" si="17"/>
        <v>0.94925839188134276</v>
      </c>
      <c r="AD18" s="101">
        <v>540</v>
      </c>
      <c r="AE18" s="79">
        <v>25</v>
      </c>
      <c r="AF18" s="77">
        <f t="shared" si="18"/>
        <v>4.6296296296296294E-2</v>
      </c>
      <c r="AG18" s="79">
        <v>515</v>
      </c>
      <c r="AH18" s="77">
        <f t="shared" si="19"/>
        <v>0.95370370370370372</v>
      </c>
      <c r="AI18" s="101">
        <v>189</v>
      </c>
      <c r="AJ18" s="79">
        <v>6</v>
      </c>
      <c r="AK18" s="77">
        <f t="shared" si="20"/>
        <v>3.1746031746031744E-2</v>
      </c>
      <c r="AL18" s="79">
        <v>183</v>
      </c>
      <c r="AM18" s="77">
        <f t="shared" si="21"/>
        <v>0.96825396825396826</v>
      </c>
      <c r="AN18" s="101">
        <f t="shared" si="22"/>
        <v>6159</v>
      </c>
      <c r="AO18" s="79">
        <f t="shared" si="23"/>
        <v>495</v>
      </c>
      <c r="AP18" s="77">
        <f t="shared" si="24"/>
        <v>8.037018996590356E-2</v>
      </c>
      <c r="AQ18" s="78">
        <f t="shared" si="0"/>
        <v>5664</v>
      </c>
      <c r="AR18" s="77">
        <f t="shared" si="25"/>
        <v>0.9196298100340965</v>
      </c>
      <c r="AS18" s="98"/>
      <c r="AT18" s="58">
        <v>13</v>
      </c>
      <c r="AU18" s="11" t="s">
        <v>114</v>
      </c>
      <c r="AV18" s="38">
        <f t="shared" si="1"/>
        <v>0.11528788881535407</v>
      </c>
      <c r="AW18" s="38">
        <f t="shared" si="2"/>
        <v>0.88471211118464588</v>
      </c>
      <c r="AX18" s="38">
        <f t="shared" si="3"/>
        <v>7.6058772687986165E-2</v>
      </c>
      <c r="AY18" s="38">
        <f t="shared" si="4"/>
        <v>0.92394122731201378</v>
      </c>
      <c r="BA18" s="82" t="s">
        <v>21</v>
      </c>
      <c r="BB18" s="38">
        <f t="shared" si="26"/>
        <v>0.23263974390544201</v>
      </c>
      <c r="BC18" s="38">
        <f t="shared" si="5"/>
        <v>0.76736025609455794</v>
      </c>
      <c r="BD18" s="38">
        <f t="shared" si="6"/>
        <v>0.18280171609774296</v>
      </c>
      <c r="BE18" s="38">
        <f t="shared" si="7"/>
        <v>0.81719828390225702</v>
      </c>
    </row>
    <row r="19" spans="2:57" s="12" customFormat="1" ht="13.5" customHeight="1">
      <c r="B19" s="243"/>
      <c r="C19" s="316"/>
      <c r="D19" s="70" t="s">
        <v>152</v>
      </c>
      <c r="E19" s="102">
        <v>2</v>
      </c>
      <c r="F19" s="69">
        <v>0</v>
      </c>
      <c r="G19" s="67">
        <f t="shared" si="8"/>
        <v>0</v>
      </c>
      <c r="H19" s="69">
        <v>2</v>
      </c>
      <c r="I19" s="67">
        <f t="shared" si="9"/>
        <v>1</v>
      </c>
      <c r="J19" s="102">
        <v>9</v>
      </c>
      <c r="K19" s="69">
        <v>1</v>
      </c>
      <c r="L19" s="67">
        <f t="shared" si="10"/>
        <v>0.1111111111111111</v>
      </c>
      <c r="M19" s="69">
        <v>8</v>
      </c>
      <c r="N19" s="67">
        <f t="shared" si="11"/>
        <v>0.88888888888888884</v>
      </c>
      <c r="O19" s="102">
        <v>510</v>
      </c>
      <c r="P19" s="69">
        <v>62</v>
      </c>
      <c r="Q19" s="67">
        <f t="shared" si="12"/>
        <v>0.12156862745098039</v>
      </c>
      <c r="R19" s="69">
        <v>448</v>
      </c>
      <c r="S19" s="67">
        <f t="shared" si="13"/>
        <v>0.8784313725490196</v>
      </c>
      <c r="T19" s="102">
        <v>269</v>
      </c>
      <c r="U19" s="69">
        <v>24</v>
      </c>
      <c r="V19" s="67">
        <f t="shared" si="14"/>
        <v>8.9219330855018583E-2</v>
      </c>
      <c r="W19" s="69">
        <v>245</v>
      </c>
      <c r="X19" s="67">
        <f t="shared" si="15"/>
        <v>0.91078066914498146</v>
      </c>
      <c r="Y19" s="102">
        <v>150</v>
      </c>
      <c r="Z19" s="69">
        <v>11</v>
      </c>
      <c r="AA19" s="67">
        <f t="shared" si="16"/>
        <v>7.3333333333333334E-2</v>
      </c>
      <c r="AB19" s="69">
        <v>139</v>
      </c>
      <c r="AC19" s="67">
        <f t="shared" si="17"/>
        <v>0.92666666666666664</v>
      </c>
      <c r="AD19" s="102">
        <v>84</v>
      </c>
      <c r="AE19" s="69">
        <v>5</v>
      </c>
      <c r="AF19" s="67">
        <f t="shared" si="18"/>
        <v>5.9523809523809521E-2</v>
      </c>
      <c r="AG19" s="69">
        <v>79</v>
      </c>
      <c r="AH19" s="67">
        <f t="shared" si="19"/>
        <v>0.94047619047619047</v>
      </c>
      <c r="AI19" s="102">
        <v>40</v>
      </c>
      <c r="AJ19" s="69">
        <v>0</v>
      </c>
      <c r="AK19" s="67">
        <f t="shared" si="20"/>
        <v>0</v>
      </c>
      <c r="AL19" s="69">
        <v>40</v>
      </c>
      <c r="AM19" s="67">
        <f t="shared" si="21"/>
        <v>1</v>
      </c>
      <c r="AN19" s="102">
        <f t="shared" si="22"/>
        <v>1064</v>
      </c>
      <c r="AO19" s="69">
        <f t="shared" si="23"/>
        <v>103</v>
      </c>
      <c r="AP19" s="67">
        <f t="shared" si="24"/>
        <v>9.680451127819549E-2</v>
      </c>
      <c r="AQ19" s="68">
        <f t="shared" si="0"/>
        <v>961</v>
      </c>
      <c r="AR19" s="67">
        <f t="shared" si="25"/>
        <v>0.90319548872180455</v>
      </c>
      <c r="AS19" s="98"/>
      <c r="AT19" s="58">
        <v>14</v>
      </c>
      <c r="AU19" s="11" t="s">
        <v>115</v>
      </c>
      <c r="AV19" s="38">
        <f t="shared" si="1"/>
        <v>0.11354013652466949</v>
      </c>
      <c r="AW19" s="38">
        <f t="shared" si="2"/>
        <v>0.88645986347533046</v>
      </c>
      <c r="AX19" s="38">
        <f t="shared" si="3"/>
        <v>9.4527363184079602E-2</v>
      </c>
      <c r="AY19" s="38">
        <f t="shared" si="4"/>
        <v>0.90547263681592038</v>
      </c>
      <c r="BA19" s="82" t="s">
        <v>47</v>
      </c>
      <c r="BB19" s="38">
        <f t="shared" si="26"/>
        <v>0.1694841785869094</v>
      </c>
      <c r="BC19" s="38">
        <f t="shared" si="5"/>
        <v>0.83051582141309055</v>
      </c>
      <c r="BD19" s="38">
        <f t="shared" si="6"/>
        <v>0.12808219178082192</v>
      </c>
      <c r="BE19" s="38">
        <f t="shared" si="7"/>
        <v>0.87191780821917808</v>
      </c>
    </row>
    <row r="20" spans="2:57" s="12" customFormat="1" ht="13.5" customHeight="1">
      <c r="B20" s="244"/>
      <c r="C20" s="318"/>
      <c r="D20" s="76" t="s">
        <v>151</v>
      </c>
      <c r="E20" s="103">
        <v>22</v>
      </c>
      <c r="F20" s="75">
        <v>0</v>
      </c>
      <c r="G20" s="13">
        <f t="shared" si="8"/>
        <v>0</v>
      </c>
      <c r="H20" s="75">
        <v>22</v>
      </c>
      <c r="I20" s="13">
        <f t="shared" si="9"/>
        <v>1</v>
      </c>
      <c r="J20" s="103">
        <v>53</v>
      </c>
      <c r="K20" s="75">
        <v>6</v>
      </c>
      <c r="L20" s="13">
        <f t="shared" si="10"/>
        <v>0.11320754716981132</v>
      </c>
      <c r="M20" s="75">
        <v>47</v>
      </c>
      <c r="N20" s="13">
        <f t="shared" si="11"/>
        <v>0.8867924528301887</v>
      </c>
      <c r="O20" s="103">
        <v>2745</v>
      </c>
      <c r="P20" s="75">
        <v>284</v>
      </c>
      <c r="Q20" s="13">
        <f t="shared" si="12"/>
        <v>0.10346083788706739</v>
      </c>
      <c r="R20" s="75">
        <v>2461</v>
      </c>
      <c r="S20" s="13">
        <f t="shared" si="13"/>
        <v>0.89653916211293261</v>
      </c>
      <c r="T20" s="103">
        <v>2119</v>
      </c>
      <c r="U20" s="75">
        <v>196</v>
      </c>
      <c r="V20" s="13">
        <f t="shared" si="14"/>
        <v>9.2496460594620106E-2</v>
      </c>
      <c r="W20" s="75">
        <v>1923</v>
      </c>
      <c r="X20" s="13">
        <f t="shared" si="15"/>
        <v>0.90750353940537987</v>
      </c>
      <c r="Y20" s="103">
        <v>1431</v>
      </c>
      <c r="Z20" s="75">
        <v>76</v>
      </c>
      <c r="AA20" s="13">
        <f t="shared" si="16"/>
        <v>5.3109713487071976E-2</v>
      </c>
      <c r="AB20" s="75">
        <v>1355</v>
      </c>
      <c r="AC20" s="13">
        <f t="shared" si="17"/>
        <v>0.94689028651292806</v>
      </c>
      <c r="AD20" s="103">
        <v>624</v>
      </c>
      <c r="AE20" s="75">
        <v>30</v>
      </c>
      <c r="AF20" s="13">
        <f t="shared" si="18"/>
        <v>4.807692307692308E-2</v>
      </c>
      <c r="AG20" s="75">
        <v>594</v>
      </c>
      <c r="AH20" s="13">
        <f t="shared" si="19"/>
        <v>0.95192307692307687</v>
      </c>
      <c r="AI20" s="103">
        <v>229</v>
      </c>
      <c r="AJ20" s="75">
        <v>6</v>
      </c>
      <c r="AK20" s="13">
        <f t="shared" si="20"/>
        <v>2.6200873362445413E-2</v>
      </c>
      <c r="AL20" s="75">
        <v>223</v>
      </c>
      <c r="AM20" s="13">
        <f t="shared" si="21"/>
        <v>0.97379912663755464</v>
      </c>
      <c r="AN20" s="103">
        <f t="shared" si="22"/>
        <v>7223</v>
      </c>
      <c r="AO20" s="75">
        <f t="shared" si="23"/>
        <v>598</v>
      </c>
      <c r="AP20" s="13">
        <f t="shared" si="24"/>
        <v>8.2791084037103696E-2</v>
      </c>
      <c r="AQ20" s="34">
        <f t="shared" si="0"/>
        <v>6625</v>
      </c>
      <c r="AR20" s="13">
        <f t="shared" si="25"/>
        <v>0.91720891596289633</v>
      </c>
      <c r="AS20" s="98"/>
      <c r="AT20" s="58">
        <v>15</v>
      </c>
      <c r="AU20" s="11" t="s">
        <v>116</v>
      </c>
      <c r="AV20" s="38">
        <f t="shared" si="1"/>
        <v>0.1291860843177631</v>
      </c>
      <c r="AW20" s="38">
        <f t="shared" si="2"/>
        <v>0.87081391568223687</v>
      </c>
      <c r="AX20" s="38">
        <f t="shared" si="3"/>
        <v>0.10849369608493696</v>
      </c>
      <c r="AY20" s="38">
        <f t="shared" si="4"/>
        <v>0.89150630391506303</v>
      </c>
      <c r="BA20" s="82" t="s">
        <v>25</v>
      </c>
      <c r="BB20" s="38">
        <f t="shared" si="26"/>
        <v>0.28322147651006713</v>
      </c>
      <c r="BC20" s="38">
        <f t="shared" si="5"/>
        <v>0.71677852348993287</v>
      </c>
      <c r="BD20" s="38">
        <f t="shared" si="6"/>
        <v>0.21104876996115668</v>
      </c>
      <c r="BE20" s="38">
        <f t="shared" si="7"/>
        <v>0.78895123003884338</v>
      </c>
    </row>
    <row r="21" spans="2:57" s="12" customFormat="1" ht="13.5" customHeight="1">
      <c r="B21" s="242">
        <v>6</v>
      </c>
      <c r="C21" s="315" t="s">
        <v>110</v>
      </c>
      <c r="D21" s="80" t="s">
        <v>153</v>
      </c>
      <c r="E21" s="101">
        <v>31</v>
      </c>
      <c r="F21" s="79">
        <v>2</v>
      </c>
      <c r="G21" s="77">
        <f t="shared" si="8"/>
        <v>6.4516129032258063E-2</v>
      </c>
      <c r="H21" s="79">
        <v>29</v>
      </c>
      <c r="I21" s="77">
        <f t="shared" si="9"/>
        <v>0.93548387096774188</v>
      </c>
      <c r="J21" s="101">
        <v>102</v>
      </c>
      <c r="K21" s="79">
        <v>8</v>
      </c>
      <c r="L21" s="77">
        <f t="shared" si="10"/>
        <v>7.8431372549019607E-2</v>
      </c>
      <c r="M21" s="79">
        <v>94</v>
      </c>
      <c r="N21" s="77">
        <f t="shared" si="11"/>
        <v>0.92156862745098034</v>
      </c>
      <c r="O21" s="101">
        <v>3259</v>
      </c>
      <c r="P21" s="79">
        <v>392</v>
      </c>
      <c r="Q21" s="77">
        <f t="shared" si="12"/>
        <v>0.12028229518257134</v>
      </c>
      <c r="R21" s="79">
        <v>2867</v>
      </c>
      <c r="S21" s="77">
        <f t="shared" si="13"/>
        <v>0.87971770481742861</v>
      </c>
      <c r="T21" s="101">
        <v>2897</v>
      </c>
      <c r="U21" s="79">
        <v>268</v>
      </c>
      <c r="V21" s="77">
        <f t="shared" si="14"/>
        <v>9.2509492578529515E-2</v>
      </c>
      <c r="W21" s="79">
        <v>2629</v>
      </c>
      <c r="X21" s="77">
        <f t="shared" si="15"/>
        <v>0.90749050742147053</v>
      </c>
      <c r="Y21" s="101">
        <v>1901</v>
      </c>
      <c r="Z21" s="79">
        <v>118</v>
      </c>
      <c r="AA21" s="77">
        <f t="shared" si="16"/>
        <v>6.2072593371909519E-2</v>
      </c>
      <c r="AB21" s="79">
        <v>1783</v>
      </c>
      <c r="AC21" s="77">
        <f t="shared" si="17"/>
        <v>0.93792740662809049</v>
      </c>
      <c r="AD21" s="101">
        <v>737</v>
      </c>
      <c r="AE21" s="79">
        <v>40</v>
      </c>
      <c r="AF21" s="77">
        <f t="shared" si="18"/>
        <v>5.4274084124830396E-2</v>
      </c>
      <c r="AG21" s="79">
        <v>697</v>
      </c>
      <c r="AH21" s="77">
        <f t="shared" si="19"/>
        <v>0.94572591587516963</v>
      </c>
      <c r="AI21" s="101">
        <v>211</v>
      </c>
      <c r="AJ21" s="79">
        <v>11</v>
      </c>
      <c r="AK21" s="77">
        <f t="shared" si="20"/>
        <v>5.2132701421800945E-2</v>
      </c>
      <c r="AL21" s="79">
        <v>200</v>
      </c>
      <c r="AM21" s="77">
        <f t="shared" si="21"/>
        <v>0.94786729857819907</v>
      </c>
      <c r="AN21" s="101">
        <f t="shared" si="22"/>
        <v>9138</v>
      </c>
      <c r="AO21" s="79">
        <f t="shared" si="23"/>
        <v>839</v>
      </c>
      <c r="AP21" s="77">
        <f t="shared" si="24"/>
        <v>9.181440140074415E-2</v>
      </c>
      <c r="AQ21" s="78">
        <f t="shared" si="0"/>
        <v>8299</v>
      </c>
      <c r="AR21" s="77">
        <f t="shared" si="25"/>
        <v>0.90818559859925585</v>
      </c>
      <c r="AS21" s="98"/>
      <c r="AT21" s="58">
        <v>16</v>
      </c>
      <c r="AU21" s="11" t="s">
        <v>61</v>
      </c>
      <c r="AV21" s="38">
        <f t="shared" si="1"/>
        <v>0.11526736425805388</v>
      </c>
      <c r="AW21" s="38">
        <f t="shared" si="2"/>
        <v>0.88473263574194616</v>
      </c>
      <c r="AX21" s="38">
        <f t="shared" si="3"/>
        <v>8.6891009542943251E-2</v>
      </c>
      <c r="AY21" s="38">
        <f t="shared" si="4"/>
        <v>0.91310899045705674</v>
      </c>
      <c r="BA21" s="82" t="s">
        <v>15</v>
      </c>
      <c r="BB21" s="38">
        <f t="shared" si="26"/>
        <v>0.26273785460374993</v>
      </c>
      <c r="BC21" s="38">
        <f t="shared" si="5"/>
        <v>0.73726214539625012</v>
      </c>
      <c r="BD21" s="38">
        <f t="shared" si="6"/>
        <v>0.22076965568035353</v>
      </c>
      <c r="BE21" s="38">
        <f t="shared" si="7"/>
        <v>0.77923034431964644</v>
      </c>
    </row>
    <row r="22" spans="2:57" s="12" customFormat="1" ht="13.5" customHeight="1">
      <c r="B22" s="243"/>
      <c r="C22" s="316"/>
      <c r="D22" s="70" t="s">
        <v>152</v>
      </c>
      <c r="E22" s="102">
        <v>0</v>
      </c>
      <c r="F22" s="69">
        <v>0</v>
      </c>
      <c r="G22" s="67" t="str">
        <f t="shared" si="8"/>
        <v>-</v>
      </c>
      <c r="H22" s="69">
        <v>0</v>
      </c>
      <c r="I22" s="67" t="str">
        <f t="shared" si="9"/>
        <v>-</v>
      </c>
      <c r="J22" s="102">
        <v>9</v>
      </c>
      <c r="K22" s="69">
        <v>1</v>
      </c>
      <c r="L22" s="67">
        <f t="shared" si="10"/>
        <v>0.1111111111111111</v>
      </c>
      <c r="M22" s="69">
        <v>8</v>
      </c>
      <c r="N22" s="67">
        <f t="shared" si="11"/>
        <v>0.88888888888888884</v>
      </c>
      <c r="O22" s="102">
        <v>672</v>
      </c>
      <c r="P22" s="69">
        <v>66</v>
      </c>
      <c r="Q22" s="67">
        <f t="shared" si="12"/>
        <v>9.8214285714285712E-2</v>
      </c>
      <c r="R22" s="69">
        <v>606</v>
      </c>
      <c r="S22" s="67">
        <f t="shared" si="13"/>
        <v>0.9017857142857143</v>
      </c>
      <c r="T22" s="102">
        <v>352</v>
      </c>
      <c r="U22" s="69">
        <v>35</v>
      </c>
      <c r="V22" s="67">
        <f t="shared" si="14"/>
        <v>9.9431818181818177E-2</v>
      </c>
      <c r="W22" s="69">
        <v>317</v>
      </c>
      <c r="X22" s="67">
        <f t="shared" si="15"/>
        <v>0.90056818181818177</v>
      </c>
      <c r="Y22" s="102">
        <v>232</v>
      </c>
      <c r="Z22" s="69">
        <v>15</v>
      </c>
      <c r="AA22" s="67">
        <f t="shared" si="16"/>
        <v>6.4655172413793108E-2</v>
      </c>
      <c r="AB22" s="69">
        <v>217</v>
      </c>
      <c r="AC22" s="67">
        <f t="shared" si="17"/>
        <v>0.93534482758620685</v>
      </c>
      <c r="AD22" s="102">
        <v>117</v>
      </c>
      <c r="AE22" s="69">
        <v>3</v>
      </c>
      <c r="AF22" s="67">
        <f t="shared" si="18"/>
        <v>2.564102564102564E-2</v>
      </c>
      <c r="AG22" s="69">
        <v>114</v>
      </c>
      <c r="AH22" s="67">
        <f t="shared" si="19"/>
        <v>0.97435897435897434</v>
      </c>
      <c r="AI22" s="102">
        <v>47</v>
      </c>
      <c r="AJ22" s="69">
        <v>0</v>
      </c>
      <c r="AK22" s="67">
        <f t="shared" si="20"/>
        <v>0</v>
      </c>
      <c r="AL22" s="69">
        <v>47</v>
      </c>
      <c r="AM22" s="67">
        <f t="shared" si="21"/>
        <v>1</v>
      </c>
      <c r="AN22" s="102">
        <f t="shared" si="22"/>
        <v>1429</v>
      </c>
      <c r="AO22" s="69">
        <f t="shared" si="23"/>
        <v>120</v>
      </c>
      <c r="AP22" s="67">
        <f t="shared" si="24"/>
        <v>8.3974807557732678E-2</v>
      </c>
      <c r="AQ22" s="68">
        <f t="shared" si="0"/>
        <v>1309</v>
      </c>
      <c r="AR22" s="67">
        <f t="shared" si="25"/>
        <v>0.91602519244226732</v>
      </c>
      <c r="AS22" s="98"/>
      <c r="AT22" s="58">
        <v>17</v>
      </c>
      <c r="AU22" s="11" t="s">
        <v>117</v>
      </c>
      <c r="AV22" s="38">
        <f t="shared" si="1"/>
        <v>0.12884032267292178</v>
      </c>
      <c r="AW22" s="38">
        <f t="shared" si="2"/>
        <v>0.87115967732707822</v>
      </c>
      <c r="AX22" s="38">
        <f t="shared" si="3"/>
        <v>0.10504672897196261</v>
      </c>
      <c r="AY22" s="38">
        <f t="shared" si="4"/>
        <v>0.89495327102803734</v>
      </c>
      <c r="BA22" s="82" t="s">
        <v>26</v>
      </c>
      <c r="BB22" s="38">
        <f t="shared" si="26"/>
        <v>0.28543901342411204</v>
      </c>
      <c r="BC22" s="38">
        <f t="shared" si="5"/>
        <v>0.71456098657588796</v>
      </c>
      <c r="BD22" s="38">
        <f t="shared" si="6"/>
        <v>0.20904373610081542</v>
      </c>
      <c r="BE22" s="38">
        <f t="shared" si="7"/>
        <v>0.79095626389918461</v>
      </c>
    </row>
    <row r="23" spans="2:57" s="12" customFormat="1" ht="13.5" customHeight="1">
      <c r="B23" s="244"/>
      <c r="C23" s="318"/>
      <c r="D23" s="76" t="s">
        <v>151</v>
      </c>
      <c r="E23" s="103">
        <v>31</v>
      </c>
      <c r="F23" s="75">
        <v>2</v>
      </c>
      <c r="G23" s="13">
        <f t="shared" si="8"/>
        <v>6.4516129032258063E-2</v>
      </c>
      <c r="H23" s="75">
        <v>29</v>
      </c>
      <c r="I23" s="13">
        <f t="shared" si="9"/>
        <v>0.93548387096774188</v>
      </c>
      <c r="J23" s="103">
        <v>111</v>
      </c>
      <c r="K23" s="75">
        <v>9</v>
      </c>
      <c r="L23" s="13">
        <f t="shared" si="10"/>
        <v>8.1081081081081086E-2</v>
      </c>
      <c r="M23" s="75">
        <v>102</v>
      </c>
      <c r="N23" s="13">
        <f t="shared" si="11"/>
        <v>0.91891891891891897</v>
      </c>
      <c r="O23" s="103">
        <v>3931</v>
      </c>
      <c r="P23" s="75">
        <v>458</v>
      </c>
      <c r="Q23" s="13">
        <f t="shared" si="12"/>
        <v>0.11650979394556092</v>
      </c>
      <c r="R23" s="75">
        <v>3473</v>
      </c>
      <c r="S23" s="13">
        <f t="shared" si="13"/>
        <v>0.88349020605443906</v>
      </c>
      <c r="T23" s="103">
        <v>3249</v>
      </c>
      <c r="U23" s="75">
        <v>303</v>
      </c>
      <c r="V23" s="13">
        <f t="shared" si="14"/>
        <v>9.3259464450600182E-2</v>
      </c>
      <c r="W23" s="75">
        <v>2946</v>
      </c>
      <c r="X23" s="13">
        <f t="shared" si="15"/>
        <v>0.90674053554939982</v>
      </c>
      <c r="Y23" s="103">
        <v>2133</v>
      </c>
      <c r="Z23" s="75">
        <v>133</v>
      </c>
      <c r="AA23" s="13">
        <f t="shared" si="16"/>
        <v>6.235349273323957E-2</v>
      </c>
      <c r="AB23" s="75">
        <v>2000</v>
      </c>
      <c r="AC23" s="13">
        <f t="shared" si="17"/>
        <v>0.93764650726676046</v>
      </c>
      <c r="AD23" s="103">
        <v>854</v>
      </c>
      <c r="AE23" s="75">
        <v>43</v>
      </c>
      <c r="AF23" s="13">
        <f t="shared" si="18"/>
        <v>5.0351288056206089E-2</v>
      </c>
      <c r="AG23" s="75">
        <v>811</v>
      </c>
      <c r="AH23" s="13">
        <f t="shared" si="19"/>
        <v>0.94964871194379397</v>
      </c>
      <c r="AI23" s="103">
        <v>258</v>
      </c>
      <c r="AJ23" s="75">
        <v>11</v>
      </c>
      <c r="AK23" s="13">
        <f t="shared" si="20"/>
        <v>4.2635658914728682E-2</v>
      </c>
      <c r="AL23" s="75">
        <v>247</v>
      </c>
      <c r="AM23" s="13">
        <f t="shared" si="21"/>
        <v>0.95736434108527135</v>
      </c>
      <c r="AN23" s="103">
        <f t="shared" si="22"/>
        <v>10567</v>
      </c>
      <c r="AO23" s="75">
        <f t="shared" si="23"/>
        <v>959</v>
      </c>
      <c r="AP23" s="13">
        <f t="shared" si="24"/>
        <v>9.0754234882180373E-2</v>
      </c>
      <c r="AQ23" s="34">
        <f t="shared" si="0"/>
        <v>9608</v>
      </c>
      <c r="AR23" s="13">
        <f t="shared" si="25"/>
        <v>0.90924576511781963</v>
      </c>
      <c r="AS23" s="98"/>
      <c r="AT23" s="58">
        <v>18</v>
      </c>
      <c r="AU23" s="11" t="s">
        <v>62</v>
      </c>
      <c r="AV23" s="38">
        <f t="shared" si="1"/>
        <v>0.11429287549345198</v>
      </c>
      <c r="AW23" s="38">
        <f t="shared" si="2"/>
        <v>0.88570712450654798</v>
      </c>
      <c r="AX23" s="38">
        <f t="shared" si="3"/>
        <v>9.7630718954248366E-2</v>
      </c>
      <c r="AY23" s="38">
        <f t="shared" si="4"/>
        <v>0.90236928104575165</v>
      </c>
      <c r="BA23" s="82" t="s">
        <v>27</v>
      </c>
      <c r="BB23" s="38">
        <f t="shared" si="26"/>
        <v>0.14426290382473078</v>
      </c>
      <c r="BC23" s="38">
        <f t="shared" si="5"/>
        <v>0.85573709617526916</v>
      </c>
      <c r="BD23" s="38">
        <f t="shared" si="6"/>
        <v>0.12361396303901437</v>
      </c>
      <c r="BE23" s="38">
        <f t="shared" si="7"/>
        <v>0.8763860369609856</v>
      </c>
    </row>
    <row r="24" spans="2:57" s="12" customFormat="1" ht="13.5" customHeight="1">
      <c r="B24" s="242">
        <v>7</v>
      </c>
      <c r="C24" s="315" t="s">
        <v>111</v>
      </c>
      <c r="D24" s="80" t="s">
        <v>153</v>
      </c>
      <c r="E24" s="101">
        <v>38</v>
      </c>
      <c r="F24" s="79">
        <v>3</v>
      </c>
      <c r="G24" s="77">
        <f t="shared" si="8"/>
        <v>7.8947368421052627E-2</v>
      </c>
      <c r="H24" s="79">
        <v>35</v>
      </c>
      <c r="I24" s="77">
        <f t="shared" si="9"/>
        <v>0.92105263157894735</v>
      </c>
      <c r="J24" s="101">
        <v>86</v>
      </c>
      <c r="K24" s="79">
        <v>6</v>
      </c>
      <c r="L24" s="77">
        <f t="shared" si="10"/>
        <v>6.9767441860465115E-2</v>
      </c>
      <c r="M24" s="79">
        <v>80</v>
      </c>
      <c r="N24" s="77">
        <f t="shared" si="11"/>
        <v>0.93023255813953487</v>
      </c>
      <c r="O24" s="101">
        <v>3067</v>
      </c>
      <c r="P24" s="79">
        <v>554</v>
      </c>
      <c r="Q24" s="77">
        <f t="shared" si="12"/>
        <v>0.18063253994131073</v>
      </c>
      <c r="R24" s="79">
        <v>2513</v>
      </c>
      <c r="S24" s="77">
        <f t="shared" si="13"/>
        <v>0.81936746005868932</v>
      </c>
      <c r="T24" s="101">
        <v>2573</v>
      </c>
      <c r="U24" s="79">
        <v>394</v>
      </c>
      <c r="V24" s="77">
        <f t="shared" si="14"/>
        <v>0.15312864360668479</v>
      </c>
      <c r="W24" s="79">
        <v>2179</v>
      </c>
      <c r="X24" s="77">
        <f t="shared" si="15"/>
        <v>0.84687135639331523</v>
      </c>
      <c r="Y24" s="101">
        <v>1591</v>
      </c>
      <c r="Z24" s="79">
        <v>188</v>
      </c>
      <c r="AA24" s="77">
        <f t="shared" si="16"/>
        <v>0.11816467630421119</v>
      </c>
      <c r="AB24" s="79">
        <v>1403</v>
      </c>
      <c r="AC24" s="77">
        <f t="shared" si="17"/>
        <v>0.88183532369578876</v>
      </c>
      <c r="AD24" s="101">
        <v>672</v>
      </c>
      <c r="AE24" s="79">
        <v>42</v>
      </c>
      <c r="AF24" s="77">
        <f t="shared" si="18"/>
        <v>6.25E-2</v>
      </c>
      <c r="AG24" s="79">
        <v>630</v>
      </c>
      <c r="AH24" s="77">
        <f t="shared" si="19"/>
        <v>0.9375</v>
      </c>
      <c r="AI24" s="101">
        <v>212</v>
      </c>
      <c r="AJ24" s="79">
        <v>10</v>
      </c>
      <c r="AK24" s="77">
        <f t="shared" si="20"/>
        <v>4.716981132075472E-2</v>
      </c>
      <c r="AL24" s="79">
        <v>202</v>
      </c>
      <c r="AM24" s="77">
        <f t="shared" si="21"/>
        <v>0.95283018867924529</v>
      </c>
      <c r="AN24" s="101">
        <f t="shared" si="22"/>
        <v>8239</v>
      </c>
      <c r="AO24" s="79">
        <f t="shared" si="23"/>
        <v>1197</v>
      </c>
      <c r="AP24" s="77">
        <f t="shared" si="24"/>
        <v>0.14528462192013594</v>
      </c>
      <c r="AQ24" s="78">
        <f t="shared" si="0"/>
        <v>7042</v>
      </c>
      <c r="AR24" s="77">
        <f t="shared" si="25"/>
        <v>0.85471537807986409</v>
      </c>
      <c r="AS24" s="98"/>
      <c r="AT24" s="58">
        <v>19</v>
      </c>
      <c r="AU24" s="11" t="s">
        <v>118</v>
      </c>
      <c r="AV24" s="38">
        <f t="shared" si="1"/>
        <v>0.12079361991830383</v>
      </c>
      <c r="AW24" s="38">
        <f t="shared" si="2"/>
        <v>0.87920638008169616</v>
      </c>
      <c r="AX24" s="38">
        <f t="shared" si="3"/>
        <v>6.9602272727272721E-2</v>
      </c>
      <c r="AY24" s="38">
        <f t="shared" si="4"/>
        <v>0.93039772727272729</v>
      </c>
      <c r="BA24" s="82" t="s">
        <v>16</v>
      </c>
      <c r="BB24" s="38">
        <f t="shared" si="26"/>
        <v>0.2113231917336395</v>
      </c>
      <c r="BC24" s="38">
        <f t="shared" si="5"/>
        <v>0.78867680826636055</v>
      </c>
      <c r="BD24" s="38">
        <f t="shared" si="6"/>
        <v>0.17119675456389452</v>
      </c>
      <c r="BE24" s="38">
        <f t="shared" si="7"/>
        <v>0.82880324543610551</v>
      </c>
    </row>
    <row r="25" spans="2:57" s="12" customFormat="1" ht="13.5" customHeight="1">
      <c r="B25" s="243"/>
      <c r="C25" s="316"/>
      <c r="D25" s="70" t="s">
        <v>152</v>
      </c>
      <c r="E25" s="102">
        <v>5</v>
      </c>
      <c r="F25" s="69">
        <v>2</v>
      </c>
      <c r="G25" s="67">
        <f t="shared" si="8"/>
        <v>0.4</v>
      </c>
      <c r="H25" s="69">
        <v>3</v>
      </c>
      <c r="I25" s="67">
        <f t="shared" si="9"/>
        <v>0.6</v>
      </c>
      <c r="J25" s="102">
        <v>7</v>
      </c>
      <c r="K25" s="69">
        <v>1</v>
      </c>
      <c r="L25" s="67">
        <f t="shared" si="10"/>
        <v>0.14285714285714285</v>
      </c>
      <c r="M25" s="69">
        <v>6</v>
      </c>
      <c r="N25" s="67">
        <f t="shared" si="11"/>
        <v>0.8571428571428571</v>
      </c>
      <c r="O25" s="102">
        <v>552</v>
      </c>
      <c r="P25" s="69">
        <v>53</v>
      </c>
      <c r="Q25" s="67">
        <f t="shared" si="12"/>
        <v>9.6014492753623185E-2</v>
      </c>
      <c r="R25" s="69">
        <v>499</v>
      </c>
      <c r="S25" s="67">
        <f t="shared" si="13"/>
        <v>0.90398550724637683</v>
      </c>
      <c r="T25" s="102">
        <v>314</v>
      </c>
      <c r="U25" s="69">
        <v>39</v>
      </c>
      <c r="V25" s="67">
        <f t="shared" si="14"/>
        <v>0.12420382165605096</v>
      </c>
      <c r="W25" s="69">
        <v>275</v>
      </c>
      <c r="X25" s="67">
        <f t="shared" si="15"/>
        <v>0.87579617834394907</v>
      </c>
      <c r="Y25" s="102">
        <v>191</v>
      </c>
      <c r="Z25" s="69">
        <v>14</v>
      </c>
      <c r="AA25" s="67">
        <f t="shared" si="16"/>
        <v>7.3298429319371722E-2</v>
      </c>
      <c r="AB25" s="69">
        <v>177</v>
      </c>
      <c r="AC25" s="67">
        <f t="shared" si="17"/>
        <v>0.92670157068062831</v>
      </c>
      <c r="AD25" s="102">
        <v>67</v>
      </c>
      <c r="AE25" s="69">
        <v>2</v>
      </c>
      <c r="AF25" s="67">
        <f t="shared" si="18"/>
        <v>2.9850746268656716E-2</v>
      </c>
      <c r="AG25" s="69">
        <v>65</v>
      </c>
      <c r="AH25" s="67">
        <f t="shared" si="19"/>
        <v>0.97014925373134331</v>
      </c>
      <c r="AI25" s="102">
        <v>53</v>
      </c>
      <c r="AJ25" s="69">
        <v>0</v>
      </c>
      <c r="AK25" s="67">
        <f t="shared" si="20"/>
        <v>0</v>
      </c>
      <c r="AL25" s="69">
        <v>53</v>
      </c>
      <c r="AM25" s="67">
        <f t="shared" si="21"/>
        <v>1</v>
      </c>
      <c r="AN25" s="102">
        <f t="shared" si="22"/>
        <v>1189</v>
      </c>
      <c r="AO25" s="69">
        <f t="shared" si="23"/>
        <v>111</v>
      </c>
      <c r="AP25" s="67">
        <f t="shared" si="24"/>
        <v>9.3355761143818342E-2</v>
      </c>
      <c r="AQ25" s="68">
        <f t="shared" si="0"/>
        <v>1078</v>
      </c>
      <c r="AR25" s="67">
        <f t="shared" si="25"/>
        <v>0.90664423885618162</v>
      </c>
      <c r="AS25" s="98"/>
      <c r="AT25" s="58">
        <v>20</v>
      </c>
      <c r="AU25" s="11" t="s">
        <v>119</v>
      </c>
      <c r="AV25" s="38">
        <f t="shared" si="1"/>
        <v>0.10816302139356998</v>
      </c>
      <c r="AW25" s="38">
        <f t="shared" si="2"/>
        <v>0.89183697860643008</v>
      </c>
      <c r="AX25" s="38">
        <f t="shared" si="3"/>
        <v>9.2172640819312368E-2</v>
      </c>
      <c r="AY25" s="38">
        <f t="shared" si="4"/>
        <v>0.90782735918068769</v>
      </c>
      <c r="BA25" s="82" t="s">
        <v>48</v>
      </c>
      <c r="BB25" s="38">
        <f t="shared" si="26"/>
        <v>0.30713821490467935</v>
      </c>
      <c r="BC25" s="38">
        <f t="shared" si="5"/>
        <v>0.69286178509532059</v>
      </c>
      <c r="BD25" s="38">
        <f t="shared" si="6"/>
        <v>0.20024721878862795</v>
      </c>
      <c r="BE25" s="38">
        <f t="shared" si="7"/>
        <v>0.79975278121137205</v>
      </c>
    </row>
    <row r="26" spans="2:57" s="12" customFormat="1" ht="13.5" customHeight="1">
      <c r="B26" s="244"/>
      <c r="C26" s="318"/>
      <c r="D26" s="76" t="s">
        <v>151</v>
      </c>
      <c r="E26" s="103">
        <v>43</v>
      </c>
      <c r="F26" s="75">
        <v>5</v>
      </c>
      <c r="G26" s="13">
        <f t="shared" si="8"/>
        <v>0.11627906976744186</v>
      </c>
      <c r="H26" s="75">
        <v>38</v>
      </c>
      <c r="I26" s="13">
        <f t="shared" si="9"/>
        <v>0.88372093023255816</v>
      </c>
      <c r="J26" s="103">
        <v>93</v>
      </c>
      <c r="K26" s="75">
        <v>7</v>
      </c>
      <c r="L26" s="13">
        <f t="shared" si="10"/>
        <v>7.5268817204301078E-2</v>
      </c>
      <c r="M26" s="75">
        <v>86</v>
      </c>
      <c r="N26" s="13">
        <f t="shared" si="11"/>
        <v>0.92473118279569888</v>
      </c>
      <c r="O26" s="103">
        <v>3619</v>
      </c>
      <c r="P26" s="75">
        <v>607</v>
      </c>
      <c r="Q26" s="13">
        <f t="shared" si="12"/>
        <v>0.16772589113014644</v>
      </c>
      <c r="R26" s="75">
        <v>3012</v>
      </c>
      <c r="S26" s="13">
        <f t="shared" si="13"/>
        <v>0.83227410886985353</v>
      </c>
      <c r="T26" s="103">
        <v>2887</v>
      </c>
      <c r="U26" s="75">
        <v>433</v>
      </c>
      <c r="V26" s="13">
        <f t="shared" si="14"/>
        <v>0.14998268098372011</v>
      </c>
      <c r="W26" s="75">
        <v>2454</v>
      </c>
      <c r="X26" s="13">
        <f t="shared" si="15"/>
        <v>0.85001731901627986</v>
      </c>
      <c r="Y26" s="103">
        <v>1782</v>
      </c>
      <c r="Z26" s="75">
        <v>202</v>
      </c>
      <c r="AA26" s="13">
        <f t="shared" si="16"/>
        <v>0.11335578002244669</v>
      </c>
      <c r="AB26" s="75">
        <v>1580</v>
      </c>
      <c r="AC26" s="13">
        <f t="shared" si="17"/>
        <v>0.88664421997755327</v>
      </c>
      <c r="AD26" s="103">
        <v>739</v>
      </c>
      <c r="AE26" s="75">
        <v>44</v>
      </c>
      <c r="AF26" s="13">
        <f t="shared" si="18"/>
        <v>5.9539918809201627E-2</v>
      </c>
      <c r="AG26" s="75">
        <v>695</v>
      </c>
      <c r="AH26" s="13">
        <f t="shared" si="19"/>
        <v>0.94046008119079838</v>
      </c>
      <c r="AI26" s="103">
        <v>265</v>
      </c>
      <c r="AJ26" s="75">
        <v>10</v>
      </c>
      <c r="AK26" s="13">
        <f t="shared" si="20"/>
        <v>3.7735849056603772E-2</v>
      </c>
      <c r="AL26" s="75">
        <v>255</v>
      </c>
      <c r="AM26" s="13">
        <f t="shared" si="21"/>
        <v>0.96226415094339623</v>
      </c>
      <c r="AN26" s="103">
        <f t="shared" si="22"/>
        <v>9428</v>
      </c>
      <c r="AO26" s="75">
        <f t="shared" si="23"/>
        <v>1308</v>
      </c>
      <c r="AP26" s="13">
        <f t="shared" si="24"/>
        <v>0.13873568095036062</v>
      </c>
      <c r="AQ26" s="34">
        <f t="shared" si="0"/>
        <v>8120</v>
      </c>
      <c r="AR26" s="13">
        <f t="shared" si="25"/>
        <v>0.8612643190496394</v>
      </c>
      <c r="AS26" s="98"/>
      <c r="AT26" s="58">
        <v>21</v>
      </c>
      <c r="AU26" s="11" t="s">
        <v>120</v>
      </c>
      <c r="AV26" s="38">
        <f t="shared" si="1"/>
        <v>0.13123893805309733</v>
      </c>
      <c r="AW26" s="38">
        <f t="shared" si="2"/>
        <v>0.86876106194690261</v>
      </c>
      <c r="AX26" s="38">
        <f t="shared" si="3"/>
        <v>0.11187072715972654</v>
      </c>
      <c r="AY26" s="38">
        <f t="shared" si="4"/>
        <v>0.88812927284027343</v>
      </c>
      <c r="BA26" s="82" t="s">
        <v>4</v>
      </c>
      <c r="BB26" s="38">
        <f t="shared" si="26"/>
        <v>0.25827199787812477</v>
      </c>
      <c r="BC26" s="38">
        <f t="shared" si="5"/>
        <v>0.74172800212187517</v>
      </c>
      <c r="BD26" s="38">
        <f t="shared" si="6"/>
        <v>0.20811472542847148</v>
      </c>
      <c r="BE26" s="38">
        <f t="shared" si="7"/>
        <v>0.79188527457152846</v>
      </c>
    </row>
    <row r="27" spans="2:57" s="12" customFormat="1" ht="13.5" customHeight="1">
      <c r="B27" s="242">
        <v>8</v>
      </c>
      <c r="C27" s="315" t="s">
        <v>58</v>
      </c>
      <c r="D27" s="80" t="s">
        <v>153</v>
      </c>
      <c r="E27" s="101">
        <v>17</v>
      </c>
      <c r="F27" s="79">
        <v>3</v>
      </c>
      <c r="G27" s="77">
        <f t="shared" si="8"/>
        <v>0.17647058823529413</v>
      </c>
      <c r="H27" s="79">
        <v>14</v>
      </c>
      <c r="I27" s="77">
        <f t="shared" si="9"/>
        <v>0.82352941176470584</v>
      </c>
      <c r="J27" s="101">
        <v>59</v>
      </c>
      <c r="K27" s="79">
        <v>2</v>
      </c>
      <c r="L27" s="77">
        <f t="shared" si="10"/>
        <v>3.3898305084745763E-2</v>
      </c>
      <c r="M27" s="79">
        <v>57</v>
      </c>
      <c r="N27" s="77">
        <f t="shared" si="11"/>
        <v>0.96610169491525422</v>
      </c>
      <c r="O27" s="101">
        <v>2058</v>
      </c>
      <c r="P27" s="79">
        <v>302</v>
      </c>
      <c r="Q27" s="77">
        <f t="shared" si="12"/>
        <v>0.14674441205053451</v>
      </c>
      <c r="R27" s="79">
        <v>1756</v>
      </c>
      <c r="S27" s="77">
        <f t="shared" si="13"/>
        <v>0.85325558794946554</v>
      </c>
      <c r="T27" s="101">
        <v>1813</v>
      </c>
      <c r="U27" s="79">
        <v>228</v>
      </c>
      <c r="V27" s="77">
        <f t="shared" si="14"/>
        <v>0.12575841147269717</v>
      </c>
      <c r="W27" s="79">
        <v>1585</v>
      </c>
      <c r="X27" s="77">
        <f t="shared" si="15"/>
        <v>0.87424158852730283</v>
      </c>
      <c r="Y27" s="101">
        <v>1343</v>
      </c>
      <c r="Z27" s="79">
        <v>99</v>
      </c>
      <c r="AA27" s="77">
        <f t="shared" si="16"/>
        <v>7.371556217423679E-2</v>
      </c>
      <c r="AB27" s="79">
        <v>1244</v>
      </c>
      <c r="AC27" s="77">
        <f t="shared" si="17"/>
        <v>0.9262844378257632</v>
      </c>
      <c r="AD27" s="101">
        <v>685</v>
      </c>
      <c r="AE27" s="79">
        <v>59</v>
      </c>
      <c r="AF27" s="77">
        <f t="shared" si="18"/>
        <v>8.6131386861313872E-2</v>
      </c>
      <c r="AG27" s="79">
        <v>626</v>
      </c>
      <c r="AH27" s="77">
        <f t="shared" si="19"/>
        <v>0.91386861313868617</v>
      </c>
      <c r="AI27" s="101">
        <v>206</v>
      </c>
      <c r="AJ27" s="79">
        <v>14</v>
      </c>
      <c r="AK27" s="77">
        <f t="shared" si="20"/>
        <v>6.7961165048543687E-2</v>
      </c>
      <c r="AL27" s="79">
        <v>192</v>
      </c>
      <c r="AM27" s="77">
        <f t="shared" si="21"/>
        <v>0.93203883495145634</v>
      </c>
      <c r="AN27" s="101">
        <f t="shared" si="22"/>
        <v>6181</v>
      </c>
      <c r="AO27" s="79">
        <f t="shared" si="23"/>
        <v>707</v>
      </c>
      <c r="AP27" s="77">
        <f t="shared" si="24"/>
        <v>0.1143827859569649</v>
      </c>
      <c r="AQ27" s="79">
        <f t="shared" si="0"/>
        <v>5474</v>
      </c>
      <c r="AR27" s="77">
        <f t="shared" si="25"/>
        <v>0.88561721404303506</v>
      </c>
      <c r="AS27" s="98"/>
      <c r="AT27" s="58">
        <v>22</v>
      </c>
      <c r="AU27" s="11" t="s">
        <v>63</v>
      </c>
      <c r="AV27" s="38">
        <f t="shared" si="1"/>
        <v>0.10198703796025924</v>
      </c>
      <c r="AW27" s="38">
        <f t="shared" si="2"/>
        <v>0.89801296203974079</v>
      </c>
      <c r="AX27" s="38">
        <f t="shared" si="3"/>
        <v>8.5134539038376714E-2</v>
      </c>
      <c r="AY27" s="38">
        <f t="shared" si="4"/>
        <v>0.91486546096162324</v>
      </c>
      <c r="BA27" s="82" t="s">
        <v>22</v>
      </c>
      <c r="BB27" s="38">
        <f t="shared" si="26"/>
        <v>0.21729185727355901</v>
      </c>
      <c r="BC27" s="38">
        <f t="shared" si="5"/>
        <v>0.78270814272644096</v>
      </c>
      <c r="BD27" s="38">
        <f t="shared" si="6"/>
        <v>0.17065637065637065</v>
      </c>
      <c r="BE27" s="38">
        <f t="shared" si="7"/>
        <v>0.82934362934362937</v>
      </c>
    </row>
    <row r="28" spans="2:57" s="12" customFormat="1" ht="13.5" customHeight="1">
      <c r="B28" s="243"/>
      <c r="C28" s="316"/>
      <c r="D28" s="70" t="s">
        <v>152</v>
      </c>
      <c r="E28" s="102">
        <v>4</v>
      </c>
      <c r="F28" s="69">
        <v>0</v>
      </c>
      <c r="G28" s="67">
        <f t="shared" si="8"/>
        <v>0</v>
      </c>
      <c r="H28" s="69">
        <v>4</v>
      </c>
      <c r="I28" s="67">
        <f t="shared" si="9"/>
        <v>1</v>
      </c>
      <c r="J28" s="102">
        <v>11</v>
      </c>
      <c r="K28" s="69">
        <v>1</v>
      </c>
      <c r="L28" s="67">
        <f t="shared" si="10"/>
        <v>9.0909090909090912E-2</v>
      </c>
      <c r="M28" s="69">
        <v>10</v>
      </c>
      <c r="N28" s="67">
        <f t="shared" si="11"/>
        <v>0.90909090909090906</v>
      </c>
      <c r="O28" s="102">
        <v>477</v>
      </c>
      <c r="P28" s="69">
        <v>44</v>
      </c>
      <c r="Q28" s="67">
        <f t="shared" si="12"/>
        <v>9.2243186582809222E-2</v>
      </c>
      <c r="R28" s="69">
        <v>433</v>
      </c>
      <c r="S28" s="67">
        <f t="shared" si="13"/>
        <v>0.90775681341719072</v>
      </c>
      <c r="T28" s="102">
        <v>256</v>
      </c>
      <c r="U28" s="69">
        <v>24</v>
      </c>
      <c r="V28" s="67">
        <f t="shared" si="14"/>
        <v>9.375E-2</v>
      </c>
      <c r="W28" s="69">
        <v>232</v>
      </c>
      <c r="X28" s="67">
        <f t="shared" si="15"/>
        <v>0.90625</v>
      </c>
      <c r="Y28" s="102">
        <v>169</v>
      </c>
      <c r="Z28" s="69">
        <v>12</v>
      </c>
      <c r="AA28" s="67">
        <f t="shared" si="16"/>
        <v>7.1005917159763315E-2</v>
      </c>
      <c r="AB28" s="69">
        <v>157</v>
      </c>
      <c r="AC28" s="67">
        <f t="shared" si="17"/>
        <v>0.92899408284023666</v>
      </c>
      <c r="AD28" s="102">
        <v>95</v>
      </c>
      <c r="AE28" s="69">
        <v>3</v>
      </c>
      <c r="AF28" s="67">
        <f t="shared" si="18"/>
        <v>3.1578947368421054E-2</v>
      </c>
      <c r="AG28" s="69">
        <v>92</v>
      </c>
      <c r="AH28" s="67">
        <f t="shared" si="19"/>
        <v>0.96842105263157896</v>
      </c>
      <c r="AI28" s="102">
        <v>51</v>
      </c>
      <c r="AJ28" s="69">
        <v>0</v>
      </c>
      <c r="AK28" s="67">
        <f t="shared" si="20"/>
        <v>0</v>
      </c>
      <c r="AL28" s="69">
        <v>51</v>
      </c>
      <c r="AM28" s="67">
        <f t="shared" si="21"/>
        <v>1</v>
      </c>
      <c r="AN28" s="102">
        <f t="shared" si="22"/>
        <v>1063</v>
      </c>
      <c r="AO28" s="69">
        <f t="shared" si="23"/>
        <v>84</v>
      </c>
      <c r="AP28" s="67">
        <f t="shared" si="24"/>
        <v>7.9021636876763876E-2</v>
      </c>
      <c r="AQ28" s="68">
        <f t="shared" si="0"/>
        <v>979</v>
      </c>
      <c r="AR28" s="67">
        <f t="shared" si="25"/>
        <v>0.92097836312323611</v>
      </c>
      <c r="AS28" s="98"/>
      <c r="AT28" s="58">
        <v>23</v>
      </c>
      <c r="AU28" s="11" t="s">
        <v>121</v>
      </c>
      <c r="AV28" s="38">
        <f t="shared" si="1"/>
        <v>0.10866194527092152</v>
      </c>
      <c r="AW28" s="38">
        <f t="shared" si="2"/>
        <v>0.89133805472907846</v>
      </c>
      <c r="AX28" s="38">
        <f t="shared" si="3"/>
        <v>8.5549132947976878E-2</v>
      </c>
      <c r="AY28" s="38">
        <f t="shared" si="4"/>
        <v>0.91445086705202316</v>
      </c>
      <c r="BA28" s="82" t="s">
        <v>28</v>
      </c>
      <c r="BB28" s="38">
        <f t="shared" si="26"/>
        <v>0.29561397293275704</v>
      </c>
      <c r="BC28" s="38">
        <f t="shared" si="5"/>
        <v>0.70438602706724296</v>
      </c>
      <c r="BD28" s="38">
        <f t="shared" si="6"/>
        <v>0.21107128634010355</v>
      </c>
      <c r="BE28" s="38">
        <f t="shared" si="7"/>
        <v>0.78892871365989647</v>
      </c>
    </row>
    <row r="29" spans="2:57" s="12" customFormat="1" ht="13.5" customHeight="1">
      <c r="B29" s="244"/>
      <c r="C29" s="318"/>
      <c r="D29" s="76" t="s">
        <v>151</v>
      </c>
      <c r="E29" s="103">
        <v>21</v>
      </c>
      <c r="F29" s="75">
        <v>3</v>
      </c>
      <c r="G29" s="13">
        <f t="shared" si="8"/>
        <v>0.14285714285714285</v>
      </c>
      <c r="H29" s="75">
        <v>18</v>
      </c>
      <c r="I29" s="13">
        <f t="shared" si="9"/>
        <v>0.8571428571428571</v>
      </c>
      <c r="J29" s="103">
        <v>70</v>
      </c>
      <c r="K29" s="75">
        <v>3</v>
      </c>
      <c r="L29" s="13">
        <f t="shared" si="10"/>
        <v>4.2857142857142858E-2</v>
      </c>
      <c r="M29" s="75">
        <v>67</v>
      </c>
      <c r="N29" s="13">
        <f t="shared" si="11"/>
        <v>0.95714285714285718</v>
      </c>
      <c r="O29" s="103">
        <v>2535</v>
      </c>
      <c r="P29" s="75">
        <v>346</v>
      </c>
      <c r="Q29" s="13">
        <f t="shared" si="12"/>
        <v>0.13648915187376726</v>
      </c>
      <c r="R29" s="75">
        <v>2189</v>
      </c>
      <c r="S29" s="13">
        <f t="shared" si="13"/>
        <v>0.86351084812623269</v>
      </c>
      <c r="T29" s="103">
        <v>2069</v>
      </c>
      <c r="U29" s="75">
        <v>252</v>
      </c>
      <c r="V29" s="13">
        <f t="shared" si="14"/>
        <v>0.12179797003383278</v>
      </c>
      <c r="W29" s="75">
        <v>1817</v>
      </c>
      <c r="X29" s="13">
        <f t="shared" si="15"/>
        <v>0.87820202996616725</v>
      </c>
      <c r="Y29" s="103">
        <v>1512</v>
      </c>
      <c r="Z29" s="75">
        <v>111</v>
      </c>
      <c r="AA29" s="13">
        <f t="shared" si="16"/>
        <v>7.3412698412698416E-2</v>
      </c>
      <c r="AB29" s="75">
        <v>1401</v>
      </c>
      <c r="AC29" s="13">
        <f t="shared" si="17"/>
        <v>0.92658730158730163</v>
      </c>
      <c r="AD29" s="103">
        <v>780</v>
      </c>
      <c r="AE29" s="75">
        <v>62</v>
      </c>
      <c r="AF29" s="13">
        <f t="shared" si="18"/>
        <v>7.9487179487179482E-2</v>
      </c>
      <c r="AG29" s="75">
        <v>718</v>
      </c>
      <c r="AH29" s="13">
        <f t="shared" si="19"/>
        <v>0.92051282051282046</v>
      </c>
      <c r="AI29" s="103">
        <v>257</v>
      </c>
      <c r="AJ29" s="75">
        <v>14</v>
      </c>
      <c r="AK29" s="13">
        <f t="shared" si="20"/>
        <v>5.4474708171206226E-2</v>
      </c>
      <c r="AL29" s="75">
        <v>243</v>
      </c>
      <c r="AM29" s="13">
        <f t="shared" si="21"/>
        <v>0.94552529182879375</v>
      </c>
      <c r="AN29" s="103">
        <f t="shared" si="22"/>
        <v>7244</v>
      </c>
      <c r="AO29" s="75">
        <f t="shared" si="23"/>
        <v>791</v>
      </c>
      <c r="AP29" s="13">
        <f t="shared" si="24"/>
        <v>0.10919381557150745</v>
      </c>
      <c r="AQ29" s="34">
        <f t="shared" si="0"/>
        <v>6453</v>
      </c>
      <c r="AR29" s="13">
        <f t="shared" si="25"/>
        <v>0.89080618442849258</v>
      </c>
      <c r="AS29" s="98"/>
      <c r="AT29" s="58">
        <v>24</v>
      </c>
      <c r="AU29" s="11" t="s">
        <v>122</v>
      </c>
      <c r="AV29" s="38">
        <f t="shared" si="1"/>
        <v>7.8608378131656359E-2</v>
      </c>
      <c r="AW29" s="38">
        <f t="shared" si="2"/>
        <v>0.92139162186834367</v>
      </c>
      <c r="AX29" s="38">
        <f t="shared" si="3"/>
        <v>8.6070215175537937E-2</v>
      </c>
      <c r="AY29" s="38">
        <f t="shared" si="4"/>
        <v>0.91392978482446208</v>
      </c>
      <c r="BA29" s="82" t="s">
        <v>17</v>
      </c>
      <c r="BB29" s="38">
        <f t="shared" si="26"/>
        <v>0.25444259567387689</v>
      </c>
      <c r="BC29" s="38">
        <f t="shared" si="5"/>
        <v>0.74555740432612316</v>
      </c>
      <c r="BD29" s="38">
        <f t="shared" si="6"/>
        <v>0.14930838079739625</v>
      </c>
      <c r="BE29" s="38">
        <f t="shared" si="7"/>
        <v>0.85069161920260372</v>
      </c>
    </row>
    <row r="30" spans="2:57" s="12" customFormat="1" ht="13.5" customHeight="1">
      <c r="B30" s="242">
        <v>9</v>
      </c>
      <c r="C30" s="315" t="s">
        <v>112</v>
      </c>
      <c r="D30" s="80" t="s">
        <v>153</v>
      </c>
      <c r="E30" s="101">
        <v>8</v>
      </c>
      <c r="F30" s="79">
        <v>2</v>
      </c>
      <c r="G30" s="77">
        <f t="shared" si="8"/>
        <v>0.25</v>
      </c>
      <c r="H30" s="79">
        <v>6</v>
      </c>
      <c r="I30" s="77">
        <f t="shared" si="9"/>
        <v>0.75</v>
      </c>
      <c r="J30" s="101">
        <v>32</v>
      </c>
      <c r="K30" s="79">
        <v>0</v>
      </c>
      <c r="L30" s="77">
        <f t="shared" si="10"/>
        <v>0</v>
      </c>
      <c r="M30" s="79">
        <v>32</v>
      </c>
      <c r="N30" s="77">
        <f t="shared" si="11"/>
        <v>1</v>
      </c>
      <c r="O30" s="101">
        <v>1390</v>
      </c>
      <c r="P30" s="79">
        <v>154</v>
      </c>
      <c r="Q30" s="77">
        <f t="shared" si="12"/>
        <v>0.11079136690647481</v>
      </c>
      <c r="R30" s="79">
        <v>1236</v>
      </c>
      <c r="S30" s="77">
        <f t="shared" si="13"/>
        <v>0.88920863309352516</v>
      </c>
      <c r="T30" s="101">
        <v>1201</v>
      </c>
      <c r="U30" s="79">
        <v>123</v>
      </c>
      <c r="V30" s="77">
        <f t="shared" si="14"/>
        <v>0.10241465445462115</v>
      </c>
      <c r="W30" s="79">
        <v>1078</v>
      </c>
      <c r="X30" s="77">
        <f t="shared" si="15"/>
        <v>0.89758534554537883</v>
      </c>
      <c r="Y30" s="101">
        <v>780</v>
      </c>
      <c r="Z30" s="79">
        <v>44</v>
      </c>
      <c r="AA30" s="77">
        <f t="shared" si="16"/>
        <v>5.6410256410256411E-2</v>
      </c>
      <c r="AB30" s="79">
        <v>736</v>
      </c>
      <c r="AC30" s="77">
        <f t="shared" si="17"/>
        <v>0.94358974358974357</v>
      </c>
      <c r="AD30" s="101">
        <v>348</v>
      </c>
      <c r="AE30" s="79">
        <v>22</v>
      </c>
      <c r="AF30" s="77">
        <f t="shared" si="18"/>
        <v>6.3218390804597707E-2</v>
      </c>
      <c r="AG30" s="79">
        <v>326</v>
      </c>
      <c r="AH30" s="77">
        <f t="shared" si="19"/>
        <v>0.93678160919540232</v>
      </c>
      <c r="AI30" s="101">
        <v>125</v>
      </c>
      <c r="AJ30" s="79">
        <v>0</v>
      </c>
      <c r="AK30" s="77">
        <f t="shared" si="20"/>
        <v>0</v>
      </c>
      <c r="AL30" s="79">
        <v>125</v>
      </c>
      <c r="AM30" s="77">
        <f t="shared" si="21"/>
        <v>1</v>
      </c>
      <c r="AN30" s="101">
        <f t="shared" si="22"/>
        <v>3884</v>
      </c>
      <c r="AO30" s="79">
        <f t="shared" si="23"/>
        <v>345</v>
      </c>
      <c r="AP30" s="77">
        <f t="shared" si="24"/>
        <v>8.8825952626158597E-2</v>
      </c>
      <c r="AQ30" s="78">
        <f t="shared" si="0"/>
        <v>3539</v>
      </c>
      <c r="AR30" s="77">
        <f t="shared" si="25"/>
        <v>0.91117404737384144</v>
      </c>
      <c r="AS30" s="98"/>
      <c r="AT30" s="58">
        <v>25</v>
      </c>
      <c r="AU30" s="11" t="s">
        <v>123</v>
      </c>
      <c r="AV30" s="38">
        <f t="shared" si="1"/>
        <v>0.1250366891693572</v>
      </c>
      <c r="AW30" s="38">
        <f t="shared" si="2"/>
        <v>0.87496331083064283</v>
      </c>
      <c r="AX30" s="38">
        <f t="shared" si="3"/>
        <v>7.1070234113712369E-2</v>
      </c>
      <c r="AY30" s="38">
        <f t="shared" si="4"/>
        <v>0.92892976588628762</v>
      </c>
      <c r="BA30" s="82" t="s">
        <v>10</v>
      </c>
      <c r="BB30" s="38">
        <f t="shared" si="26"/>
        <v>0.15483734685255598</v>
      </c>
      <c r="BC30" s="38">
        <f t="shared" si="5"/>
        <v>0.84516265314744399</v>
      </c>
      <c r="BD30" s="38">
        <f t="shared" si="6"/>
        <v>0.15089344804765056</v>
      </c>
      <c r="BE30" s="38">
        <f t="shared" si="7"/>
        <v>0.84910655195234941</v>
      </c>
    </row>
    <row r="31" spans="2:57" s="12" customFormat="1" ht="13.5" customHeight="1">
      <c r="B31" s="243"/>
      <c r="C31" s="316"/>
      <c r="D31" s="70" t="s">
        <v>152</v>
      </c>
      <c r="E31" s="102">
        <v>0</v>
      </c>
      <c r="F31" s="69">
        <v>0</v>
      </c>
      <c r="G31" s="67" t="str">
        <f t="shared" si="8"/>
        <v>-</v>
      </c>
      <c r="H31" s="69">
        <v>0</v>
      </c>
      <c r="I31" s="67" t="str">
        <f t="shared" si="9"/>
        <v>-</v>
      </c>
      <c r="J31" s="102">
        <v>5</v>
      </c>
      <c r="K31" s="69">
        <v>0</v>
      </c>
      <c r="L31" s="67">
        <f t="shared" si="10"/>
        <v>0</v>
      </c>
      <c r="M31" s="69">
        <v>5</v>
      </c>
      <c r="N31" s="67">
        <f t="shared" si="11"/>
        <v>1</v>
      </c>
      <c r="O31" s="102">
        <v>356</v>
      </c>
      <c r="P31" s="69">
        <v>26</v>
      </c>
      <c r="Q31" s="67">
        <f t="shared" si="12"/>
        <v>7.3033707865168537E-2</v>
      </c>
      <c r="R31" s="69">
        <v>330</v>
      </c>
      <c r="S31" s="67">
        <f t="shared" si="13"/>
        <v>0.9269662921348315</v>
      </c>
      <c r="T31" s="102">
        <v>169</v>
      </c>
      <c r="U31" s="69">
        <v>9</v>
      </c>
      <c r="V31" s="67">
        <f t="shared" si="14"/>
        <v>5.3254437869822487E-2</v>
      </c>
      <c r="W31" s="69">
        <v>160</v>
      </c>
      <c r="X31" s="67">
        <f t="shared" si="15"/>
        <v>0.94674556213017746</v>
      </c>
      <c r="Y31" s="102">
        <v>106</v>
      </c>
      <c r="Z31" s="69">
        <v>3</v>
      </c>
      <c r="AA31" s="67">
        <f t="shared" si="16"/>
        <v>2.8301886792452831E-2</v>
      </c>
      <c r="AB31" s="69">
        <v>103</v>
      </c>
      <c r="AC31" s="67">
        <f t="shared" si="17"/>
        <v>0.97169811320754718</v>
      </c>
      <c r="AD31" s="102">
        <v>57</v>
      </c>
      <c r="AE31" s="69">
        <v>2</v>
      </c>
      <c r="AF31" s="67">
        <f t="shared" si="18"/>
        <v>3.5087719298245612E-2</v>
      </c>
      <c r="AG31" s="69">
        <v>55</v>
      </c>
      <c r="AH31" s="67">
        <f t="shared" si="19"/>
        <v>0.96491228070175439</v>
      </c>
      <c r="AI31" s="102">
        <v>22</v>
      </c>
      <c r="AJ31" s="69">
        <v>0</v>
      </c>
      <c r="AK31" s="67">
        <f t="shared" si="20"/>
        <v>0</v>
      </c>
      <c r="AL31" s="69">
        <v>22</v>
      </c>
      <c r="AM31" s="67">
        <f t="shared" si="21"/>
        <v>1</v>
      </c>
      <c r="AN31" s="102">
        <f t="shared" si="22"/>
        <v>715</v>
      </c>
      <c r="AO31" s="69">
        <f t="shared" si="23"/>
        <v>40</v>
      </c>
      <c r="AP31" s="67">
        <f t="shared" si="24"/>
        <v>5.5944055944055944E-2</v>
      </c>
      <c r="AQ31" s="68">
        <f t="shared" si="0"/>
        <v>675</v>
      </c>
      <c r="AR31" s="67">
        <f t="shared" si="25"/>
        <v>0.94405594405594406</v>
      </c>
      <c r="AS31" s="98"/>
      <c r="AT31" s="58">
        <v>26</v>
      </c>
      <c r="AU31" s="11" t="s">
        <v>35</v>
      </c>
      <c r="AV31" s="38">
        <f t="shared" si="1"/>
        <v>0.17357660666286553</v>
      </c>
      <c r="AW31" s="38">
        <f t="shared" si="2"/>
        <v>0.82642339333713444</v>
      </c>
      <c r="AX31" s="38">
        <f t="shared" si="3"/>
        <v>0.15310895607529948</v>
      </c>
      <c r="AY31" s="38">
        <f t="shared" si="4"/>
        <v>0.84689104392470049</v>
      </c>
      <c r="BA31" s="82" t="s">
        <v>49</v>
      </c>
      <c r="BB31" s="38">
        <f t="shared" si="26"/>
        <v>0.17139581541989107</v>
      </c>
      <c r="BC31" s="38">
        <f t="shared" si="5"/>
        <v>0.82860418458010887</v>
      </c>
      <c r="BD31" s="38">
        <f t="shared" si="6"/>
        <v>0.15824594852240229</v>
      </c>
      <c r="BE31" s="38">
        <f t="shared" si="7"/>
        <v>0.84175405147759774</v>
      </c>
    </row>
    <row r="32" spans="2:57" s="12" customFormat="1" ht="13.5" customHeight="1">
      <c r="B32" s="244"/>
      <c r="C32" s="318"/>
      <c r="D32" s="76" t="s">
        <v>151</v>
      </c>
      <c r="E32" s="103">
        <v>8</v>
      </c>
      <c r="F32" s="75">
        <v>2</v>
      </c>
      <c r="G32" s="13">
        <f t="shared" si="8"/>
        <v>0.25</v>
      </c>
      <c r="H32" s="75">
        <v>6</v>
      </c>
      <c r="I32" s="13">
        <f t="shared" si="9"/>
        <v>0.75</v>
      </c>
      <c r="J32" s="103">
        <v>37</v>
      </c>
      <c r="K32" s="75">
        <v>0</v>
      </c>
      <c r="L32" s="13">
        <f t="shared" si="10"/>
        <v>0</v>
      </c>
      <c r="M32" s="75">
        <v>37</v>
      </c>
      <c r="N32" s="13">
        <f t="shared" si="11"/>
        <v>1</v>
      </c>
      <c r="O32" s="103">
        <v>1746</v>
      </c>
      <c r="P32" s="75">
        <v>180</v>
      </c>
      <c r="Q32" s="13">
        <f t="shared" si="12"/>
        <v>0.10309278350515463</v>
      </c>
      <c r="R32" s="75">
        <v>1566</v>
      </c>
      <c r="S32" s="13">
        <f t="shared" si="13"/>
        <v>0.89690721649484539</v>
      </c>
      <c r="T32" s="103">
        <v>1370</v>
      </c>
      <c r="U32" s="75">
        <v>132</v>
      </c>
      <c r="V32" s="13">
        <f t="shared" si="14"/>
        <v>9.6350364963503646E-2</v>
      </c>
      <c r="W32" s="75">
        <v>1238</v>
      </c>
      <c r="X32" s="13">
        <f t="shared" si="15"/>
        <v>0.90364963503649631</v>
      </c>
      <c r="Y32" s="103">
        <v>886</v>
      </c>
      <c r="Z32" s="75">
        <v>47</v>
      </c>
      <c r="AA32" s="13">
        <f t="shared" si="16"/>
        <v>5.3047404063205419E-2</v>
      </c>
      <c r="AB32" s="75">
        <v>839</v>
      </c>
      <c r="AC32" s="13">
        <f t="shared" si="17"/>
        <v>0.94695259593679459</v>
      </c>
      <c r="AD32" s="103">
        <v>405</v>
      </c>
      <c r="AE32" s="75">
        <v>24</v>
      </c>
      <c r="AF32" s="13">
        <f t="shared" si="18"/>
        <v>5.9259259259259262E-2</v>
      </c>
      <c r="AG32" s="75">
        <v>381</v>
      </c>
      <c r="AH32" s="13">
        <f t="shared" si="19"/>
        <v>0.94074074074074077</v>
      </c>
      <c r="AI32" s="103">
        <v>147</v>
      </c>
      <c r="AJ32" s="75">
        <v>0</v>
      </c>
      <c r="AK32" s="13">
        <f t="shared" si="20"/>
        <v>0</v>
      </c>
      <c r="AL32" s="75">
        <v>147</v>
      </c>
      <c r="AM32" s="13">
        <f t="shared" si="21"/>
        <v>1</v>
      </c>
      <c r="AN32" s="103">
        <f t="shared" si="22"/>
        <v>4599</v>
      </c>
      <c r="AO32" s="75">
        <f t="shared" si="23"/>
        <v>385</v>
      </c>
      <c r="AP32" s="13">
        <f t="shared" si="24"/>
        <v>8.3713850837138504E-2</v>
      </c>
      <c r="AQ32" s="34">
        <f t="shared" si="0"/>
        <v>4214</v>
      </c>
      <c r="AR32" s="13">
        <f t="shared" si="25"/>
        <v>0.91628614916286144</v>
      </c>
      <c r="AS32" s="98"/>
      <c r="AT32" s="58">
        <v>27</v>
      </c>
      <c r="AU32" s="11" t="s">
        <v>36</v>
      </c>
      <c r="AV32" s="38">
        <f t="shared" si="1"/>
        <v>0.15426742969663404</v>
      </c>
      <c r="AW32" s="38">
        <f t="shared" si="2"/>
        <v>0.8457325703033659</v>
      </c>
      <c r="AX32" s="38">
        <f t="shared" si="3"/>
        <v>0.12031191979205347</v>
      </c>
      <c r="AY32" s="38">
        <f t="shared" si="4"/>
        <v>0.87968808020794653</v>
      </c>
      <c r="BA32" s="82" t="s">
        <v>29</v>
      </c>
      <c r="BB32" s="38">
        <f t="shared" si="26"/>
        <v>0.34096024006001502</v>
      </c>
      <c r="BC32" s="38">
        <f t="shared" si="5"/>
        <v>0.65903975993998498</v>
      </c>
      <c r="BD32" s="38">
        <f t="shared" si="6"/>
        <v>0.24302496328928047</v>
      </c>
      <c r="BE32" s="38">
        <f t="shared" si="7"/>
        <v>0.75697503671071953</v>
      </c>
    </row>
    <row r="33" spans="1:57" s="12" customFormat="1" ht="13.5" customHeight="1">
      <c r="B33" s="242">
        <v>10</v>
      </c>
      <c r="C33" s="315" t="s">
        <v>59</v>
      </c>
      <c r="D33" s="80" t="s">
        <v>153</v>
      </c>
      <c r="E33" s="101">
        <v>38</v>
      </c>
      <c r="F33" s="79">
        <v>2</v>
      </c>
      <c r="G33" s="77">
        <f t="shared" si="8"/>
        <v>5.2631578947368418E-2</v>
      </c>
      <c r="H33" s="79">
        <v>36</v>
      </c>
      <c r="I33" s="77">
        <f t="shared" si="9"/>
        <v>0.94736842105263153</v>
      </c>
      <c r="J33" s="101">
        <v>69</v>
      </c>
      <c r="K33" s="79">
        <v>6</v>
      </c>
      <c r="L33" s="77">
        <f t="shared" si="10"/>
        <v>8.6956521739130432E-2</v>
      </c>
      <c r="M33" s="79">
        <v>63</v>
      </c>
      <c r="N33" s="77">
        <f t="shared" si="11"/>
        <v>0.91304347826086951</v>
      </c>
      <c r="O33" s="101">
        <v>3717</v>
      </c>
      <c r="P33" s="79">
        <v>759</v>
      </c>
      <c r="Q33" s="77">
        <f t="shared" si="12"/>
        <v>0.20419693301049233</v>
      </c>
      <c r="R33" s="79">
        <v>2958</v>
      </c>
      <c r="S33" s="77">
        <f t="shared" si="13"/>
        <v>0.79580306698950765</v>
      </c>
      <c r="T33" s="101">
        <v>3110</v>
      </c>
      <c r="U33" s="79">
        <v>614</v>
      </c>
      <c r="V33" s="77">
        <f t="shared" si="14"/>
        <v>0.19742765273311896</v>
      </c>
      <c r="W33" s="79">
        <v>2496</v>
      </c>
      <c r="X33" s="77">
        <f t="shared" si="15"/>
        <v>0.80257234726688098</v>
      </c>
      <c r="Y33" s="101">
        <v>2070</v>
      </c>
      <c r="Z33" s="79">
        <v>299</v>
      </c>
      <c r="AA33" s="77">
        <f t="shared" si="16"/>
        <v>0.14444444444444443</v>
      </c>
      <c r="AB33" s="79">
        <v>1771</v>
      </c>
      <c r="AC33" s="77">
        <f t="shared" si="17"/>
        <v>0.85555555555555551</v>
      </c>
      <c r="AD33" s="101">
        <v>868</v>
      </c>
      <c r="AE33" s="79">
        <v>81</v>
      </c>
      <c r="AF33" s="77">
        <f t="shared" si="18"/>
        <v>9.3317972350230413E-2</v>
      </c>
      <c r="AG33" s="79">
        <v>787</v>
      </c>
      <c r="AH33" s="77">
        <f t="shared" si="19"/>
        <v>0.90668202764976957</v>
      </c>
      <c r="AI33" s="101">
        <v>265</v>
      </c>
      <c r="AJ33" s="79">
        <v>11</v>
      </c>
      <c r="AK33" s="77">
        <f t="shared" si="20"/>
        <v>4.1509433962264149E-2</v>
      </c>
      <c r="AL33" s="79">
        <v>254</v>
      </c>
      <c r="AM33" s="77">
        <f t="shared" si="21"/>
        <v>0.95849056603773586</v>
      </c>
      <c r="AN33" s="101">
        <f t="shared" si="22"/>
        <v>10137</v>
      </c>
      <c r="AO33" s="79">
        <f t="shared" si="23"/>
        <v>1772</v>
      </c>
      <c r="AP33" s="77">
        <f t="shared" si="24"/>
        <v>0.17480516918220382</v>
      </c>
      <c r="AQ33" s="78">
        <f t="shared" si="0"/>
        <v>8365</v>
      </c>
      <c r="AR33" s="77">
        <f t="shared" si="25"/>
        <v>0.82519483081779621</v>
      </c>
      <c r="AS33" s="98"/>
      <c r="AT33" s="58">
        <v>28</v>
      </c>
      <c r="AU33" s="11" t="s">
        <v>37</v>
      </c>
      <c r="AV33" s="38">
        <f t="shared" si="1"/>
        <v>0.16372682044323836</v>
      </c>
      <c r="AW33" s="38">
        <f t="shared" si="2"/>
        <v>0.83627317955676161</v>
      </c>
      <c r="AX33" s="38">
        <f t="shared" si="3"/>
        <v>0.15065999089667728</v>
      </c>
      <c r="AY33" s="38">
        <f t="shared" si="4"/>
        <v>0.84934000910332275</v>
      </c>
      <c r="BA33" s="82" t="s">
        <v>23</v>
      </c>
      <c r="BB33" s="38">
        <f t="shared" si="26"/>
        <v>0.18283363739630307</v>
      </c>
      <c r="BC33" s="38">
        <f t="shared" si="5"/>
        <v>0.81716636260369691</v>
      </c>
      <c r="BD33" s="38">
        <f t="shared" si="6"/>
        <v>0.14260851760851762</v>
      </c>
      <c r="BE33" s="38">
        <f t="shared" si="7"/>
        <v>0.85739148239148244</v>
      </c>
    </row>
    <row r="34" spans="1:57" s="12" customFormat="1" ht="13.5" customHeight="1">
      <c r="A34" s="81"/>
      <c r="B34" s="243"/>
      <c r="C34" s="316"/>
      <c r="D34" s="70" t="s">
        <v>152</v>
      </c>
      <c r="E34" s="102">
        <v>2</v>
      </c>
      <c r="F34" s="69">
        <v>0</v>
      </c>
      <c r="G34" s="67">
        <f t="shared" si="8"/>
        <v>0</v>
      </c>
      <c r="H34" s="69">
        <v>2</v>
      </c>
      <c r="I34" s="67">
        <f t="shared" si="9"/>
        <v>1</v>
      </c>
      <c r="J34" s="102">
        <v>9</v>
      </c>
      <c r="K34" s="69">
        <v>1</v>
      </c>
      <c r="L34" s="67">
        <f t="shared" si="10"/>
        <v>0.1111111111111111</v>
      </c>
      <c r="M34" s="69">
        <v>8</v>
      </c>
      <c r="N34" s="67">
        <f t="shared" si="11"/>
        <v>0.88888888888888884</v>
      </c>
      <c r="O34" s="102">
        <v>708</v>
      </c>
      <c r="P34" s="69">
        <v>110</v>
      </c>
      <c r="Q34" s="67">
        <f t="shared" si="12"/>
        <v>0.15536723163841809</v>
      </c>
      <c r="R34" s="69">
        <v>598</v>
      </c>
      <c r="S34" s="67">
        <f t="shared" si="13"/>
        <v>0.84463276836158196</v>
      </c>
      <c r="T34" s="102">
        <v>396</v>
      </c>
      <c r="U34" s="69">
        <v>59</v>
      </c>
      <c r="V34" s="67">
        <f t="shared" si="14"/>
        <v>0.14898989898989898</v>
      </c>
      <c r="W34" s="69">
        <v>337</v>
      </c>
      <c r="X34" s="67">
        <f t="shared" si="15"/>
        <v>0.85101010101010099</v>
      </c>
      <c r="Y34" s="102">
        <v>192</v>
      </c>
      <c r="Z34" s="69">
        <v>12</v>
      </c>
      <c r="AA34" s="67">
        <f t="shared" si="16"/>
        <v>6.25E-2</v>
      </c>
      <c r="AB34" s="69">
        <v>180</v>
      </c>
      <c r="AC34" s="67">
        <f t="shared" si="17"/>
        <v>0.9375</v>
      </c>
      <c r="AD34" s="102">
        <v>90</v>
      </c>
      <c r="AE34" s="69">
        <v>4</v>
      </c>
      <c r="AF34" s="67">
        <f t="shared" si="18"/>
        <v>4.4444444444444446E-2</v>
      </c>
      <c r="AG34" s="69">
        <v>86</v>
      </c>
      <c r="AH34" s="67">
        <f t="shared" si="19"/>
        <v>0.9555555555555556</v>
      </c>
      <c r="AI34" s="102">
        <v>58</v>
      </c>
      <c r="AJ34" s="69">
        <v>1</v>
      </c>
      <c r="AK34" s="67">
        <f t="shared" si="20"/>
        <v>1.7241379310344827E-2</v>
      </c>
      <c r="AL34" s="69">
        <v>57</v>
      </c>
      <c r="AM34" s="67">
        <f t="shared" si="21"/>
        <v>0.98275862068965514</v>
      </c>
      <c r="AN34" s="102">
        <f t="shared" si="22"/>
        <v>1455</v>
      </c>
      <c r="AO34" s="69">
        <f t="shared" si="23"/>
        <v>187</v>
      </c>
      <c r="AP34" s="67">
        <f t="shared" si="24"/>
        <v>0.12852233676975944</v>
      </c>
      <c r="AQ34" s="68">
        <f t="shared" si="0"/>
        <v>1268</v>
      </c>
      <c r="AR34" s="67">
        <f t="shared" si="25"/>
        <v>0.87147766323024056</v>
      </c>
      <c r="AS34" s="98"/>
      <c r="AT34" s="58">
        <v>29</v>
      </c>
      <c r="AU34" s="11" t="s">
        <v>38</v>
      </c>
      <c r="AV34" s="38">
        <f t="shared" si="1"/>
        <v>0.18067299396031061</v>
      </c>
      <c r="AW34" s="38">
        <f t="shared" si="2"/>
        <v>0.81932700603968944</v>
      </c>
      <c r="AX34" s="38">
        <f t="shared" si="3"/>
        <v>0.15476190476190477</v>
      </c>
      <c r="AY34" s="38">
        <f t="shared" si="4"/>
        <v>0.84523809523809523</v>
      </c>
      <c r="BA34" s="82" t="s">
        <v>50</v>
      </c>
      <c r="BB34" s="38">
        <f t="shared" si="26"/>
        <v>0.16271321961620469</v>
      </c>
      <c r="BC34" s="38">
        <f t="shared" si="5"/>
        <v>0.83728678038379534</v>
      </c>
      <c r="BD34" s="38">
        <f t="shared" si="6"/>
        <v>0.14722445695897024</v>
      </c>
      <c r="BE34" s="38">
        <f t="shared" si="7"/>
        <v>0.85277554304102976</v>
      </c>
    </row>
    <row r="35" spans="1:57" s="12" customFormat="1" ht="13.5" customHeight="1">
      <c r="A35" s="81"/>
      <c r="B35" s="244"/>
      <c r="C35" s="318"/>
      <c r="D35" s="76" t="s">
        <v>151</v>
      </c>
      <c r="E35" s="103">
        <v>40</v>
      </c>
      <c r="F35" s="75">
        <v>2</v>
      </c>
      <c r="G35" s="13">
        <f t="shared" si="8"/>
        <v>0.05</v>
      </c>
      <c r="H35" s="75">
        <v>38</v>
      </c>
      <c r="I35" s="13">
        <f t="shared" si="9"/>
        <v>0.95</v>
      </c>
      <c r="J35" s="103">
        <v>78</v>
      </c>
      <c r="K35" s="75">
        <v>7</v>
      </c>
      <c r="L35" s="13">
        <f t="shared" si="10"/>
        <v>8.9743589743589744E-2</v>
      </c>
      <c r="M35" s="75">
        <v>71</v>
      </c>
      <c r="N35" s="13">
        <f t="shared" si="11"/>
        <v>0.91025641025641024</v>
      </c>
      <c r="O35" s="103">
        <v>4425</v>
      </c>
      <c r="P35" s="75">
        <v>869</v>
      </c>
      <c r="Q35" s="13">
        <f t="shared" si="12"/>
        <v>0.19638418079096046</v>
      </c>
      <c r="R35" s="75">
        <v>3556</v>
      </c>
      <c r="S35" s="13">
        <f t="shared" si="13"/>
        <v>0.80361581920903957</v>
      </c>
      <c r="T35" s="103">
        <v>3506</v>
      </c>
      <c r="U35" s="75">
        <v>673</v>
      </c>
      <c r="V35" s="13">
        <f t="shared" si="14"/>
        <v>0.19195664575014262</v>
      </c>
      <c r="W35" s="75">
        <v>2833</v>
      </c>
      <c r="X35" s="13">
        <f t="shared" si="15"/>
        <v>0.8080433542498574</v>
      </c>
      <c r="Y35" s="103">
        <v>2262</v>
      </c>
      <c r="Z35" s="75">
        <v>311</v>
      </c>
      <c r="AA35" s="13">
        <f t="shared" si="16"/>
        <v>0.13748894783377541</v>
      </c>
      <c r="AB35" s="75">
        <v>1951</v>
      </c>
      <c r="AC35" s="13">
        <f t="shared" si="17"/>
        <v>0.86251105216622459</v>
      </c>
      <c r="AD35" s="103">
        <v>958</v>
      </c>
      <c r="AE35" s="75">
        <v>85</v>
      </c>
      <c r="AF35" s="13">
        <f t="shared" si="18"/>
        <v>8.8726513569937368E-2</v>
      </c>
      <c r="AG35" s="75">
        <v>873</v>
      </c>
      <c r="AH35" s="13">
        <f t="shared" si="19"/>
        <v>0.91127348643006267</v>
      </c>
      <c r="AI35" s="103">
        <v>323</v>
      </c>
      <c r="AJ35" s="75">
        <v>12</v>
      </c>
      <c r="AK35" s="13">
        <f t="shared" si="20"/>
        <v>3.7151702786377708E-2</v>
      </c>
      <c r="AL35" s="75">
        <v>311</v>
      </c>
      <c r="AM35" s="13">
        <f t="shared" si="21"/>
        <v>0.96284829721362231</v>
      </c>
      <c r="AN35" s="103">
        <f t="shared" si="22"/>
        <v>11592</v>
      </c>
      <c r="AO35" s="75">
        <f t="shared" si="23"/>
        <v>1959</v>
      </c>
      <c r="AP35" s="13">
        <f t="shared" si="24"/>
        <v>0.16899585921325053</v>
      </c>
      <c r="AQ35" s="34">
        <f t="shared" si="0"/>
        <v>9633</v>
      </c>
      <c r="AR35" s="13">
        <f t="shared" si="25"/>
        <v>0.83100414078674945</v>
      </c>
      <c r="AS35" s="98"/>
      <c r="AT35" s="58">
        <v>30</v>
      </c>
      <c r="AU35" s="11" t="s">
        <v>39</v>
      </c>
      <c r="AV35" s="38">
        <f t="shared" si="1"/>
        <v>0.16420832789453074</v>
      </c>
      <c r="AW35" s="38">
        <f t="shared" si="2"/>
        <v>0.83579167210546923</v>
      </c>
      <c r="AX35" s="38">
        <f t="shared" si="3"/>
        <v>0.12958715596330275</v>
      </c>
      <c r="AY35" s="38">
        <f t="shared" si="4"/>
        <v>0.87041284403669728</v>
      </c>
      <c r="BA35" s="82" t="s">
        <v>18</v>
      </c>
      <c r="BB35" s="38">
        <f t="shared" si="26"/>
        <v>0.20940888956774095</v>
      </c>
      <c r="BC35" s="38">
        <f t="shared" si="5"/>
        <v>0.79059111043225905</v>
      </c>
      <c r="BD35" s="38">
        <f t="shared" si="6"/>
        <v>0.17426273458445041</v>
      </c>
      <c r="BE35" s="38">
        <f t="shared" si="7"/>
        <v>0.82573726541554959</v>
      </c>
    </row>
    <row r="36" spans="1:57" s="12" customFormat="1" ht="13.5" customHeight="1">
      <c r="A36" s="81"/>
      <c r="B36" s="242">
        <v>11</v>
      </c>
      <c r="C36" s="315" t="s">
        <v>60</v>
      </c>
      <c r="D36" s="80" t="s">
        <v>153</v>
      </c>
      <c r="E36" s="101">
        <v>61</v>
      </c>
      <c r="F36" s="79">
        <v>4</v>
      </c>
      <c r="G36" s="77">
        <f t="shared" si="8"/>
        <v>6.5573770491803282E-2</v>
      </c>
      <c r="H36" s="79">
        <v>57</v>
      </c>
      <c r="I36" s="77">
        <f t="shared" si="9"/>
        <v>0.93442622950819676</v>
      </c>
      <c r="J36" s="101">
        <v>139</v>
      </c>
      <c r="K36" s="79">
        <v>20</v>
      </c>
      <c r="L36" s="77">
        <f t="shared" si="10"/>
        <v>0.14388489208633093</v>
      </c>
      <c r="M36" s="79">
        <v>119</v>
      </c>
      <c r="N36" s="77">
        <f t="shared" si="11"/>
        <v>0.85611510791366907</v>
      </c>
      <c r="O36" s="101">
        <v>6242</v>
      </c>
      <c r="P36" s="79">
        <v>1078</v>
      </c>
      <c r="Q36" s="77">
        <f t="shared" si="12"/>
        <v>0.17270105735341237</v>
      </c>
      <c r="R36" s="79">
        <v>5164</v>
      </c>
      <c r="S36" s="77">
        <f t="shared" si="13"/>
        <v>0.82729894264658765</v>
      </c>
      <c r="T36" s="101">
        <v>5323</v>
      </c>
      <c r="U36" s="79">
        <v>759</v>
      </c>
      <c r="V36" s="77">
        <f t="shared" si="14"/>
        <v>0.14258876573360887</v>
      </c>
      <c r="W36" s="79">
        <v>4564</v>
      </c>
      <c r="X36" s="77">
        <f t="shared" si="15"/>
        <v>0.8574112342663911</v>
      </c>
      <c r="Y36" s="101">
        <v>3465</v>
      </c>
      <c r="Z36" s="79">
        <v>341</v>
      </c>
      <c r="AA36" s="77">
        <f t="shared" si="16"/>
        <v>9.841269841269841E-2</v>
      </c>
      <c r="AB36" s="79">
        <v>3124</v>
      </c>
      <c r="AC36" s="77">
        <f t="shared" si="17"/>
        <v>0.9015873015873016</v>
      </c>
      <c r="AD36" s="101">
        <v>1510</v>
      </c>
      <c r="AE36" s="79">
        <v>111</v>
      </c>
      <c r="AF36" s="77">
        <f t="shared" si="18"/>
        <v>7.3509933774834432E-2</v>
      </c>
      <c r="AG36" s="79">
        <v>1399</v>
      </c>
      <c r="AH36" s="77">
        <f t="shared" si="19"/>
        <v>0.92649006622516561</v>
      </c>
      <c r="AI36" s="101">
        <v>416</v>
      </c>
      <c r="AJ36" s="79">
        <v>22</v>
      </c>
      <c r="AK36" s="77">
        <f t="shared" si="20"/>
        <v>5.2884615384615384E-2</v>
      </c>
      <c r="AL36" s="79">
        <v>394</v>
      </c>
      <c r="AM36" s="77">
        <f t="shared" si="21"/>
        <v>0.94711538461538458</v>
      </c>
      <c r="AN36" s="101">
        <f t="shared" si="22"/>
        <v>17156</v>
      </c>
      <c r="AO36" s="79">
        <f t="shared" si="23"/>
        <v>2335</v>
      </c>
      <c r="AP36" s="77">
        <f t="shared" si="24"/>
        <v>0.13610398694334344</v>
      </c>
      <c r="AQ36" s="78">
        <f t="shared" si="0"/>
        <v>14821</v>
      </c>
      <c r="AR36" s="77">
        <f t="shared" si="25"/>
        <v>0.86389601305665653</v>
      </c>
      <c r="AS36" s="98"/>
      <c r="AT36" s="58">
        <v>31</v>
      </c>
      <c r="AU36" s="11" t="s">
        <v>40</v>
      </c>
      <c r="AV36" s="38">
        <f t="shared" si="1"/>
        <v>0.18721507446054098</v>
      </c>
      <c r="AW36" s="38">
        <f t="shared" si="2"/>
        <v>0.81278492553945902</v>
      </c>
      <c r="AX36" s="38">
        <f t="shared" si="3"/>
        <v>0.18317073170731707</v>
      </c>
      <c r="AY36" s="38">
        <f t="shared" si="4"/>
        <v>0.81682926829268288</v>
      </c>
      <c r="BA36" s="82" t="s">
        <v>19</v>
      </c>
      <c r="BB36" s="38">
        <f t="shared" si="26"/>
        <v>0.15542611894543226</v>
      </c>
      <c r="BC36" s="38">
        <f t="shared" si="5"/>
        <v>0.84457388105456777</v>
      </c>
      <c r="BD36" s="38">
        <f t="shared" si="6"/>
        <v>0.16089965397923875</v>
      </c>
      <c r="BE36" s="38">
        <f t="shared" si="7"/>
        <v>0.83910034602076122</v>
      </c>
    </row>
    <row r="37" spans="1:57" s="12" customFormat="1" ht="13.5" customHeight="1">
      <c r="A37" s="81"/>
      <c r="B37" s="243"/>
      <c r="C37" s="316"/>
      <c r="D37" s="70" t="s">
        <v>152</v>
      </c>
      <c r="E37" s="102">
        <v>6</v>
      </c>
      <c r="F37" s="69">
        <v>1</v>
      </c>
      <c r="G37" s="67">
        <f t="shared" si="8"/>
        <v>0.16666666666666666</v>
      </c>
      <c r="H37" s="69">
        <v>5</v>
      </c>
      <c r="I37" s="67">
        <f t="shared" si="9"/>
        <v>0.83333333333333337</v>
      </c>
      <c r="J37" s="102">
        <v>14</v>
      </c>
      <c r="K37" s="69">
        <v>1</v>
      </c>
      <c r="L37" s="67">
        <f t="shared" si="10"/>
        <v>7.1428571428571425E-2</v>
      </c>
      <c r="M37" s="69">
        <v>13</v>
      </c>
      <c r="N37" s="67">
        <f t="shared" si="11"/>
        <v>0.9285714285714286</v>
      </c>
      <c r="O37" s="102">
        <v>1208</v>
      </c>
      <c r="P37" s="69">
        <v>141</v>
      </c>
      <c r="Q37" s="67">
        <f t="shared" si="12"/>
        <v>0.11672185430463576</v>
      </c>
      <c r="R37" s="69">
        <v>1067</v>
      </c>
      <c r="S37" s="67">
        <f t="shared" si="13"/>
        <v>0.88327814569536423</v>
      </c>
      <c r="T37" s="102">
        <v>742</v>
      </c>
      <c r="U37" s="69">
        <v>87</v>
      </c>
      <c r="V37" s="67">
        <f t="shared" si="14"/>
        <v>0.11725067385444744</v>
      </c>
      <c r="W37" s="69">
        <v>655</v>
      </c>
      <c r="X37" s="67">
        <f t="shared" si="15"/>
        <v>0.88274932614555257</v>
      </c>
      <c r="Y37" s="102">
        <v>398</v>
      </c>
      <c r="Z37" s="69">
        <v>24</v>
      </c>
      <c r="AA37" s="67">
        <f t="shared" si="16"/>
        <v>6.030150753768844E-2</v>
      </c>
      <c r="AB37" s="69">
        <v>374</v>
      </c>
      <c r="AC37" s="67">
        <f t="shared" si="17"/>
        <v>0.93969849246231152</v>
      </c>
      <c r="AD37" s="102">
        <v>190</v>
      </c>
      <c r="AE37" s="69">
        <v>5</v>
      </c>
      <c r="AF37" s="67">
        <f t="shared" si="18"/>
        <v>2.6315789473684209E-2</v>
      </c>
      <c r="AG37" s="69">
        <v>185</v>
      </c>
      <c r="AH37" s="67">
        <f t="shared" si="19"/>
        <v>0.97368421052631582</v>
      </c>
      <c r="AI37" s="102">
        <v>85</v>
      </c>
      <c r="AJ37" s="69">
        <v>1</v>
      </c>
      <c r="AK37" s="67">
        <f t="shared" si="20"/>
        <v>1.1764705882352941E-2</v>
      </c>
      <c r="AL37" s="69">
        <v>84</v>
      </c>
      <c r="AM37" s="67">
        <f t="shared" si="21"/>
        <v>0.9882352941176471</v>
      </c>
      <c r="AN37" s="102">
        <f t="shared" si="22"/>
        <v>2643</v>
      </c>
      <c r="AO37" s="69">
        <f t="shared" si="23"/>
        <v>260</v>
      </c>
      <c r="AP37" s="67">
        <f t="shared" si="24"/>
        <v>9.8373060915626184E-2</v>
      </c>
      <c r="AQ37" s="68">
        <f t="shared" si="0"/>
        <v>2383</v>
      </c>
      <c r="AR37" s="67">
        <f t="shared" si="25"/>
        <v>0.90162693908437386</v>
      </c>
      <c r="AS37" s="98"/>
      <c r="AT37" s="58">
        <v>32</v>
      </c>
      <c r="AU37" s="11" t="s">
        <v>41</v>
      </c>
      <c r="AV37" s="38">
        <f t="shared" si="1"/>
        <v>0.17159487776484283</v>
      </c>
      <c r="AW37" s="38">
        <f t="shared" si="2"/>
        <v>0.82840512223515717</v>
      </c>
      <c r="AX37" s="38">
        <f t="shared" si="3"/>
        <v>0.1585209003215434</v>
      </c>
      <c r="AY37" s="38">
        <f t="shared" si="4"/>
        <v>0.84147909967845658</v>
      </c>
      <c r="BA37" s="82" t="s">
        <v>30</v>
      </c>
      <c r="BB37" s="38">
        <f t="shared" si="26"/>
        <v>0.26872803935347855</v>
      </c>
      <c r="BC37" s="38">
        <f t="shared" si="5"/>
        <v>0.73127196064652145</v>
      </c>
      <c r="BD37" s="38">
        <f t="shared" si="6"/>
        <v>0.18821603927986907</v>
      </c>
      <c r="BE37" s="38">
        <f t="shared" si="7"/>
        <v>0.81178396072013093</v>
      </c>
    </row>
    <row r="38" spans="1:57" s="12" customFormat="1" ht="13.5" customHeight="1">
      <c r="A38" s="81"/>
      <c r="B38" s="244"/>
      <c r="C38" s="318"/>
      <c r="D38" s="76" t="s">
        <v>151</v>
      </c>
      <c r="E38" s="103">
        <v>67</v>
      </c>
      <c r="F38" s="75">
        <v>5</v>
      </c>
      <c r="G38" s="13">
        <f t="shared" si="8"/>
        <v>7.4626865671641784E-2</v>
      </c>
      <c r="H38" s="75">
        <v>62</v>
      </c>
      <c r="I38" s="13">
        <f t="shared" si="9"/>
        <v>0.92537313432835822</v>
      </c>
      <c r="J38" s="103">
        <v>153</v>
      </c>
      <c r="K38" s="75">
        <v>21</v>
      </c>
      <c r="L38" s="13">
        <f t="shared" si="10"/>
        <v>0.13725490196078433</v>
      </c>
      <c r="M38" s="75">
        <v>132</v>
      </c>
      <c r="N38" s="13">
        <f t="shared" si="11"/>
        <v>0.86274509803921573</v>
      </c>
      <c r="O38" s="103">
        <v>7450</v>
      </c>
      <c r="P38" s="75">
        <v>1219</v>
      </c>
      <c r="Q38" s="13">
        <f t="shared" si="12"/>
        <v>0.16362416107382549</v>
      </c>
      <c r="R38" s="75">
        <v>6231</v>
      </c>
      <c r="S38" s="13">
        <f t="shared" si="13"/>
        <v>0.83637583892617451</v>
      </c>
      <c r="T38" s="103">
        <v>6065</v>
      </c>
      <c r="U38" s="75">
        <v>846</v>
      </c>
      <c r="V38" s="13">
        <f t="shared" si="14"/>
        <v>0.1394888705688376</v>
      </c>
      <c r="W38" s="75">
        <v>5219</v>
      </c>
      <c r="X38" s="13">
        <f t="shared" si="15"/>
        <v>0.86051112943116237</v>
      </c>
      <c r="Y38" s="103">
        <v>3863</v>
      </c>
      <c r="Z38" s="75">
        <v>365</v>
      </c>
      <c r="AA38" s="13">
        <f t="shared" si="16"/>
        <v>9.4486150660108723E-2</v>
      </c>
      <c r="AB38" s="75">
        <v>3498</v>
      </c>
      <c r="AC38" s="13">
        <f t="shared" si="17"/>
        <v>0.90551384933989132</v>
      </c>
      <c r="AD38" s="103">
        <v>1700</v>
      </c>
      <c r="AE38" s="75">
        <v>116</v>
      </c>
      <c r="AF38" s="13">
        <f t="shared" si="18"/>
        <v>6.8235294117647061E-2</v>
      </c>
      <c r="AG38" s="75">
        <v>1584</v>
      </c>
      <c r="AH38" s="13">
        <f t="shared" si="19"/>
        <v>0.93176470588235294</v>
      </c>
      <c r="AI38" s="103">
        <v>501</v>
      </c>
      <c r="AJ38" s="75">
        <v>23</v>
      </c>
      <c r="AK38" s="13">
        <f t="shared" si="20"/>
        <v>4.590818363273453E-2</v>
      </c>
      <c r="AL38" s="75">
        <v>478</v>
      </c>
      <c r="AM38" s="13">
        <f t="shared" si="21"/>
        <v>0.95409181636726548</v>
      </c>
      <c r="AN38" s="103">
        <f t="shared" si="22"/>
        <v>19799</v>
      </c>
      <c r="AO38" s="75">
        <f t="shared" si="23"/>
        <v>2595</v>
      </c>
      <c r="AP38" s="13">
        <f t="shared" si="24"/>
        <v>0.13106722561745543</v>
      </c>
      <c r="AQ38" s="34">
        <f t="shared" si="0"/>
        <v>17204</v>
      </c>
      <c r="AR38" s="13">
        <f t="shared" si="25"/>
        <v>0.86893277438254457</v>
      </c>
      <c r="AS38" s="98"/>
      <c r="AT38" s="58">
        <v>33</v>
      </c>
      <c r="AU38" s="11" t="s">
        <v>42</v>
      </c>
      <c r="AV38" s="38">
        <f t="shared" ref="AV38:AV69" si="27">INDEX($AP:$AP,(ROW()+(AT38*2)-2))</f>
        <v>0.22918807810894143</v>
      </c>
      <c r="AW38" s="38">
        <f t="shared" ref="AW38:AW69" si="28">INDEX($AR:$AR,(ROW()+(AT38*2)-2))</f>
        <v>0.77081192189105863</v>
      </c>
      <c r="AX38" s="38">
        <f t="shared" ref="AX38:AX69" si="29">INDEX($AP:$AP,(ROW()+(AT38*2)-1))</f>
        <v>0.16666666666666666</v>
      </c>
      <c r="AY38" s="38">
        <f t="shared" ref="AY38:AY69" si="30">INDEX($AR:$AR,(ROW()+(AT38*2)-1))</f>
        <v>0.83333333333333337</v>
      </c>
      <c r="BA38" s="82" t="s">
        <v>51</v>
      </c>
      <c r="BB38" s="38">
        <f t="shared" si="26"/>
        <v>0.11701843441090035</v>
      </c>
      <c r="BC38" s="38">
        <f t="shared" si="5"/>
        <v>0.88298156558909968</v>
      </c>
      <c r="BD38" s="38">
        <f t="shared" si="6"/>
        <v>0.14444444444444443</v>
      </c>
      <c r="BE38" s="38">
        <f t="shared" si="7"/>
        <v>0.85555555555555551</v>
      </c>
    </row>
    <row r="39" spans="1:57" s="12" customFormat="1" ht="13.5" customHeight="1">
      <c r="A39" s="81"/>
      <c r="B39" s="242">
        <v>12</v>
      </c>
      <c r="C39" s="315" t="s">
        <v>113</v>
      </c>
      <c r="D39" s="80" t="s">
        <v>153</v>
      </c>
      <c r="E39" s="101">
        <v>29</v>
      </c>
      <c r="F39" s="79">
        <v>2</v>
      </c>
      <c r="G39" s="77">
        <f t="shared" si="8"/>
        <v>6.8965517241379309E-2</v>
      </c>
      <c r="H39" s="79">
        <v>27</v>
      </c>
      <c r="I39" s="77">
        <f t="shared" si="9"/>
        <v>0.93103448275862066</v>
      </c>
      <c r="J39" s="101">
        <v>75</v>
      </c>
      <c r="K39" s="79">
        <v>9</v>
      </c>
      <c r="L39" s="77">
        <f t="shared" si="10"/>
        <v>0.12</v>
      </c>
      <c r="M39" s="79">
        <v>66</v>
      </c>
      <c r="N39" s="77">
        <f t="shared" si="11"/>
        <v>0.88</v>
      </c>
      <c r="O39" s="101">
        <v>2921</v>
      </c>
      <c r="P39" s="79">
        <v>440</v>
      </c>
      <c r="Q39" s="77">
        <f t="shared" si="12"/>
        <v>0.15063334474495035</v>
      </c>
      <c r="R39" s="79">
        <v>2481</v>
      </c>
      <c r="S39" s="77">
        <f t="shared" si="13"/>
        <v>0.84936665525504962</v>
      </c>
      <c r="T39" s="101">
        <v>2610</v>
      </c>
      <c r="U39" s="79">
        <v>340</v>
      </c>
      <c r="V39" s="77">
        <f t="shared" si="14"/>
        <v>0.13026819923371646</v>
      </c>
      <c r="W39" s="79">
        <v>2270</v>
      </c>
      <c r="X39" s="77">
        <f t="shared" si="15"/>
        <v>0.86973180076628354</v>
      </c>
      <c r="Y39" s="101">
        <v>1980</v>
      </c>
      <c r="Z39" s="79">
        <v>211</v>
      </c>
      <c r="AA39" s="77">
        <f t="shared" si="16"/>
        <v>0.10656565656565657</v>
      </c>
      <c r="AB39" s="79">
        <v>1769</v>
      </c>
      <c r="AC39" s="77">
        <f t="shared" si="17"/>
        <v>0.89343434343434347</v>
      </c>
      <c r="AD39" s="101">
        <v>865</v>
      </c>
      <c r="AE39" s="79">
        <v>72</v>
      </c>
      <c r="AF39" s="77">
        <f t="shared" si="18"/>
        <v>8.3236994219653179E-2</v>
      </c>
      <c r="AG39" s="79">
        <v>793</v>
      </c>
      <c r="AH39" s="77">
        <f t="shared" si="19"/>
        <v>0.91676300578034686</v>
      </c>
      <c r="AI39" s="101">
        <v>271</v>
      </c>
      <c r="AJ39" s="79">
        <v>21</v>
      </c>
      <c r="AK39" s="77">
        <f t="shared" si="20"/>
        <v>7.7490774907749083E-2</v>
      </c>
      <c r="AL39" s="79">
        <v>250</v>
      </c>
      <c r="AM39" s="77">
        <f t="shared" si="21"/>
        <v>0.92250922509225097</v>
      </c>
      <c r="AN39" s="101">
        <f t="shared" si="22"/>
        <v>8751</v>
      </c>
      <c r="AO39" s="79">
        <f t="shared" si="23"/>
        <v>1095</v>
      </c>
      <c r="AP39" s="77">
        <f t="shared" si="24"/>
        <v>0.12512855673637299</v>
      </c>
      <c r="AQ39" s="78">
        <f t="shared" si="0"/>
        <v>7656</v>
      </c>
      <c r="AR39" s="77">
        <f t="shared" si="25"/>
        <v>0.87487144326362698</v>
      </c>
      <c r="AS39" s="98"/>
      <c r="AT39" s="58">
        <v>34</v>
      </c>
      <c r="AU39" s="11" t="s">
        <v>44</v>
      </c>
      <c r="AV39" s="38">
        <f t="shared" si="27"/>
        <v>0.16971603242812208</v>
      </c>
      <c r="AW39" s="38">
        <f t="shared" si="28"/>
        <v>0.83028396757187795</v>
      </c>
      <c r="AX39" s="38">
        <f t="shared" si="29"/>
        <v>0.13713592233009708</v>
      </c>
      <c r="AY39" s="38">
        <f t="shared" si="30"/>
        <v>0.86286407766990292</v>
      </c>
      <c r="BA39" s="82" t="s">
        <v>11</v>
      </c>
      <c r="BB39" s="38">
        <f t="shared" si="26"/>
        <v>0.19520174482006544</v>
      </c>
      <c r="BC39" s="38">
        <f t="shared" si="5"/>
        <v>0.80479825517993453</v>
      </c>
      <c r="BD39" s="38">
        <f t="shared" si="6"/>
        <v>0.17565485362095531</v>
      </c>
      <c r="BE39" s="38">
        <f t="shared" si="7"/>
        <v>0.82434514637904466</v>
      </c>
    </row>
    <row r="40" spans="1:57" s="12" customFormat="1" ht="13.5" customHeight="1">
      <c r="A40" s="81"/>
      <c r="B40" s="243"/>
      <c r="C40" s="316"/>
      <c r="D40" s="70" t="s">
        <v>152</v>
      </c>
      <c r="E40" s="102">
        <v>7</v>
      </c>
      <c r="F40" s="69">
        <v>0</v>
      </c>
      <c r="G40" s="67">
        <f t="shared" si="8"/>
        <v>0</v>
      </c>
      <c r="H40" s="69">
        <v>7</v>
      </c>
      <c r="I40" s="67">
        <f t="shared" si="9"/>
        <v>1</v>
      </c>
      <c r="J40" s="102">
        <v>11</v>
      </c>
      <c r="K40" s="69">
        <v>0</v>
      </c>
      <c r="L40" s="67">
        <f t="shared" si="10"/>
        <v>0</v>
      </c>
      <c r="M40" s="69">
        <v>11</v>
      </c>
      <c r="N40" s="67">
        <f t="shared" si="11"/>
        <v>1</v>
      </c>
      <c r="O40" s="102">
        <v>637</v>
      </c>
      <c r="P40" s="69">
        <v>75</v>
      </c>
      <c r="Q40" s="67">
        <f t="shared" si="12"/>
        <v>0.11773940345368916</v>
      </c>
      <c r="R40" s="69">
        <v>562</v>
      </c>
      <c r="S40" s="67">
        <f t="shared" si="13"/>
        <v>0.88226059654631084</v>
      </c>
      <c r="T40" s="102">
        <v>342</v>
      </c>
      <c r="U40" s="69">
        <v>43</v>
      </c>
      <c r="V40" s="67">
        <f t="shared" si="14"/>
        <v>0.12573099415204678</v>
      </c>
      <c r="W40" s="69">
        <v>299</v>
      </c>
      <c r="X40" s="67">
        <f t="shared" si="15"/>
        <v>0.8742690058479532</v>
      </c>
      <c r="Y40" s="102">
        <v>226</v>
      </c>
      <c r="Z40" s="69">
        <v>21</v>
      </c>
      <c r="AA40" s="67">
        <f t="shared" si="16"/>
        <v>9.2920353982300891E-2</v>
      </c>
      <c r="AB40" s="69">
        <v>205</v>
      </c>
      <c r="AC40" s="67">
        <f t="shared" si="17"/>
        <v>0.90707964601769908</v>
      </c>
      <c r="AD40" s="102">
        <v>119</v>
      </c>
      <c r="AE40" s="69">
        <v>7</v>
      </c>
      <c r="AF40" s="67">
        <f t="shared" si="18"/>
        <v>5.8823529411764705E-2</v>
      </c>
      <c r="AG40" s="69">
        <v>112</v>
      </c>
      <c r="AH40" s="67">
        <f t="shared" si="19"/>
        <v>0.94117647058823528</v>
      </c>
      <c r="AI40" s="102">
        <v>73</v>
      </c>
      <c r="AJ40" s="69">
        <v>2</v>
      </c>
      <c r="AK40" s="67">
        <f t="shared" si="20"/>
        <v>2.7397260273972601E-2</v>
      </c>
      <c r="AL40" s="69">
        <v>71</v>
      </c>
      <c r="AM40" s="67">
        <f t="shared" si="21"/>
        <v>0.9726027397260274</v>
      </c>
      <c r="AN40" s="102">
        <f t="shared" si="22"/>
        <v>1415</v>
      </c>
      <c r="AO40" s="69">
        <f t="shared" si="23"/>
        <v>148</v>
      </c>
      <c r="AP40" s="67">
        <f t="shared" si="24"/>
        <v>0.10459363957597173</v>
      </c>
      <c r="AQ40" s="68">
        <f t="shared" si="0"/>
        <v>1267</v>
      </c>
      <c r="AR40" s="67">
        <f t="shared" si="25"/>
        <v>0.89540636042402821</v>
      </c>
      <c r="AS40" s="98"/>
      <c r="AT40" s="58">
        <v>35</v>
      </c>
      <c r="AU40" s="11" t="s">
        <v>1</v>
      </c>
      <c r="AV40" s="38">
        <f t="shared" si="27"/>
        <v>0.18698987007759565</v>
      </c>
      <c r="AW40" s="38">
        <f t="shared" si="28"/>
        <v>0.8130101299224044</v>
      </c>
      <c r="AX40" s="38">
        <f t="shared" si="29"/>
        <v>0.14401373895976446</v>
      </c>
      <c r="AY40" s="38">
        <f t="shared" si="30"/>
        <v>0.85598626104023556</v>
      </c>
      <c r="BA40" s="82" t="s">
        <v>5</v>
      </c>
      <c r="BB40" s="38">
        <f t="shared" si="26"/>
        <v>0.49944567627494457</v>
      </c>
      <c r="BC40" s="38">
        <f t="shared" si="5"/>
        <v>0.50055432372505548</v>
      </c>
      <c r="BD40" s="38">
        <f t="shared" si="6"/>
        <v>0.38480096501809408</v>
      </c>
      <c r="BE40" s="38">
        <f t="shared" si="7"/>
        <v>0.61519903498190587</v>
      </c>
    </row>
    <row r="41" spans="1:57" s="12" customFormat="1" ht="13.5" customHeight="1">
      <c r="B41" s="244"/>
      <c r="C41" s="318"/>
      <c r="D41" s="76" t="s">
        <v>151</v>
      </c>
      <c r="E41" s="103">
        <v>36</v>
      </c>
      <c r="F41" s="75">
        <v>2</v>
      </c>
      <c r="G41" s="13">
        <f t="shared" si="8"/>
        <v>5.5555555555555552E-2</v>
      </c>
      <c r="H41" s="75">
        <v>34</v>
      </c>
      <c r="I41" s="13">
        <f t="shared" si="9"/>
        <v>0.94444444444444442</v>
      </c>
      <c r="J41" s="103">
        <v>86</v>
      </c>
      <c r="K41" s="75">
        <v>9</v>
      </c>
      <c r="L41" s="13">
        <f t="shared" si="10"/>
        <v>0.10465116279069768</v>
      </c>
      <c r="M41" s="75">
        <v>77</v>
      </c>
      <c r="N41" s="13">
        <f t="shared" si="11"/>
        <v>0.89534883720930236</v>
      </c>
      <c r="O41" s="103">
        <v>3558</v>
      </c>
      <c r="P41" s="75">
        <v>515</v>
      </c>
      <c r="Q41" s="13">
        <f t="shared" si="12"/>
        <v>0.14474423833614389</v>
      </c>
      <c r="R41" s="75">
        <v>3043</v>
      </c>
      <c r="S41" s="13">
        <f t="shared" si="13"/>
        <v>0.85525576166385608</v>
      </c>
      <c r="T41" s="103">
        <v>2952</v>
      </c>
      <c r="U41" s="75">
        <v>383</v>
      </c>
      <c r="V41" s="13">
        <f t="shared" si="14"/>
        <v>0.12974254742547425</v>
      </c>
      <c r="W41" s="75">
        <v>2569</v>
      </c>
      <c r="X41" s="13">
        <f t="shared" si="15"/>
        <v>0.87025745257452569</v>
      </c>
      <c r="Y41" s="103">
        <v>2206</v>
      </c>
      <c r="Z41" s="75">
        <v>232</v>
      </c>
      <c r="AA41" s="13">
        <f t="shared" si="16"/>
        <v>0.10516772438803264</v>
      </c>
      <c r="AB41" s="75">
        <v>1974</v>
      </c>
      <c r="AC41" s="13">
        <f t="shared" si="17"/>
        <v>0.89483227561196732</v>
      </c>
      <c r="AD41" s="103">
        <v>984</v>
      </c>
      <c r="AE41" s="75">
        <v>79</v>
      </c>
      <c r="AF41" s="13">
        <f t="shared" si="18"/>
        <v>8.0284552845528462E-2</v>
      </c>
      <c r="AG41" s="75">
        <v>905</v>
      </c>
      <c r="AH41" s="13">
        <f t="shared" si="19"/>
        <v>0.91971544715447151</v>
      </c>
      <c r="AI41" s="103">
        <v>344</v>
      </c>
      <c r="AJ41" s="75">
        <v>23</v>
      </c>
      <c r="AK41" s="13">
        <f t="shared" si="20"/>
        <v>6.6860465116279064E-2</v>
      </c>
      <c r="AL41" s="75">
        <v>321</v>
      </c>
      <c r="AM41" s="13">
        <f t="shared" si="21"/>
        <v>0.93313953488372092</v>
      </c>
      <c r="AN41" s="103">
        <f t="shared" si="22"/>
        <v>10166</v>
      </c>
      <c r="AO41" s="75">
        <f t="shared" si="23"/>
        <v>1243</v>
      </c>
      <c r="AP41" s="13">
        <f t="shared" si="24"/>
        <v>0.12227031280739721</v>
      </c>
      <c r="AQ41" s="34">
        <f t="shared" si="0"/>
        <v>8923</v>
      </c>
      <c r="AR41" s="13">
        <f t="shared" si="25"/>
        <v>0.8777296871926028</v>
      </c>
      <c r="AS41" s="98"/>
      <c r="AT41" s="58">
        <v>36</v>
      </c>
      <c r="AU41" s="11" t="s">
        <v>2</v>
      </c>
      <c r="AV41" s="38">
        <f t="shared" si="27"/>
        <v>0.41183507456734986</v>
      </c>
      <c r="AW41" s="38">
        <f t="shared" si="28"/>
        <v>0.58816492543265009</v>
      </c>
      <c r="AX41" s="38">
        <f t="shared" si="29"/>
        <v>0.24417009602194786</v>
      </c>
      <c r="AY41" s="38">
        <f t="shared" si="30"/>
        <v>0.75582990397805216</v>
      </c>
      <c r="BA41" s="82" t="s">
        <v>6</v>
      </c>
      <c r="BB41" s="38">
        <f t="shared" si="26"/>
        <v>0.2026854219948849</v>
      </c>
      <c r="BC41" s="38">
        <f t="shared" si="5"/>
        <v>0.79731457800511507</v>
      </c>
      <c r="BD41" s="38">
        <f t="shared" si="6"/>
        <v>0.16666666666666666</v>
      </c>
      <c r="BE41" s="38">
        <f t="shared" si="7"/>
        <v>0.83333333333333337</v>
      </c>
    </row>
    <row r="42" spans="1:57" s="12" customFormat="1" ht="13.5" customHeight="1">
      <c r="B42" s="242">
        <v>13</v>
      </c>
      <c r="C42" s="315" t="s">
        <v>114</v>
      </c>
      <c r="D42" s="80" t="s">
        <v>153</v>
      </c>
      <c r="E42" s="101">
        <v>74</v>
      </c>
      <c r="F42" s="79">
        <v>8</v>
      </c>
      <c r="G42" s="77">
        <f t="shared" si="8"/>
        <v>0.10810810810810811</v>
      </c>
      <c r="H42" s="79">
        <v>66</v>
      </c>
      <c r="I42" s="77">
        <f t="shared" si="9"/>
        <v>0.89189189189189189</v>
      </c>
      <c r="J42" s="101">
        <v>141</v>
      </c>
      <c r="K42" s="79">
        <v>12</v>
      </c>
      <c r="L42" s="77">
        <f t="shared" si="10"/>
        <v>8.5106382978723402E-2</v>
      </c>
      <c r="M42" s="79">
        <v>129</v>
      </c>
      <c r="N42" s="77">
        <f t="shared" si="11"/>
        <v>0.91489361702127658</v>
      </c>
      <c r="O42" s="101">
        <v>5215</v>
      </c>
      <c r="P42" s="79">
        <v>711</v>
      </c>
      <c r="Q42" s="77">
        <f t="shared" si="12"/>
        <v>0.13633748801534037</v>
      </c>
      <c r="R42" s="79">
        <v>4504</v>
      </c>
      <c r="S42" s="77">
        <f t="shared" si="13"/>
        <v>0.8636625119846596</v>
      </c>
      <c r="T42" s="101">
        <v>4674</v>
      </c>
      <c r="U42" s="79">
        <v>579</v>
      </c>
      <c r="V42" s="77">
        <f t="shared" si="14"/>
        <v>0.12387676508344031</v>
      </c>
      <c r="W42" s="79">
        <v>4095</v>
      </c>
      <c r="X42" s="77">
        <f t="shared" si="15"/>
        <v>0.87612323491655975</v>
      </c>
      <c r="Y42" s="101">
        <v>3209</v>
      </c>
      <c r="Z42" s="79">
        <v>311</v>
      </c>
      <c r="AA42" s="77">
        <f t="shared" si="16"/>
        <v>9.6914926768463694E-2</v>
      </c>
      <c r="AB42" s="79">
        <v>2898</v>
      </c>
      <c r="AC42" s="77">
        <f t="shared" si="17"/>
        <v>0.90308507323153631</v>
      </c>
      <c r="AD42" s="101">
        <v>1354</v>
      </c>
      <c r="AE42" s="79">
        <v>104</v>
      </c>
      <c r="AF42" s="77">
        <f t="shared" si="18"/>
        <v>7.6809453471196457E-2</v>
      </c>
      <c r="AG42" s="79">
        <v>1250</v>
      </c>
      <c r="AH42" s="77">
        <f t="shared" si="19"/>
        <v>0.9231905465288035</v>
      </c>
      <c r="AI42" s="101">
        <v>443</v>
      </c>
      <c r="AJ42" s="79">
        <v>17</v>
      </c>
      <c r="AK42" s="77">
        <f t="shared" si="20"/>
        <v>3.8374717832957109E-2</v>
      </c>
      <c r="AL42" s="79">
        <v>426</v>
      </c>
      <c r="AM42" s="77">
        <f t="shared" si="21"/>
        <v>0.96162528216704291</v>
      </c>
      <c r="AN42" s="101">
        <f t="shared" si="22"/>
        <v>15110</v>
      </c>
      <c r="AO42" s="79">
        <f t="shared" si="23"/>
        <v>1742</v>
      </c>
      <c r="AP42" s="77">
        <f t="shared" si="24"/>
        <v>0.11528788881535407</v>
      </c>
      <c r="AQ42" s="78">
        <f t="shared" si="0"/>
        <v>13368</v>
      </c>
      <c r="AR42" s="77">
        <f t="shared" si="25"/>
        <v>0.88471211118464588</v>
      </c>
      <c r="AS42" s="98"/>
      <c r="AT42" s="58">
        <v>37</v>
      </c>
      <c r="AU42" s="11" t="s">
        <v>3</v>
      </c>
      <c r="AV42" s="38">
        <f t="shared" si="27"/>
        <v>0.32761457109283199</v>
      </c>
      <c r="AW42" s="38">
        <f t="shared" si="28"/>
        <v>0.67238542890716801</v>
      </c>
      <c r="AX42" s="38">
        <f t="shared" si="29"/>
        <v>0.24923687423687424</v>
      </c>
      <c r="AY42" s="38">
        <f t="shared" si="30"/>
        <v>0.75076312576312576</v>
      </c>
      <c r="BA42" s="82" t="s">
        <v>52</v>
      </c>
      <c r="BB42" s="38">
        <f t="shared" si="26"/>
        <v>0.15987318840579709</v>
      </c>
      <c r="BC42" s="38">
        <f t="shared" si="5"/>
        <v>0.84012681159420288</v>
      </c>
      <c r="BD42" s="38">
        <f t="shared" si="6"/>
        <v>0.14245014245014245</v>
      </c>
      <c r="BE42" s="38">
        <f t="shared" si="7"/>
        <v>0.85754985754985757</v>
      </c>
    </row>
    <row r="43" spans="1:57" s="12" customFormat="1" ht="13.5" customHeight="1">
      <c r="B43" s="243"/>
      <c r="C43" s="316"/>
      <c r="D43" s="70" t="s">
        <v>152</v>
      </c>
      <c r="E43" s="102">
        <v>5</v>
      </c>
      <c r="F43" s="69">
        <v>1</v>
      </c>
      <c r="G43" s="67">
        <f t="shared" si="8"/>
        <v>0.2</v>
      </c>
      <c r="H43" s="69">
        <v>4</v>
      </c>
      <c r="I43" s="67">
        <f t="shared" si="9"/>
        <v>0.8</v>
      </c>
      <c r="J43" s="102">
        <v>23</v>
      </c>
      <c r="K43" s="69">
        <v>1</v>
      </c>
      <c r="L43" s="67">
        <f t="shared" si="10"/>
        <v>4.3478260869565216E-2</v>
      </c>
      <c r="M43" s="69">
        <v>22</v>
      </c>
      <c r="N43" s="67">
        <f t="shared" si="11"/>
        <v>0.95652173913043481</v>
      </c>
      <c r="O43" s="102">
        <v>1061</v>
      </c>
      <c r="P43" s="69">
        <v>96</v>
      </c>
      <c r="Q43" s="67">
        <f t="shared" si="12"/>
        <v>9.0480678605089543E-2</v>
      </c>
      <c r="R43" s="69">
        <v>965</v>
      </c>
      <c r="S43" s="67">
        <f t="shared" si="13"/>
        <v>0.90951932139491043</v>
      </c>
      <c r="T43" s="102">
        <v>597</v>
      </c>
      <c r="U43" s="69">
        <v>50</v>
      </c>
      <c r="V43" s="67">
        <f t="shared" si="14"/>
        <v>8.3752093802345065E-2</v>
      </c>
      <c r="W43" s="69">
        <v>547</v>
      </c>
      <c r="X43" s="67">
        <f t="shared" si="15"/>
        <v>0.91624790619765495</v>
      </c>
      <c r="Y43" s="102">
        <v>325</v>
      </c>
      <c r="Z43" s="69">
        <v>22</v>
      </c>
      <c r="AA43" s="67">
        <f t="shared" si="16"/>
        <v>6.7692307692307691E-2</v>
      </c>
      <c r="AB43" s="69">
        <v>303</v>
      </c>
      <c r="AC43" s="67">
        <f t="shared" si="17"/>
        <v>0.93230769230769228</v>
      </c>
      <c r="AD43" s="102">
        <v>179</v>
      </c>
      <c r="AE43" s="69">
        <v>5</v>
      </c>
      <c r="AF43" s="67">
        <f t="shared" si="18"/>
        <v>2.7932960893854747E-2</v>
      </c>
      <c r="AG43" s="69">
        <v>174</v>
      </c>
      <c r="AH43" s="67">
        <f t="shared" si="19"/>
        <v>0.97206703910614523</v>
      </c>
      <c r="AI43" s="102">
        <v>124</v>
      </c>
      <c r="AJ43" s="69">
        <v>1</v>
      </c>
      <c r="AK43" s="67">
        <f t="shared" si="20"/>
        <v>8.0645161290322578E-3</v>
      </c>
      <c r="AL43" s="69">
        <v>123</v>
      </c>
      <c r="AM43" s="67">
        <f t="shared" si="21"/>
        <v>0.99193548387096775</v>
      </c>
      <c r="AN43" s="102">
        <f t="shared" si="22"/>
        <v>2314</v>
      </c>
      <c r="AO43" s="69">
        <f t="shared" si="23"/>
        <v>176</v>
      </c>
      <c r="AP43" s="67">
        <f t="shared" si="24"/>
        <v>7.6058772687986165E-2</v>
      </c>
      <c r="AQ43" s="68">
        <f t="shared" si="0"/>
        <v>2138</v>
      </c>
      <c r="AR43" s="67">
        <f t="shared" si="25"/>
        <v>0.92394122731201378</v>
      </c>
      <c r="AS43" s="98"/>
      <c r="AT43" s="58">
        <v>38</v>
      </c>
      <c r="AU43" s="32" t="s">
        <v>45</v>
      </c>
      <c r="AV43" s="38">
        <f t="shared" si="27"/>
        <v>0.24175157690441534</v>
      </c>
      <c r="AW43" s="38">
        <f t="shared" si="28"/>
        <v>0.75824842309558471</v>
      </c>
      <c r="AX43" s="38">
        <f t="shared" si="29"/>
        <v>0.13333333333333333</v>
      </c>
      <c r="AY43" s="38">
        <f t="shared" si="30"/>
        <v>0.8666666666666667</v>
      </c>
      <c r="BA43" s="82" t="s">
        <v>53</v>
      </c>
      <c r="BB43" s="38">
        <f t="shared" si="26"/>
        <v>0.15780141843971632</v>
      </c>
      <c r="BC43" s="38">
        <f t="shared" si="5"/>
        <v>0.84219858156028371</v>
      </c>
      <c r="BD43" s="38">
        <f t="shared" si="6"/>
        <v>0.15661252900232017</v>
      </c>
      <c r="BE43" s="38">
        <f t="shared" si="7"/>
        <v>0.84338747099767986</v>
      </c>
    </row>
    <row r="44" spans="1:57" s="12" customFormat="1" ht="13.5" customHeight="1">
      <c r="B44" s="244"/>
      <c r="C44" s="318"/>
      <c r="D44" s="76" t="s">
        <v>151</v>
      </c>
      <c r="E44" s="103">
        <v>79</v>
      </c>
      <c r="F44" s="75">
        <v>9</v>
      </c>
      <c r="G44" s="13">
        <f t="shared" si="8"/>
        <v>0.11392405063291139</v>
      </c>
      <c r="H44" s="75">
        <v>70</v>
      </c>
      <c r="I44" s="13">
        <f t="shared" si="9"/>
        <v>0.88607594936708856</v>
      </c>
      <c r="J44" s="103">
        <v>164</v>
      </c>
      <c r="K44" s="75">
        <v>13</v>
      </c>
      <c r="L44" s="13">
        <f t="shared" si="10"/>
        <v>7.926829268292683E-2</v>
      </c>
      <c r="M44" s="75">
        <v>151</v>
      </c>
      <c r="N44" s="13">
        <f t="shared" si="11"/>
        <v>0.92073170731707321</v>
      </c>
      <c r="O44" s="103">
        <v>6276</v>
      </c>
      <c r="P44" s="75">
        <v>807</v>
      </c>
      <c r="Q44" s="13">
        <f t="shared" si="12"/>
        <v>0.12858508604206501</v>
      </c>
      <c r="R44" s="75">
        <v>5469</v>
      </c>
      <c r="S44" s="13">
        <f t="shared" si="13"/>
        <v>0.87141491395793502</v>
      </c>
      <c r="T44" s="103">
        <v>5271</v>
      </c>
      <c r="U44" s="75">
        <v>629</v>
      </c>
      <c r="V44" s="13">
        <f t="shared" si="14"/>
        <v>0.11933219502940619</v>
      </c>
      <c r="W44" s="75">
        <v>4642</v>
      </c>
      <c r="X44" s="13">
        <f t="shared" si="15"/>
        <v>0.88066780497059383</v>
      </c>
      <c r="Y44" s="103">
        <v>3534</v>
      </c>
      <c r="Z44" s="75">
        <v>333</v>
      </c>
      <c r="AA44" s="13">
        <f t="shared" si="16"/>
        <v>9.4227504244482174E-2</v>
      </c>
      <c r="AB44" s="75">
        <v>3201</v>
      </c>
      <c r="AC44" s="13">
        <f t="shared" si="17"/>
        <v>0.90577249575551788</v>
      </c>
      <c r="AD44" s="103">
        <v>1533</v>
      </c>
      <c r="AE44" s="75">
        <v>109</v>
      </c>
      <c r="AF44" s="13">
        <f t="shared" si="18"/>
        <v>7.1102413568166989E-2</v>
      </c>
      <c r="AG44" s="75">
        <v>1424</v>
      </c>
      <c r="AH44" s="13">
        <f t="shared" si="19"/>
        <v>0.92889758643183296</v>
      </c>
      <c r="AI44" s="103">
        <v>567</v>
      </c>
      <c r="AJ44" s="75">
        <v>18</v>
      </c>
      <c r="AK44" s="13">
        <f t="shared" si="20"/>
        <v>3.1746031746031744E-2</v>
      </c>
      <c r="AL44" s="75">
        <v>549</v>
      </c>
      <c r="AM44" s="13">
        <f t="shared" si="21"/>
        <v>0.96825396825396826</v>
      </c>
      <c r="AN44" s="103">
        <f t="shared" si="22"/>
        <v>17424</v>
      </c>
      <c r="AO44" s="75">
        <f t="shared" si="23"/>
        <v>1918</v>
      </c>
      <c r="AP44" s="13">
        <f t="shared" si="24"/>
        <v>0.11007805325987144</v>
      </c>
      <c r="AQ44" s="34">
        <f t="shared" si="0"/>
        <v>15506</v>
      </c>
      <c r="AR44" s="13">
        <f t="shared" si="25"/>
        <v>0.88992194674012859</v>
      </c>
      <c r="AS44" s="98"/>
      <c r="AT44" s="58">
        <v>39</v>
      </c>
      <c r="AU44" s="32" t="s">
        <v>8</v>
      </c>
      <c r="AV44" s="38">
        <f t="shared" si="27"/>
        <v>0.29694767127436345</v>
      </c>
      <c r="AW44" s="38">
        <f t="shared" si="28"/>
        <v>0.7030523287256365</v>
      </c>
      <c r="AX44" s="38">
        <f t="shared" si="29"/>
        <v>0.18536969061352909</v>
      </c>
      <c r="AY44" s="38">
        <f t="shared" si="30"/>
        <v>0.81463030938647085</v>
      </c>
      <c r="BA44" s="82" t="s">
        <v>54</v>
      </c>
      <c r="BB44" s="38">
        <f t="shared" si="26"/>
        <v>0.22090517241379309</v>
      </c>
      <c r="BC44" s="38">
        <f t="shared" si="5"/>
        <v>0.77909482758620685</v>
      </c>
      <c r="BD44" s="38">
        <f t="shared" si="6"/>
        <v>0.14414414414414414</v>
      </c>
      <c r="BE44" s="38">
        <f t="shared" si="7"/>
        <v>0.85585585585585588</v>
      </c>
    </row>
    <row r="45" spans="1:57" s="12" customFormat="1" ht="13.5" customHeight="1">
      <c r="B45" s="242">
        <v>14</v>
      </c>
      <c r="C45" s="315" t="s">
        <v>115</v>
      </c>
      <c r="D45" s="80" t="s">
        <v>153</v>
      </c>
      <c r="E45" s="101">
        <v>38</v>
      </c>
      <c r="F45" s="79">
        <v>0</v>
      </c>
      <c r="G45" s="77">
        <f t="shared" si="8"/>
        <v>0</v>
      </c>
      <c r="H45" s="79">
        <v>38</v>
      </c>
      <c r="I45" s="77">
        <f t="shared" si="9"/>
        <v>1</v>
      </c>
      <c r="J45" s="101">
        <v>79</v>
      </c>
      <c r="K45" s="79">
        <v>3</v>
      </c>
      <c r="L45" s="77">
        <f t="shared" si="10"/>
        <v>3.7974683544303799E-2</v>
      </c>
      <c r="M45" s="79">
        <v>76</v>
      </c>
      <c r="N45" s="77">
        <f t="shared" si="11"/>
        <v>0.96202531645569622</v>
      </c>
      <c r="O45" s="101">
        <v>3771</v>
      </c>
      <c r="P45" s="79">
        <v>578</v>
      </c>
      <c r="Q45" s="77">
        <f t="shared" si="12"/>
        <v>0.15327499337045877</v>
      </c>
      <c r="R45" s="79">
        <v>3193</v>
      </c>
      <c r="S45" s="77">
        <f t="shared" si="13"/>
        <v>0.8467250066295412</v>
      </c>
      <c r="T45" s="101">
        <v>3463</v>
      </c>
      <c r="U45" s="79">
        <v>421</v>
      </c>
      <c r="V45" s="77">
        <f t="shared" si="14"/>
        <v>0.12157089228992203</v>
      </c>
      <c r="W45" s="79">
        <v>3042</v>
      </c>
      <c r="X45" s="77">
        <f t="shared" si="15"/>
        <v>0.87842910771007798</v>
      </c>
      <c r="Y45" s="101">
        <v>2634</v>
      </c>
      <c r="Z45" s="79">
        <v>218</v>
      </c>
      <c r="AA45" s="77">
        <f t="shared" si="16"/>
        <v>8.2763857251328773E-2</v>
      </c>
      <c r="AB45" s="79">
        <v>2416</v>
      </c>
      <c r="AC45" s="77">
        <f t="shared" si="17"/>
        <v>0.91723614274867127</v>
      </c>
      <c r="AD45" s="101">
        <v>1195</v>
      </c>
      <c r="AE45" s="79">
        <v>73</v>
      </c>
      <c r="AF45" s="77">
        <f t="shared" si="18"/>
        <v>6.1087866108786609E-2</v>
      </c>
      <c r="AG45" s="79">
        <v>1122</v>
      </c>
      <c r="AH45" s="77">
        <f t="shared" si="19"/>
        <v>0.93891213389121342</v>
      </c>
      <c r="AI45" s="101">
        <v>393</v>
      </c>
      <c r="AJ45" s="79">
        <v>21</v>
      </c>
      <c r="AK45" s="77">
        <f t="shared" si="20"/>
        <v>5.3435114503816793E-2</v>
      </c>
      <c r="AL45" s="79">
        <v>372</v>
      </c>
      <c r="AM45" s="77">
        <f t="shared" si="21"/>
        <v>0.94656488549618323</v>
      </c>
      <c r="AN45" s="101">
        <f t="shared" si="22"/>
        <v>11573</v>
      </c>
      <c r="AO45" s="79">
        <f t="shared" si="23"/>
        <v>1314</v>
      </c>
      <c r="AP45" s="77">
        <f t="shared" si="24"/>
        <v>0.11354013652466949</v>
      </c>
      <c r="AQ45" s="78">
        <f t="shared" si="0"/>
        <v>10259</v>
      </c>
      <c r="AR45" s="77">
        <f t="shared" si="25"/>
        <v>0.88645986347533046</v>
      </c>
      <c r="AS45" s="98"/>
      <c r="AT45" s="58">
        <v>40</v>
      </c>
      <c r="AU45" s="32" t="s">
        <v>46</v>
      </c>
      <c r="AV45" s="38">
        <f t="shared" si="27"/>
        <v>0.18614586512053707</v>
      </c>
      <c r="AW45" s="38">
        <f t="shared" si="28"/>
        <v>0.8138541348794629</v>
      </c>
      <c r="AX45" s="38">
        <f t="shared" si="29"/>
        <v>0.14381067961165048</v>
      </c>
      <c r="AY45" s="38">
        <f t="shared" si="30"/>
        <v>0.8561893203883495</v>
      </c>
      <c r="BA45" s="82" t="s">
        <v>55</v>
      </c>
      <c r="BB45" s="38">
        <f t="shared" si="26"/>
        <v>9.3829864914202268E-2</v>
      </c>
      <c r="BC45" s="38">
        <f t="shared" si="5"/>
        <v>0.90617013508579769</v>
      </c>
      <c r="BD45" s="38">
        <f t="shared" si="6"/>
        <v>0.12735849056603774</v>
      </c>
      <c r="BE45" s="38">
        <f t="shared" si="7"/>
        <v>0.87264150943396224</v>
      </c>
    </row>
    <row r="46" spans="1:57" s="12" customFormat="1" ht="13.5" customHeight="1">
      <c r="B46" s="243"/>
      <c r="C46" s="316"/>
      <c r="D46" s="70" t="s">
        <v>152</v>
      </c>
      <c r="E46" s="102">
        <v>0</v>
      </c>
      <c r="F46" s="69">
        <v>0</v>
      </c>
      <c r="G46" s="67" t="str">
        <f t="shared" si="8"/>
        <v>-</v>
      </c>
      <c r="H46" s="69">
        <v>0</v>
      </c>
      <c r="I46" s="67" t="str">
        <f t="shared" si="9"/>
        <v>-</v>
      </c>
      <c r="J46" s="102">
        <v>9</v>
      </c>
      <c r="K46" s="69">
        <v>3</v>
      </c>
      <c r="L46" s="67">
        <f t="shared" si="10"/>
        <v>0.33333333333333331</v>
      </c>
      <c r="M46" s="69">
        <v>6</v>
      </c>
      <c r="N46" s="67">
        <f t="shared" si="11"/>
        <v>0.66666666666666663</v>
      </c>
      <c r="O46" s="102">
        <v>844</v>
      </c>
      <c r="P46" s="69">
        <v>104</v>
      </c>
      <c r="Q46" s="67">
        <f t="shared" si="12"/>
        <v>0.12322274881516587</v>
      </c>
      <c r="R46" s="69">
        <v>740</v>
      </c>
      <c r="S46" s="67">
        <f t="shared" si="13"/>
        <v>0.87677725118483407</v>
      </c>
      <c r="T46" s="102">
        <v>440</v>
      </c>
      <c r="U46" s="69">
        <v>42</v>
      </c>
      <c r="V46" s="67">
        <f t="shared" si="14"/>
        <v>9.5454545454545459E-2</v>
      </c>
      <c r="W46" s="69">
        <v>398</v>
      </c>
      <c r="X46" s="67">
        <f t="shared" si="15"/>
        <v>0.90454545454545454</v>
      </c>
      <c r="Y46" s="102">
        <v>293</v>
      </c>
      <c r="Z46" s="69">
        <v>15</v>
      </c>
      <c r="AA46" s="67">
        <f t="shared" si="16"/>
        <v>5.1194539249146756E-2</v>
      </c>
      <c r="AB46" s="69">
        <v>278</v>
      </c>
      <c r="AC46" s="67">
        <f t="shared" si="17"/>
        <v>0.94880546075085326</v>
      </c>
      <c r="AD46" s="102">
        <v>149</v>
      </c>
      <c r="AE46" s="69">
        <v>6</v>
      </c>
      <c r="AF46" s="67">
        <f t="shared" si="18"/>
        <v>4.0268456375838924E-2</v>
      </c>
      <c r="AG46" s="69">
        <v>143</v>
      </c>
      <c r="AH46" s="67">
        <f t="shared" si="19"/>
        <v>0.95973154362416102</v>
      </c>
      <c r="AI46" s="102">
        <v>74</v>
      </c>
      <c r="AJ46" s="69">
        <v>1</v>
      </c>
      <c r="AK46" s="67">
        <f t="shared" si="20"/>
        <v>1.3513513513513514E-2</v>
      </c>
      <c r="AL46" s="69">
        <v>73</v>
      </c>
      <c r="AM46" s="67">
        <f t="shared" si="21"/>
        <v>0.98648648648648651</v>
      </c>
      <c r="AN46" s="102">
        <f t="shared" si="22"/>
        <v>1809</v>
      </c>
      <c r="AO46" s="69">
        <f t="shared" si="23"/>
        <v>171</v>
      </c>
      <c r="AP46" s="67">
        <f t="shared" si="24"/>
        <v>9.4527363184079602E-2</v>
      </c>
      <c r="AQ46" s="68">
        <f t="shared" si="0"/>
        <v>1638</v>
      </c>
      <c r="AR46" s="67">
        <f t="shared" si="25"/>
        <v>0.90547263681592038</v>
      </c>
      <c r="AS46" s="98"/>
      <c r="AT46" s="58">
        <v>41</v>
      </c>
      <c r="AU46" s="32" t="s">
        <v>13</v>
      </c>
      <c r="AV46" s="38">
        <f t="shared" si="27"/>
        <v>0.12209587028674031</v>
      </c>
      <c r="AW46" s="38">
        <f t="shared" si="28"/>
        <v>0.87790412971325971</v>
      </c>
      <c r="AX46" s="38">
        <f t="shared" si="29"/>
        <v>0.10150107219442459</v>
      </c>
      <c r="AY46" s="38">
        <f t="shared" si="30"/>
        <v>0.89849892780557539</v>
      </c>
      <c r="BA46" s="82" t="s">
        <v>31</v>
      </c>
      <c r="BB46" s="38">
        <f t="shared" si="26"/>
        <v>0.24457478005865102</v>
      </c>
      <c r="BC46" s="38">
        <f t="shared" si="5"/>
        <v>0.75542521994134892</v>
      </c>
      <c r="BD46" s="38">
        <f t="shared" si="6"/>
        <v>0.21810699588477367</v>
      </c>
      <c r="BE46" s="38">
        <f t="shared" si="7"/>
        <v>0.78189300411522633</v>
      </c>
    </row>
    <row r="47" spans="1:57" s="12" customFormat="1" ht="13.5" customHeight="1">
      <c r="B47" s="244"/>
      <c r="C47" s="318"/>
      <c r="D47" s="76" t="s">
        <v>151</v>
      </c>
      <c r="E47" s="103">
        <v>38</v>
      </c>
      <c r="F47" s="75">
        <v>0</v>
      </c>
      <c r="G47" s="13">
        <f t="shared" si="8"/>
        <v>0</v>
      </c>
      <c r="H47" s="75">
        <v>38</v>
      </c>
      <c r="I47" s="13">
        <f t="shared" si="9"/>
        <v>1</v>
      </c>
      <c r="J47" s="103">
        <v>88</v>
      </c>
      <c r="K47" s="75">
        <v>6</v>
      </c>
      <c r="L47" s="13">
        <f t="shared" si="10"/>
        <v>6.8181818181818177E-2</v>
      </c>
      <c r="M47" s="75">
        <v>82</v>
      </c>
      <c r="N47" s="13">
        <f t="shared" si="11"/>
        <v>0.93181818181818177</v>
      </c>
      <c r="O47" s="103">
        <v>4615</v>
      </c>
      <c r="P47" s="75">
        <v>682</v>
      </c>
      <c r="Q47" s="13">
        <f t="shared" si="12"/>
        <v>0.14777898158179847</v>
      </c>
      <c r="R47" s="75">
        <v>3933</v>
      </c>
      <c r="S47" s="13">
        <f t="shared" si="13"/>
        <v>0.85222101841820153</v>
      </c>
      <c r="T47" s="103">
        <v>3903</v>
      </c>
      <c r="U47" s="75">
        <v>463</v>
      </c>
      <c r="V47" s="13">
        <f t="shared" si="14"/>
        <v>0.11862669741224699</v>
      </c>
      <c r="W47" s="75">
        <v>3440</v>
      </c>
      <c r="X47" s="13">
        <f t="shared" si="15"/>
        <v>0.88137330258775304</v>
      </c>
      <c r="Y47" s="103">
        <v>2927</v>
      </c>
      <c r="Z47" s="75">
        <v>233</v>
      </c>
      <c r="AA47" s="13">
        <f t="shared" si="16"/>
        <v>7.9603689784762552E-2</v>
      </c>
      <c r="AB47" s="75">
        <v>2694</v>
      </c>
      <c r="AC47" s="13">
        <f t="shared" si="17"/>
        <v>0.92039631021523749</v>
      </c>
      <c r="AD47" s="103">
        <v>1344</v>
      </c>
      <c r="AE47" s="75">
        <v>79</v>
      </c>
      <c r="AF47" s="13">
        <f t="shared" si="18"/>
        <v>5.8779761904761904E-2</v>
      </c>
      <c r="AG47" s="75">
        <v>1265</v>
      </c>
      <c r="AH47" s="13">
        <f t="shared" si="19"/>
        <v>0.94122023809523814</v>
      </c>
      <c r="AI47" s="103">
        <v>467</v>
      </c>
      <c r="AJ47" s="75">
        <v>22</v>
      </c>
      <c r="AK47" s="13">
        <f t="shared" si="20"/>
        <v>4.7109207708779445E-2</v>
      </c>
      <c r="AL47" s="75">
        <v>445</v>
      </c>
      <c r="AM47" s="13">
        <f t="shared" si="21"/>
        <v>0.95289079229122053</v>
      </c>
      <c r="AN47" s="103">
        <f t="shared" si="22"/>
        <v>13382</v>
      </c>
      <c r="AO47" s="75">
        <f t="shared" si="23"/>
        <v>1485</v>
      </c>
      <c r="AP47" s="13">
        <f t="shared" si="24"/>
        <v>0.1109699596472874</v>
      </c>
      <c r="AQ47" s="34">
        <f t="shared" si="0"/>
        <v>11897</v>
      </c>
      <c r="AR47" s="13">
        <f t="shared" si="25"/>
        <v>0.8890300403527126</v>
      </c>
      <c r="AS47" s="98"/>
      <c r="AT47" s="58">
        <v>42</v>
      </c>
      <c r="AU47" s="32" t="s">
        <v>14</v>
      </c>
      <c r="AV47" s="38">
        <f t="shared" si="27"/>
        <v>0.18886132369018585</v>
      </c>
      <c r="AW47" s="38">
        <f t="shared" si="28"/>
        <v>0.81113867630981418</v>
      </c>
      <c r="AX47" s="38">
        <f t="shared" si="29"/>
        <v>0.16730861819932596</v>
      </c>
      <c r="AY47" s="38">
        <f t="shared" si="30"/>
        <v>0.83269138180067404</v>
      </c>
      <c r="BA47" s="82" t="s">
        <v>32</v>
      </c>
      <c r="BB47" s="38">
        <f t="shared" si="26"/>
        <v>0.24823321554770317</v>
      </c>
      <c r="BC47" s="38">
        <f t="shared" si="5"/>
        <v>0.75176678445229683</v>
      </c>
      <c r="BD47" s="38">
        <f t="shared" si="6"/>
        <v>0.16062176165803108</v>
      </c>
      <c r="BE47" s="38">
        <f t="shared" si="7"/>
        <v>0.8393782383419689</v>
      </c>
    </row>
    <row r="48" spans="1:57" s="12" customFormat="1" ht="13.5" customHeight="1">
      <c r="B48" s="242">
        <v>15</v>
      </c>
      <c r="C48" s="315" t="s">
        <v>116</v>
      </c>
      <c r="D48" s="80" t="s">
        <v>153</v>
      </c>
      <c r="E48" s="101">
        <v>66</v>
      </c>
      <c r="F48" s="79">
        <v>4</v>
      </c>
      <c r="G48" s="77">
        <f t="shared" si="8"/>
        <v>6.0606060606060608E-2</v>
      </c>
      <c r="H48" s="79">
        <v>62</v>
      </c>
      <c r="I48" s="77">
        <f t="shared" si="9"/>
        <v>0.93939393939393945</v>
      </c>
      <c r="J48" s="101">
        <v>157</v>
      </c>
      <c r="K48" s="79">
        <v>14</v>
      </c>
      <c r="L48" s="77">
        <f t="shared" si="10"/>
        <v>8.9171974522292988E-2</v>
      </c>
      <c r="M48" s="79">
        <v>143</v>
      </c>
      <c r="N48" s="77">
        <f t="shared" si="11"/>
        <v>0.91082802547770703</v>
      </c>
      <c r="O48" s="101">
        <v>6602</v>
      </c>
      <c r="P48" s="79">
        <v>1130</v>
      </c>
      <c r="Q48" s="77">
        <f t="shared" si="12"/>
        <v>0.17116025446834293</v>
      </c>
      <c r="R48" s="79">
        <v>5472</v>
      </c>
      <c r="S48" s="77">
        <f t="shared" si="13"/>
        <v>0.82883974553165707</v>
      </c>
      <c r="T48" s="101">
        <v>5599</v>
      </c>
      <c r="U48" s="79">
        <v>718</v>
      </c>
      <c r="V48" s="77">
        <f t="shared" si="14"/>
        <v>0.12823718521164493</v>
      </c>
      <c r="W48" s="79">
        <v>4881</v>
      </c>
      <c r="X48" s="77">
        <f t="shared" si="15"/>
        <v>0.87176281478835504</v>
      </c>
      <c r="Y48" s="101">
        <v>3983</v>
      </c>
      <c r="Z48" s="79">
        <v>403</v>
      </c>
      <c r="AA48" s="77">
        <f t="shared" si="16"/>
        <v>0.10118001506402209</v>
      </c>
      <c r="AB48" s="79">
        <v>3580</v>
      </c>
      <c r="AC48" s="77">
        <f t="shared" si="17"/>
        <v>0.89881998493597792</v>
      </c>
      <c r="AD48" s="101">
        <v>1613</v>
      </c>
      <c r="AE48" s="79">
        <v>95</v>
      </c>
      <c r="AF48" s="77">
        <f t="shared" si="18"/>
        <v>5.8896466212027279E-2</v>
      </c>
      <c r="AG48" s="79">
        <v>1518</v>
      </c>
      <c r="AH48" s="77">
        <f t="shared" si="19"/>
        <v>0.94110353378797273</v>
      </c>
      <c r="AI48" s="101">
        <v>434</v>
      </c>
      <c r="AJ48" s="79">
        <v>20</v>
      </c>
      <c r="AK48" s="77">
        <f t="shared" si="20"/>
        <v>4.6082949308755762E-2</v>
      </c>
      <c r="AL48" s="79">
        <v>414</v>
      </c>
      <c r="AM48" s="77">
        <f t="shared" si="21"/>
        <v>0.95391705069124422</v>
      </c>
      <c r="AN48" s="101">
        <f t="shared" si="22"/>
        <v>18454</v>
      </c>
      <c r="AO48" s="79">
        <f t="shared" si="23"/>
        <v>2384</v>
      </c>
      <c r="AP48" s="77">
        <f t="shared" si="24"/>
        <v>0.1291860843177631</v>
      </c>
      <c r="AQ48" s="79">
        <f t="shared" si="0"/>
        <v>16070</v>
      </c>
      <c r="AR48" s="77">
        <f t="shared" si="25"/>
        <v>0.87081391568223687</v>
      </c>
      <c r="AS48" s="98"/>
      <c r="AT48" s="58">
        <v>43</v>
      </c>
      <c r="AU48" s="32" t="s">
        <v>9</v>
      </c>
      <c r="AV48" s="38">
        <f t="shared" si="27"/>
        <v>0.23725435345129031</v>
      </c>
      <c r="AW48" s="38">
        <f t="shared" si="28"/>
        <v>0.76274564654870969</v>
      </c>
      <c r="AX48" s="38">
        <f t="shared" si="29"/>
        <v>0.17252704791344667</v>
      </c>
      <c r="AY48" s="38">
        <f t="shared" si="30"/>
        <v>0.82747295208655336</v>
      </c>
      <c r="BA48" s="82" t="s">
        <v>33</v>
      </c>
      <c r="BB48" s="38">
        <f t="shared" si="26"/>
        <v>0.31919191919191919</v>
      </c>
      <c r="BC48" s="38">
        <f t="shared" si="5"/>
        <v>0.68080808080808086</v>
      </c>
      <c r="BD48" s="38">
        <f t="shared" si="6"/>
        <v>0.19431279620853081</v>
      </c>
      <c r="BE48" s="38">
        <f t="shared" si="7"/>
        <v>0.80568720379146919</v>
      </c>
    </row>
    <row r="49" spans="1:57" s="12" customFormat="1" ht="13.5" customHeight="1">
      <c r="B49" s="243"/>
      <c r="C49" s="316"/>
      <c r="D49" s="70" t="s">
        <v>152</v>
      </c>
      <c r="E49" s="102">
        <v>11</v>
      </c>
      <c r="F49" s="69">
        <v>0</v>
      </c>
      <c r="G49" s="67">
        <f t="shared" si="8"/>
        <v>0</v>
      </c>
      <c r="H49" s="69">
        <v>11</v>
      </c>
      <c r="I49" s="67">
        <f t="shared" si="9"/>
        <v>1</v>
      </c>
      <c r="J49" s="102">
        <v>33</v>
      </c>
      <c r="K49" s="69">
        <v>3</v>
      </c>
      <c r="L49" s="67">
        <f t="shared" si="10"/>
        <v>9.0909090909090912E-2</v>
      </c>
      <c r="M49" s="69">
        <v>30</v>
      </c>
      <c r="N49" s="67">
        <f t="shared" si="11"/>
        <v>0.90909090909090906</v>
      </c>
      <c r="O49" s="102">
        <v>1414</v>
      </c>
      <c r="P49" s="69">
        <v>187</v>
      </c>
      <c r="Q49" s="67">
        <f t="shared" si="12"/>
        <v>0.13224893917963224</v>
      </c>
      <c r="R49" s="69">
        <v>1227</v>
      </c>
      <c r="S49" s="67">
        <f t="shared" si="13"/>
        <v>0.86775106082036779</v>
      </c>
      <c r="T49" s="102">
        <v>786</v>
      </c>
      <c r="U49" s="69">
        <v>91</v>
      </c>
      <c r="V49" s="67">
        <f t="shared" si="14"/>
        <v>0.11577608142493638</v>
      </c>
      <c r="W49" s="69">
        <v>695</v>
      </c>
      <c r="X49" s="67">
        <f t="shared" si="15"/>
        <v>0.88422391857506366</v>
      </c>
      <c r="Y49" s="102">
        <v>447</v>
      </c>
      <c r="Z49" s="69">
        <v>32</v>
      </c>
      <c r="AA49" s="67">
        <f t="shared" si="16"/>
        <v>7.1588366890380312E-2</v>
      </c>
      <c r="AB49" s="69">
        <v>415</v>
      </c>
      <c r="AC49" s="67">
        <f t="shared" si="17"/>
        <v>0.92841163310961972</v>
      </c>
      <c r="AD49" s="102">
        <v>202</v>
      </c>
      <c r="AE49" s="69">
        <v>9</v>
      </c>
      <c r="AF49" s="67">
        <f t="shared" si="18"/>
        <v>4.4554455445544552E-2</v>
      </c>
      <c r="AG49" s="69">
        <v>193</v>
      </c>
      <c r="AH49" s="67">
        <f t="shared" si="19"/>
        <v>0.95544554455445541</v>
      </c>
      <c r="AI49" s="102">
        <v>121</v>
      </c>
      <c r="AJ49" s="69">
        <v>5</v>
      </c>
      <c r="AK49" s="67">
        <f t="shared" si="20"/>
        <v>4.1322314049586778E-2</v>
      </c>
      <c r="AL49" s="69">
        <v>116</v>
      </c>
      <c r="AM49" s="67">
        <f t="shared" si="21"/>
        <v>0.95867768595041325</v>
      </c>
      <c r="AN49" s="102">
        <f t="shared" si="22"/>
        <v>3014</v>
      </c>
      <c r="AO49" s="69">
        <f t="shared" si="23"/>
        <v>327</v>
      </c>
      <c r="AP49" s="67">
        <f t="shared" si="24"/>
        <v>0.10849369608493696</v>
      </c>
      <c r="AQ49" s="68">
        <f t="shared" si="0"/>
        <v>2687</v>
      </c>
      <c r="AR49" s="67">
        <f t="shared" si="25"/>
        <v>0.89150630391506303</v>
      </c>
      <c r="AS49" s="98"/>
      <c r="AT49" s="58">
        <v>44</v>
      </c>
      <c r="AU49" s="32" t="s">
        <v>21</v>
      </c>
      <c r="AV49" s="38">
        <f t="shared" si="27"/>
        <v>0.23263974390544201</v>
      </c>
      <c r="AW49" s="38">
        <f t="shared" si="28"/>
        <v>0.76736025609455794</v>
      </c>
      <c r="AX49" s="38">
        <f t="shared" si="29"/>
        <v>0.18280171609774296</v>
      </c>
      <c r="AY49" s="38">
        <f t="shared" si="30"/>
        <v>0.81719828390225702</v>
      </c>
      <c r="BA49" s="82" t="s">
        <v>253</v>
      </c>
      <c r="BB49" s="38">
        <f t="shared" si="26"/>
        <v>0.19439210175418986</v>
      </c>
      <c r="BC49" s="38">
        <f t="shared" si="5"/>
        <v>0.80560789824581014</v>
      </c>
      <c r="BD49" s="38">
        <f t="shared" si="6"/>
        <v>0.15287213040444225</v>
      </c>
      <c r="BE49" s="38">
        <f t="shared" si="7"/>
        <v>0.84712786959555775</v>
      </c>
    </row>
    <row r="50" spans="1:57" s="12" customFormat="1" ht="13.5" customHeight="1">
      <c r="B50" s="244"/>
      <c r="C50" s="318"/>
      <c r="D50" s="76" t="s">
        <v>151</v>
      </c>
      <c r="E50" s="103">
        <v>77</v>
      </c>
      <c r="F50" s="75">
        <v>4</v>
      </c>
      <c r="G50" s="13">
        <f t="shared" si="8"/>
        <v>5.1948051948051951E-2</v>
      </c>
      <c r="H50" s="75">
        <v>73</v>
      </c>
      <c r="I50" s="13">
        <f t="shared" si="9"/>
        <v>0.94805194805194803</v>
      </c>
      <c r="J50" s="103">
        <v>190</v>
      </c>
      <c r="K50" s="75">
        <v>17</v>
      </c>
      <c r="L50" s="13">
        <f t="shared" si="10"/>
        <v>8.9473684210526316E-2</v>
      </c>
      <c r="M50" s="75">
        <v>173</v>
      </c>
      <c r="N50" s="13">
        <f t="shared" si="11"/>
        <v>0.91052631578947374</v>
      </c>
      <c r="O50" s="103">
        <v>8016</v>
      </c>
      <c r="P50" s="75">
        <v>1317</v>
      </c>
      <c r="Q50" s="13">
        <f t="shared" si="12"/>
        <v>0.16429640718562874</v>
      </c>
      <c r="R50" s="75">
        <v>6699</v>
      </c>
      <c r="S50" s="13">
        <f t="shared" si="13"/>
        <v>0.83570359281437123</v>
      </c>
      <c r="T50" s="103">
        <v>6385</v>
      </c>
      <c r="U50" s="75">
        <v>809</v>
      </c>
      <c r="V50" s="13">
        <f t="shared" si="14"/>
        <v>0.12670321064996085</v>
      </c>
      <c r="W50" s="75">
        <v>5576</v>
      </c>
      <c r="X50" s="13">
        <f t="shared" si="15"/>
        <v>0.87329678935003918</v>
      </c>
      <c r="Y50" s="103">
        <v>4430</v>
      </c>
      <c r="Z50" s="75">
        <v>435</v>
      </c>
      <c r="AA50" s="13">
        <f t="shared" si="16"/>
        <v>9.8194130925507897E-2</v>
      </c>
      <c r="AB50" s="75">
        <v>3995</v>
      </c>
      <c r="AC50" s="13">
        <f t="shared" si="17"/>
        <v>0.90180586907449212</v>
      </c>
      <c r="AD50" s="103">
        <v>1815</v>
      </c>
      <c r="AE50" s="75">
        <v>104</v>
      </c>
      <c r="AF50" s="13">
        <f t="shared" si="18"/>
        <v>5.7300275482093661E-2</v>
      </c>
      <c r="AG50" s="75">
        <v>1711</v>
      </c>
      <c r="AH50" s="13">
        <f t="shared" si="19"/>
        <v>0.94269972451790629</v>
      </c>
      <c r="AI50" s="103">
        <v>555</v>
      </c>
      <c r="AJ50" s="75">
        <v>25</v>
      </c>
      <c r="AK50" s="13">
        <f t="shared" si="20"/>
        <v>4.5045045045045043E-2</v>
      </c>
      <c r="AL50" s="75">
        <v>530</v>
      </c>
      <c r="AM50" s="13">
        <f t="shared" si="21"/>
        <v>0.95495495495495497</v>
      </c>
      <c r="AN50" s="103">
        <f t="shared" si="22"/>
        <v>21468</v>
      </c>
      <c r="AO50" s="75">
        <f t="shared" si="23"/>
        <v>2711</v>
      </c>
      <c r="AP50" s="13">
        <f t="shared" si="24"/>
        <v>0.12628097633687349</v>
      </c>
      <c r="AQ50" s="34">
        <f t="shared" si="0"/>
        <v>18757</v>
      </c>
      <c r="AR50" s="13">
        <f t="shared" si="25"/>
        <v>0.87371902366312648</v>
      </c>
      <c r="AS50" s="98"/>
      <c r="AT50" s="58">
        <v>45</v>
      </c>
      <c r="AU50" s="32" t="s">
        <v>47</v>
      </c>
      <c r="AV50" s="38">
        <f t="shared" si="27"/>
        <v>0.1694841785869094</v>
      </c>
      <c r="AW50" s="38">
        <f t="shared" si="28"/>
        <v>0.83051582141309055</v>
      </c>
      <c r="AX50" s="38">
        <f t="shared" si="29"/>
        <v>0.12808219178082192</v>
      </c>
      <c r="AY50" s="38">
        <f t="shared" si="30"/>
        <v>0.87191780821917808</v>
      </c>
    </row>
    <row r="51" spans="1:57" s="12" customFormat="1" ht="13.5" customHeight="1">
      <c r="B51" s="242">
        <v>16</v>
      </c>
      <c r="C51" s="315" t="s">
        <v>61</v>
      </c>
      <c r="D51" s="80" t="s">
        <v>153</v>
      </c>
      <c r="E51" s="101">
        <v>27</v>
      </c>
      <c r="F51" s="79">
        <v>2</v>
      </c>
      <c r="G51" s="77">
        <f t="shared" si="8"/>
        <v>7.407407407407407E-2</v>
      </c>
      <c r="H51" s="79">
        <v>25</v>
      </c>
      <c r="I51" s="77">
        <f t="shared" si="9"/>
        <v>0.92592592592592593</v>
      </c>
      <c r="J51" s="101">
        <v>89</v>
      </c>
      <c r="K51" s="79">
        <v>3</v>
      </c>
      <c r="L51" s="77">
        <f t="shared" si="10"/>
        <v>3.3707865168539325E-2</v>
      </c>
      <c r="M51" s="79">
        <v>86</v>
      </c>
      <c r="N51" s="77">
        <f t="shared" si="11"/>
        <v>0.9662921348314607</v>
      </c>
      <c r="O51" s="101">
        <v>3944</v>
      </c>
      <c r="P51" s="79">
        <v>585</v>
      </c>
      <c r="Q51" s="77">
        <f t="shared" si="12"/>
        <v>0.14832657200811358</v>
      </c>
      <c r="R51" s="79">
        <v>3359</v>
      </c>
      <c r="S51" s="77">
        <f t="shared" si="13"/>
        <v>0.85167342799188639</v>
      </c>
      <c r="T51" s="101">
        <v>3519</v>
      </c>
      <c r="U51" s="79">
        <v>434</v>
      </c>
      <c r="V51" s="77">
        <f t="shared" si="14"/>
        <v>0.12333049161693663</v>
      </c>
      <c r="W51" s="79">
        <v>3085</v>
      </c>
      <c r="X51" s="77">
        <f t="shared" si="15"/>
        <v>0.87666950838306335</v>
      </c>
      <c r="Y51" s="101">
        <v>2803</v>
      </c>
      <c r="Z51" s="79">
        <v>275</v>
      </c>
      <c r="AA51" s="77">
        <f t="shared" si="16"/>
        <v>9.8109168747770245E-2</v>
      </c>
      <c r="AB51" s="79">
        <v>2528</v>
      </c>
      <c r="AC51" s="77">
        <f t="shared" si="17"/>
        <v>0.9018908312522298</v>
      </c>
      <c r="AD51" s="101">
        <v>1366</v>
      </c>
      <c r="AE51" s="79">
        <v>88</v>
      </c>
      <c r="AF51" s="77">
        <f t="shared" si="18"/>
        <v>6.4421669106881407E-2</v>
      </c>
      <c r="AG51" s="79">
        <v>1278</v>
      </c>
      <c r="AH51" s="77">
        <f t="shared" si="19"/>
        <v>0.93557833089311859</v>
      </c>
      <c r="AI51" s="101">
        <v>389</v>
      </c>
      <c r="AJ51" s="79">
        <v>12</v>
      </c>
      <c r="AK51" s="77">
        <f t="shared" si="20"/>
        <v>3.0848329048843187E-2</v>
      </c>
      <c r="AL51" s="79">
        <v>377</v>
      </c>
      <c r="AM51" s="77">
        <f t="shared" si="21"/>
        <v>0.96915167095115684</v>
      </c>
      <c r="AN51" s="101">
        <f t="shared" si="22"/>
        <v>12137</v>
      </c>
      <c r="AO51" s="79">
        <f t="shared" si="23"/>
        <v>1399</v>
      </c>
      <c r="AP51" s="77">
        <f t="shared" si="24"/>
        <v>0.11526736425805388</v>
      </c>
      <c r="AQ51" s="78">
        <f t="shared" si="0"/>
        <v>10738</v>
      </c>
      <c r="AR51" s="77">
        <f t="shared" si="25"/>
        <v>0.88473263574194616</v>
      </c>
      <c r="AS51" s="98"/>
      <c r="AT51" s="58">
        <v>46</v>
      </c>
      <c r="AU51" s="32" t="s">
        <v>25</v>
      </c>
      <c r="AV51" s="38">
        <f t="shared" si="27"/>
        <v>0.28322147651006713</v>
      </c>
      <c r="AW51" s="38">
        <f t="shared" si="28"/>
        <v>0.71677852348993287</v>
      </c>
      <c r="AX51" s="38">
        <f t="shared" si="29"/>
        <v>0.21104876996115668</v>
      </c>
      <c r="AY51" s="38">
        <f t="shared" si="30"/>
        <v>0.78895123003884338</v>
      </c>
    </row>
    <row r="52" spans="1:57" s="12" customFormat="1" ht="13.5" customHeight="1">
      <c r="B52" s="243"/>
      <c r="C52" s="316"/>
      <c r="D52" s="70" t="s">
        <v>152</v>
      </c>
      <c r="E52" s="102">
        <v>4</v>
      </c>
      <c r="F52" s="69">
        <v>0</v>
      </c>
      <c r="G52" s="67">
        <f t="shared" si="8"/>
        <v>0</v>
      </c>
      <c r="H52" s="69">
        <v>4</v>
      </c>
      <c r="I52" s="67">
        <f t="shared" si="9"/>
        <v>1</v>
      </c>
      <c r="J52" s="102">
        <v>8</v>
      </c>
      <c r="K52" s="69">
        <v>1</v>
      </c>
      <c r="L52" s="67">
        <f t="shared" si="10"/>
        <v>0.125</v>
      </c>
      <c r="M52" s="69">
        <v>7</v>
      </c>
      <c r="N52" s="67">
        <f t="shared" si="11"/>
        <v>0.875</v>
      </c>
      <c r="O52" s="102">
        <v>826</v>
      </c>
      <c r="P52" s="69">
        <v>92</v>
      </c>
      <c r="Q52" s="67">
        <f t="shared" si="12"/>
        <v>0.11138014527845036</v>
      </c>
      <c r="R52" s="69">
        <v>734</v>
      </c>
      <c r="S52" s="67">
        <f t="shared" si="13"/>
        <v>0.88861985472154958</v>
      </c>
      <c r="T52" s="102">
        <v>539</v>
      </c>
      <c r="U52" s="69">
        <v>58</v>
      </c>
      <c r="V52" s="67">
        <f t="shared" si="14"/>
        <v>0.10760667903525047</v>
      </c>
      <c r="W52" s="69">
        <v>481</v>
      </c>
      <c r="X52" s="67">
        <f t="shared" si="15"/>
        <v>0.89239332096474955</v>
      </c>
      <c r="Y52" s="102">
        <v>345</v>
      </c>
      <c r="Z52" s="69">
        <v>19</v>
      </c>
      <c r="AA52" s="67">
        <f t="shared" si="16"/>
        <v>5.5072463768115941E-2</v>
      </c>
      <c r="AB52" s="69">
        <v>326</v>
      </c>
      <c r="AC52" s="67">
        <f t="shared" si="17"/>
        <v>0.94492753623188408</v>
      </c>
      <c r="AD52" s="102">
        <v>186</v>
      </c>
      <c r="AE52" s="69">
        <v>3</v>
      </c>
      <c r="AF52" s="67">
        <f t="shared" si="18"/>
        <v>1.6129032258064516E-2</v>
      </c>
      <c r="AG52" s="69">
        <v>183</v>
      </c>
      <c r="AH52" s="67">
        <f t="shared" si="19"/>
        <v>0.9838709677419355</v>
      </c>
      <c r="AI52" s="102">
        <v>83</v>
      </c>
      <c r="AJ52" s="69">
        <v>0</v>
      </c>
      <c r="AK52" s="67">
        <f t="shared" si="20"/>
        <v>0</v>
      </c>
      <c r="AL52" s="69">
        <v>83</v>
      </c>
      <c r="AM52" s="67">
        <f t="shared" si="21"/>
        <v>1</v>
      </c>
      <c r="AN52" s="102">
        <f t="shared" si="22"/>
        <v>1991</v>
      </c>
      <c r="AO52" s="69">
        <f t="shared" si="23"/>
        <v>173</v>
      </c>
      <c r="AP52" s="67">
        <f t="shared" si="24"/>
        <v>8.6891009542943251E-2</v>
      </c>
      <c r="AQ52" s="68">
        <f t="shared" si="0"/>
        <v>1818</v>
      </c>
      <c r="AR52" s="67">
        <f t="shared" si="25"/>
        <v>0.91310899045705674</v>
      </c>
      <c r="AS52" s="98"/>
      <c r="AT52" s="58">
        <v>47</v>
      </c>
      <c r="AU52" s="32" t="s">
        <v>15</v>
      </c>
      <c r="AV52" s="38">
        <f t="shared" si="27"/>
        <v>0.26273785460374993</v>
      </c>
      <c r="AW52" s="38">
        <f t="shared" si="28"/>
        <v>0.73726214539625012</v>
      </c>
      <c r="AX52" s="38">
        <f t="shared" si="29"/>
        <v>0.22076965568035353</v>
      </c>
      <c r="AY52" s="38">
        <f t="shared" si="30"/>
        <v>0.77923034431964644</v>
      </c>
    </row>
    <row r="53" spans="1:57" s="12" customFormat="1" ht="13.5" customHeight="1">
      <c r="B53" s="244"/>
      <c r="C53" s="318"/>
      <c r="D53" s="76" t="s">
        <v>151</v>
      </c>
      <c r="E53" s="103">
        <v>31</v>
      </c>
      <c r="F53" s="75">
        <v>2</v>
      </c>
      <c r="G53" s="13">
        <f t="shared" si="8"/>
        <v>6.4516129032258063E-2</v>
      </c>
      <c r="H53" s="75">
        <v>29</v>
      </c>
      <c r="I53" s="13">
        <f t="shared" si="9"/>
        <v>0.93548387096774188</v>
      </c>
      <c r="J53" s="103">
        <v>97</v>
      </c>
      <c r="K53" s="75">
        <v>4</v>
      </c>
      <c r="L53" s="13">
        <f t="shared" si="10"/>
        <v>4.1237113402061855E-2</v>
      </c>
      <c r="M53" s="75">
        <v>93</v>
      </c>
      <c r="N53" s="13">
        <f t="shared" si="11"/>
        <v>0.95876288659793818</v>
      </c>
      <c r="O53" s="103">
        <v>4770</v>
      </c>
      <c r="P53" s="75">
        <v>677</v>
      </c>
      <c r="Q53" s="13">
        <f t="shared" si="12"/>
        <v>0.14192872117400418</v>
      </c>
      <c r="R53" s="75">
        <v>4093</v>
      </c>
      <c r="S53" s="13">
        <f t="shared" si="13"/>
        <v>0.85807127882599576</v>
      </c>
      <c r="T53" s="103">
        <v>4058</v>
      </c>
      <c r="U53" s="75">
        <v>492</v>
      </c>
      <c r="V53" s="13">
        <f t="shared" si="14"/>
        <v>0.12124199112863479</v>
      </c>
      <c r="W53" s="75">
        <v>3566</v>
      </c>
      <c r="X53" s="13">
        <f t="shared" si="15"/>
        <v>0.87875800887136524</v>
      </c>
      <c r="Y53" s="103">
        <v>3148</v>
      </c>
      <c r="Z53" s="75">
        <v>294</v>
      </c>
      <c r="AA53" s="13">
        <f t="shared" si="16"/>
        <v>9.3392630241423122E-2</v>
      </c>
      <c r="AB53" s="75">
        <v>2854</v>
      </c>
      <c r="AC53" s="13">
        <f t="shared" si="17"/>
        <v>0.90660736975857692</v>
      </c>
      <c r="AD53" s="103">
        <v>1552</v>
      </c>
      <c r="AE53" s="75">
        <v>91</v>
      </c>
      <c r="AF53" s="13">
        <f t="shared" si="18"/>
        <v>5.8634020618556701E-2</v>
      </c>
      <c r="AG53" s="75">
        <v>1461</v>
      </c>
      <c r="AH53" s="13">
        <f t="shared" si="19"/>
        <v>0.94136597938144329</v>
      </c>
      <c r="AI53" s="103">
        <v>472</v>
      </c>
      <c r="AJ53" s="75">
        <v>12</v>
      </c>
      <c r="AK53" s="13">
        <f t="shared" si="20"/>
        <v>2.5423728813559324E-2</v>
      </c>
      <c r="AL53" s="75">
        <v>460</v>
      </c>
      <c r="AM53" s="13">
        <f t="shared" si="21"/>
        <v>0.97457627118644063</v>
      </c>
      <c r="AN53" s="103">
        <f t="shared" si="22"/>
        <v>14128</v>
      </c>
      <c r="AO53" s="75">
        <f t="shared" si="23"/>
        <v>1572</v>
      </c>
      <c r="AP53" s="13">
        <f t="shared" si="24"/>
        <v>0.11126840317100793</v>
      </c>
      <c r="AQ53" s="34">
        <f t="shared" si="0"/>
        <v>12556</v>
      </c>
      <c r="AR53" s="13">
        <f t="shared" si="25"/>
        <v>0.88873159682899205</v>
      </c>
      <c r="AS53" s="98"/>
      <c r="AT53" s="58">
        <v>48</v>
      </c>
      <c r="AU53" s="32" t="s">
        <v>26</v>
      </c>
      <c r="AV53" s="38">
        <f t="shared" si="27"/>
        <v>0.28543901342411204</v>
      </c>
      <c r="AW53" s="38">
        <f t="shared" si="28"/>
        <v>0.71456098657588796</v>
      </c>
      <c r="AX53" s="38">
        <f t="shared" si="29"/>
        <v>0.20904373610081542</v>
      </c>
      <c r="AY53" s="38">
        <f t="shared" si="30"/>
        <v>0.79095626389918461</v>
      </c>
    </row>
    <row r="54" spans="1:57" s="12" customFormat="1" ht="13.5" customHeight="1">
      <c r="B54" s="242">
        <v>17</v>
      </c>
      <c r="C54" s="315" t="s">
        <v>117</v>
      </c>
      <c r="D54" s="80" t="s">
        <v>153</v>
      </c>
      <c r="E54" s="101">
        <v>61</v>
      </c>
      <c r="F54" s="79">
        <v>3</v>
      </c>
      <c r="G54" s="77">
        <f t="shared" si="8"/>
        <v>4.9180327868852458E-2</v>
      </c>
      <c r="H54" s="79">
        <v>58</v>
      </c>
      <c r="I54" s="77">
        <f t="shared" si="9"/>
        <v>0.95081967213114749</v>
      </c>
      <c r="J54" s="101">
        <v>152</v>
      </c>
      <c r="K54" s="79">
        <v>13</v>
      </c>
      <c r="L54" s="77">
        <f t="shared" si="10"/>
        <v>8.5526315789473686E-2</v>
      </c>
      <c r="M54" s="79">
        <v>139</v>
      </c>
      <c r="N54" s="77">
        <f t="shared" si="11"/>
        <v>0.91447368421052633</v>
      </c>
      <c r="O54" s="101">
        <v>5853</v>
      </c>
      <c r="P54" s="79">
        <v>993</v>
      </c>
      <c r="Q54" s="77">
        <f t="shared" si="12"/>
        <v>0.16965658636596617</v>
      </c>
      <c r="R54" s="79">
        <v>4860</v>
      </c>
      <c r="S54" s="77">
        <f t="shared" si="13"/>
        <v>0.83034341363403386</v>
      </c>
      <c r="T54" s="101">
        <v>5272</v>
      </c>
      <c r="U54" s="79">
        <v>719</v>
      </c>
      <c r="V54" s="77">
        <f t="shared" si="14"/>
        <v>0.13638088012139604</v>
      </c>
      <c r="W54" s="79">
        <v>4553</v>
      </c>
      <c r="X54" s="77">
        <f t="shared" si="15"/>
        <v>0.86361911987860396</v>
      </c>
      <c r="Y54" s="101">
        <v>3924</v>
      </c>
      <c r="Z54" s="79">
        <v>388</v>
      </c>
      <c r="AA54" s="77">
        <f t="shared" si="16"/>
        <v>9.8878695208970441E-2</v>
      </c>
      <c r="AB54" s="79">
        <v>3536</v>
      </c>
      <c r="AC54" s="77">
        <f t="shared" si="17"/>
        <v>0.90112130479102959</v>
      </c>
      <c r="AD54" s="101">
        <v>1688</v>
      </c>
      <c r="AE54" s="79">
        <v>113</v>
      </c>
      <c r="AF54" s="77">
        <f t="shared" si="18"/>
        <v>6.6943127962085305E-2</v>
      </c>
      <c r="AG54" s="79">
        <v>1575</v>
      </c>
      <c r="AH54" s="77">
        <f t="shared" si="19"/>
        <v>0.93305687203791465</v>
      </c>
      <c r="AI54" s="101">
        <v>529</v>
      </c>
      <c r="AJ54" s="79">
        <v>23</v>
      </c>
      <c r="AK54" s="77">
        <f t="shared" si="20"/>
        <v>4.3478260869565216E-2</v>
      </c>
      <c r="AL54" s="79">
        <v>506</v>
      </c>
      <c r="AM54" s="77">
        <f t="shared" si="21"/>
        <v>0.95652173913043481</v>
      </c>
      <c r="AN54" s="101">
        <f t="shared" si="22"/>
        <v>17479</v>
      </c>
      <c r="AO54" s="79">
        <f t="shared" si="23"/>
        <v>2252</v>
      </c>
      <c r="AP54" s="77">
        <f t="shared" si="24"/>
        <v>0.12884032267292178</v>
      </c>
      <c r="AQ54" s="78">
        <f t="shared" ref="AQ54:AQ101" si="31">SUM(H54,M54,R54,W54,AB54,AG54,AL54)</f>
        <v>15227</v>
      </c>
      <c r="AR54" s="77">
        <f t="shared" si="25"/>
        <v>0.87115967732707822</v>
      </c>
      <c r="AS54" s="98"/>
      <c r="AT54" s="58">
        <v>49</v>
      </c>
      <c r="AU54" s="32" t="s">
        <v>27</v>
      </c>
      <c r="AV54" s="38">
        <f t="shared" si="27"/>
        <v>0.14426290382473078</v>
      </c>
      <c r="AW54" s="38">
        <f t="shared" si="28"/>
        <v>0.85573709617526916</v>
      </c>
      <c r="AX54" s="38">
        <f t="shared" si="29"/>
        <v>0.12361396303901437</v>
      </c>
      <c r="AY54" s="38">
        <f t="shared" si="30"/>
        <v>0.8763860369609856</v>
      </c>
    </row>
    <row r="55" spans="1:57" s="12" customFormat="1" ht="13.5" customHeight="1">
      <c r="B55" s="243"/>
      <c r="C55" s="316"/>
      <c r="D55" s="70" t="s">
        <v>152</v>
      </c>
      <c r="E55" s="102">
        <v>13</v>
      </c>
      <c r="F55" s="69">
        <v>0</v>
      </c>
      <c r="G55" s="67">
        <f t="shared" ref="G55:G102" si="32">IFERROR(F55/E55,"-")</f>
        <v>0</v>
      </c>
      <c r="H55" s="69">
        <v>13</v>
      </c>
      <c r="I55" s="67">
        <f t="shared" ref="I55:I102" si="33">IFERROR(H55/E55,"-")</f>
        <v>1</v>
      </c>
      <c r="J55" s="102">
        <v>22</v>
      </c>
      <c r="K55" s="69">
        <v>5</v>
      </c>
      <c r="L55" s="67">
        <f t="shared" ref="L55:L102" si="34">IFERROR(K55/J55,"-")</f>
        <v>0.22727272727272727</v>
      </c>
      <c r="M55" s="69">
        <v>17</v>
      </c>
      <c r="N55" s="67">
        <f t="shared" ref="N55:N102" si="35">IFERROR(M55/J55,"-")</f>
        <v>0.77272727272727271</v>
      </c>
      <c r="O55" s="102">
        <v>1177</v>
      </c>
      <c r="P55" s="69">
        <v>163</v>
      </c>
      <c r="Q55" s="67">
        <f t="shared" ref="Q55:Q102" si="36">IFERROR(P55/O55,"-")</f>
        <v>0.13848768054375532</v>
      </c>
      <c r="R55" s="69">
        <v>1014</v>
      </c>
      <c r="S55" s="67">
        <f t="shared" ref="S55:S102" si="37">IFERROR(R55/O55,"-")</f>
        <v>0.86151231945624474</v>
      </c>
      <c r="T55" s="102">
        <v>678</v>
      </c>
      <c r="U55" s="69">
        <v>79</v>
      </c>
      <c r="V55" s="67">
        <f t="shared" ref="V55:V102" si="38">IFERROR(U55/T55,"-")</f>
        <v>0.11651917404129794</v>
      </c>
      <c r="W55" s="69">
        <v>599</v>
      </c>
      <c r="X55" s="67">
        <f t="shared" ref="X55:X102" si="39">IFERROR(W55/T55,"-")</f>
        <v>0.88348082595870203</v>
      </c>
      <c r="Y55" s="102">
        <v>418</v>
      </c>
      <c r="Z55" s="69">
        <v>22</v>
      </c>
      <c r="AA55" s="67">
        <f t="shared" ref="AA55:AA102" si="40">IFERROR(Z55/Y55,"-")</f>
        <v>5.2631578947368418E-2</v>
      </c>
      <c r="AB55" s="69">
        <v>396</v>
      </c>
      <c r="AC55" s="67">
        <f t="shared" ref="AC55:AC102" si="41">IFERROR(AB55/Y55,"-")</f>
        <v>0.94736842105263153</v>
      </c>
      <c r="AD55" s="102">
        <v>257</v>
      </c>
      <c r="AE55" s="69">
        <v>9</v>
      </c>
      <c r="AF55" s="67">
        <f t="shared" ref="AF55:AF102" si="42">IFERROR(AE55/AD55,"-")</f>
        <v>3.5019455252918288E-2</v>
      </c>
      <c r="AG55" s="69">
        <v>248</v>
      </c>
      <c r="AH55" s="67">
        <f t="shared" ref="AH55:AH102" si="43">IFERROR(AG55/AD55,"-")</f>
        <v>0.96498054474708173</v>
      </c>
      <c r="AI55" s="102">
        <v>110</v>
      </c>
      <c r="AJ55" s="69">
        <v>3</v>
      </c>
      <c r="AK55" s="67">
        <f t="shared" ref="AK55:AK102" si="44">IFERROR(AJ55/AI55,"-")</f>
        <v>2.7272727272727271E-2</v>
      </c>
      <c r="AL55" s="69">
        <v>107</v>
      </c>
      <c r="AM55" s="67">
        <f t="shared" ref="AM55:AM102" si="45">IFERROR(AL55/AI55,"-")</f>
        <v>0.97272727272727277</v>
      </c>
      <c r="AN55" s="102">
        <f t="shared" ref="AN55:AN102" si="46">SUM(E55,J55,O55,T55,Y55,AD55,AI55)</f>
        <v>2675</v>
      </c>
      <c r="AO55" s="69">
        <f t="shared" ref="AO55:AO102" si="47">SUM(F55,K55,P55,U55,Z55,AE55,AJ55)</f>
        <v>281</v>
      </c>
      <c r="AP55" s="67">
        <f t="shared" ref="AP55:AP102" si="48">IFERROR(AO55/AN55,"-")</f>
        <v>0.10504672897196261</v>
      </c>
      <c r="AQ55" s="68">
        <f t="shared" si="31"/>
        <v>2394</v>
      </c>
      <c r="AR55" s="67">
        <f t="shared" ref="AR55:AR102" si="49">IFERROR(AQ55/AN55,"-")</f>
        <v>0.89495327102803734</v>
      </c>
      <c r="AS55" s="98"/>
      <c r="AT55" s="58">
        <v>50</v>
      </c>
      <c r="AU55" s="32" t="s">
        <v>16</v>
      </c>
      <c r="AV55" s="38">
        <f t="shared" si="27"/>
        <v>0.2113231917336395</v>
      </c>
      <c r="AW55" s="38">
        <f t="shared" si="28"/>
        <v>0.78867680826636055</v>
      </c>
      <c r="AX55" s="38">
        <f t="shared" si="29"/>
        <v>0.17119675456389452</v>
      </c>
      <c r="AY55" s="38">
        <f t="shared" si="30"/>
        <v>0.82880324543610551</v>
      </c>
    </row>
    <row r="56" spans="1:57" s="12" customFormat="1" ht="13.5" customHeight="1">
      <c r="B56" s="244"/>
      <c r="C56" s="318"/>
      <c r="D56" s="76" t="s">
        <v>151</v>
      </c>
      <c r="E56" s="103">
        <v>74</v>
      </c>
      <c r="F56" s="75">
        <v>3</v>
      </c>
      <c r="G56" s="13">
        <f t="shared" si="32"/>
        <v>4.0540540540540543E-2</v>
      </c>
      <c r="H56" s="75">
        <v>71</v>
      </c>
      <c r="I56" s="13">
        <f t="shared" si="33"/>
        <v>0.95945945945945943</v>
      </c>
      <c r="J56" s="103">
        <v>174</v>
      </c>
      <c r="K56" s="75">
        <v>18</v>
      </c>
      <c r="L56" s="13">
        <f t="shared" si="34"/>
        <v>0.10344827586206896</v>
      </c>
      <c r="M56" s="75">
        <v>156</v>
      </c>
      <c r="N56" s="13">
        <f t="shared" si="35"/>
        <v>0.89655172413793105</v>
      </c>
      <c r="O56" s="103">
        <v>7030</v>
      </c>
      <c r="P56" s="75">
        <v>1156</v>
      </c>
      <c r="Q56" s="13">
        <f t="shared" si="36"/>
        <v>0.16443812233285918</v>
      </c>
      <c r="R56" s="75">
        <v>5874</v>
      </c>
      <c r="S56" s="13">
        <f t="shared" si="37"/>
        <v>0.83556187766714085</v>
      </c>
      <c r="T56" s="103">
        <v>5950</v>
      </c>
      <c r="U56" s="75">
        <v>798</v>
      </c>
      <c r="V56" s="13">
        <f t="shared" si="38"/>
        <v>0.13411764705882354</v>
      </c>
      <c r="W56" s="75">
        <v>5152</v>
      </c>
      <c r="X56" s="13">
        <f t="shared" si="39"/>
        <v>0.86588235294117644</v>
      </c>
      <c r="Y56" s="103">
        <v>4342</v>
      </c>
      <c r="Z56" s="75">
        <v>410</v>
      </c>
      <c r="AA56" s="13">
        <f t="shared" si="40"/>
        <v>9.4426531552280049E-2</v>
      </c>
      <c r="AB56" s="75">
        <v>3932</v>
      </c>
      <c r="AC56" s="13">
        <f t="shared" si="41"/>
        <v>0.90557346844771991</v>
      </c>
      <c r="AD56" s="103">
        <v>1945</v>
      </c>
      <c r="AE56" s="75">
        <v>122</v>
      </c>
      <c r="AF56" s="13">
        <f t="shared" si="42"/>
        <v>6.2724935732647813E-2</v>
      </c>
      <c r="AG56" s="75">
        <v>1823</v>
      </c>
      <c r="AH56" s="13">
        <f t="shared" si="43"/>
        <v>0.93727506426735219</v>
      </c>
      <c r="AI56" s="103">
        <v>639</v>
      </c>
      <c r="AJ56" s="75">
        <v>26</v>
      </c>
      <c r="AK56" s="13">
        <f t="shared" si="44"/>
        <v>4.0688575899843503E-2</v>
      </c>
      <c r="AL56" s="75">
        <v>613</v>
      </c>
      <c r="AM56" s="13">
        <f t="shared" si="45"/>
        <v>0.95931142410015646</v>
      </c>
      <c r="AN56" s="103">
        <f t="shared" si="46"/>
        <v>20154</v>
      </c>
      <c r="AO56" s="75">
        <f t="shared" si="47"/>
        <v>2533</v>
      </c>
      <c r="AP56" s="13">
        <f t="shared" si="48"/>
        <v>0.12568224670040687</v>
      </c>
      <c r="AQ56" s="34">
        <f t="shared" si="31"/>
        <v>17621</v>
      </c>
      <c r="AR56" s="13">
        <f t="shared" si="49"/>
        <v>0.87431775329959316</v>
      </c>
      <c r="AS56" s="98"/>
      <c r="AT56" s="58">
        <v>51</v>
      </c>
      <c r="AU56" s="32" t="s">
        <v>48</v>
      </c>
      <c r="AV56" s="38">
        <f t="shared" si="27"/>
        <v>0.30713821490467935</v>
      </c>
      <c r="AW56" s="38">
        <f t="shared" si="28"/>
        <v>0.69286178509532059</v>
      </c>
      <c r="AX56" s="38">
        <f t="shared" si="29"/>
        <v>0.20024721878862795</v>
      </c>
      <c r="AY56" s="38">
        <f t="shared" si="30"/>
        <v>0.79975278121137205</v>
      </c>
    </row>
    <row r="57" spans="1:57" s="12" customFormat="1" ht="13.5" customHeight="1">
      <c r="B57" s="242">
        <v>18</v>
      </c>
      <c r="C57" s="315" t="s">
        <v>62</v>
      </c>
      <c r="D57" s="80" t="s">
        <v>153</v>
      </c>
      <c r="E57" s="101">
        <v>40</v>
      </c>
      <c r="F57" s="200">
        <v>6</v>
      </c>
      <c r="G57" s="77">
        <f t="shared" si="32"/>
        <v>0.15</v>
      </c>
      <c r="H57" s="89">
        <v>34</v>
      </c>
      <c r="I57" s="77">
        <f t="shared" si="33"/>
        <v>0.85</v>
      </c>
      <c r="J57" s="101">
        <v>107</v>
      </c>
      <c r="K57" s="79">
        <v>8</v>
      </c>
      <c r="L57" s="77">
        <f t="shared" si="34"/>
        <v>7.476635514018691E-2</v>
      </c>
      <c r="M57" s="79">
        <v>99</v>
      </c>
      <c r="N57" s="77">
        <f t="shared" si="35"/>
        <v>0.92523364485981308</v>
      </c>
      <c r="O57" s="101">
        <v>5254</v>
      </c>
      <c r="P57" s="79">
        <v>806</v>
      </c>
      <c r="Q57" s="77">
        <f t="shared" si="36"/>
        <v>0.15340692805481537</v>
      </c>
      <c r="R57" s="79">
        <v>4448</v>
      </c>
      <c r="S57" s="77">
        <f t="shared" si="37"/>
        <v>0.84659307194518463</v>
      </c>
      <c r="T57" s="101">
        <v>4828</v>
      </c>
      <c r="U57" s="79">
        <v>568</v>
      </c>
      <c r="V57" s="77">
        <f t="shared" si="38"/>
        <v>0.11764705882352941</v>
      </c>
      <c r="W57" s="79">
        <v>4260</v>
      </c>
      <c r="X57" s="77">
        <f t="shared" si="39"/>
        <v>0.88235294117647056</v>
      </c>
      <c r="Y57" s="101">
        <v>3561</v>
      </c>
      <c r="Z57" s="79">
        <v>318</v>
      </c>
      <c r="AA57" s="77">
        <f t="shared" si="40"/>
        <v>8.9300758213984838E-2</v>
      </c>
      <c r="AB57" s="79">
        <v>3243</v>
      </c>
      <c r="AC57" s="77">
        <f t="shared" si="41"/>
        <v>0.91069924178601513</v>
      </c>
      <c r="AD57" s="101">
        <v>1668</v>
      </c>
      <c r="AE57" s="79">
        <v>102</v>
      </c>
      <c r="AF57" s="77">
        <f t="shared" si="42"/>
        <v>6.1151079136690649E-2</v>
      </c>
      <c r="AG57" s="79">
        <v>1566</v>
      </c>
      <c r="AH57" s="77">
        <f t="shared" si="43"/>
        <v>0.9388489208633094</v>
      </c>
      <c r="AI57" s="101">
        <v>501</v>
      </c>
      <c r="AJ57" s="79">
        <v>16</v>
      </c>
      <c r="AK57" s="77">
        <f t="shared" si="44"/>
        <v>3.1936127744510975E-2</v>
      </c>
      <c r="AL57" s="79">
        <v>485</v>
      </c>
      <c r="AM57" s="77">
        <f t="shared" si="45"/>
        <v>0.96806387225548907</v>
      </c>
      <c r="AN57" s="101">
        <f t="shared" si="46"/>
        <v>15959</v>
      </c>
      <c r="AO57" s="79">
        <f t="shared" si="47"/>
        <v>1824</v>
      </c>
      <c r="AP57" s="77">
        <f t="shared" si="48"/>
        <v>0.11429287549345198</v>
      </c>
      <c r="AQ57" s="78">
        <f t="shared" si="31"/>
        <v>14135</v>
      </c>
      <c r="AR57" s="77">
        <f t="shared" si="49"/>
        <v>0.88570712450654798</v>
      </c>
      <c r="AS57" s="98"/>
      <c r="AT57" s="58">
        <v>52</v>
      </c>
      <c r="AU57" s="32" t="s">
        <v>4</v>
      </c>
      <c r="AV57" s="38">
        <f t="shared" si="27"/>
        <v>0.25827199787812477</v>
      </c>
      <c r="AW57" s="38">
        <f t="shared" si="28"/>
        <v>0.74172800212187517</v>
      </c>
      <c r="AX57" s="38">
        <f t="shared" si="29"/>
        <v>0.20811472542847148</v>
      </c>
      <c r="AY57" s="38">
        <f t="shared" si="30"/>
        <v>0.79188527457152846</v>
      </c>
    </row>
    <row r="58" spans="1:57" s="12" customFormat="1" ht="13.5" customHeight="1">
      <c r="B58" s="243"/>
      <c r="C58" s="316"/>
      <c r="D58" s="70" t="s">
        <v>152</v>
      </c>
      <c r="E58" s="220">
        <v>6</v>
      </c>
      <c r="F58" s="221">
        <v>1</v>
      </c>
      <c r="G58" s="206">
        <f t="shared" si="32"/>
        <v>0.16666666666666666</v>
      </c>
      <c r="H58" s="205">
        <v>5</v>
      </c>
      <c r="I58" s="206">
        <f t="shared" si="33"/>
        <v>0.83333333333333337</v>
      </c>
      <c r="J58" s="220">
        <v>18</v>
      </c>
      <c r="K58" s="208">
        <v>1</v>
      </c>
      <c r="L58" s="206">
        <f t="shared" si="34"/>
        <v>5.5555555555555552E-2</v>
      </c>
      <c r="M58" s="208">
        <v>17</v>
      </c>
      <c r="N58" s="206">
        <f t="shared" si="35"/>
        <v>0.94444444444444442</v>
      </c>
      <c r="O58" s="220">
        <v>1057</v>
      </c>
      <c r="P58" s="208">
        <v>134</v>
      </c>
      <c r="Q58" s="206">
        <f t="shared" si="36"/>
        <v>0.12677388836329234</v>
      </c>
      <c r="R58" s="208">
        <v>923</v>
      </c>
      <c r="S58" s="206">
        <f t="shared" si="37"/>
        <v>0.87322611163670771</v>
      </c>
      <c r="T58" s="220">
        <v>662</v>
      </c>
      <c r="U58" s="208">
        <v>70</v>
      </c>
      <c r="V58" s="206">
        <f t="shared" si="38"/>
        <v>0.10574018126888217</v>
      </c>
      <c r="W58" s="208">
        <v>592</v>
      </c>
      <c r="X58" s="206">
        <f t="shared" si="39"/>
        <v>0.89425981873111782</v>
      </c>
      <c r="Y58" s="220">
        <v>374</v>
      </c>
      <c r="Z58" s="208">
        <v>28</v>
      </c>
      <c r="AA58" s="206">
        <f t="shared" si="40"/>
        <v>7.4866310160427801E-2</v>
      </c>
      <c r="AB58" s="208">
        <v>346</v>
      </c>
      <c r="AC58" s="206">
        <f t="shared" si="41"/>
        <v>0.92513368983957223</v>
      </c>
      <c r="AD58" s="220">
        <v>212</v>
      </c>
      <c r="AE58" s="208">
        <v>2</v>
      </c>
      <c r="AF58" s="206">
        <f t="shared" si="42"/>
        <v>9.433962264150943E-3</v>
      </c>
      <c r="AG58" s="208">
        <v>210</v>
      </c>
      <c r="AH58" s="206">
        <f t="shared" si="43"/>
        <v>0.99056603773584906</v>
      </c>
      <c r="AI58" s="220">
        <v>119</v>
      </c>
      <c r="AJ58" s="208">
        <v>3</v>
      </c>
      <c r="AK58" s="206">
        <f t="shared" si="44"/>
        <v>2.5210084033613446E-2</v>
      </c>
      <c r="AL58" s="208">
        <v>116</v>
      </c>
      <c r="AM58" s="206">
        <f t="shared" si="45"/>
        <v>0.97478991596638653</v>
      </c>
      <c r="AN58" s="220">
        <f t="shared" si="46"/>
        <v>2448</v>
      </c>
      <c r="AO58" s="208">
        <f t="shared" si="47"/>
        <v>239</v>
      </c>
      <c r="AP58" s="206">
        <f t="shared" si="48"/>
        <v>9.7630718954248366E-2</v>
      </c>
      <c r="AQ58" s="207">
        <f t="shared" si="31"/>
        <v>2209</v>
      </c>
      <c r="AR58" s="206">
        <f t="shared" si="49"/>
        <v>0.90236928104575165</v>
      </c>
      <c r="AS58" s="98"/>
      <c r="AT58" s="58">
        <v>53</v>
      </c>
      <c r="AU58" s="32" t="s">
        <v>22</v>
      </c>
      <c r="AV58" s="38">
        <f t="shared" si="27"/>
        <v>0.21729185727355901</v>
      </c>
      <c r="AW58" s="38">
        <f t="shared" si="28"/>
        <v>0.78270814272644096</v>
      </c>
      <c r="AX58" s="38">
        <f t="shared" si="29"/>
        <v>0.17065637065637065</v>
      </c>
      <c r="AY58" s="38">
        <f t="shared" si="30"/>
        <v>0.82934362934362937</v>
      </c>
    </row>
    <row r="59" spans="1:57" s="12" customFormat="1" ht="13.5" customHeight="1">
      <c r="B59" s="244"/>
      <c r="C59" s="318"/>
      <c r="D59" s="76" t="s">
        <v>151</v>
      </c>
      <c r="E59" s="105">
        <v>46</v>
      </c>
      <c r="F59" s="62">
        <v>7</v>
      </c>
      <c r="G59" s="60">
        <f t="shared" si="32"/>
        <v>0.15217391304347827</v>
      </c>
      <c r="H59" s="62">
        <v>39</v>
      </c>
      <c r="I59" s="60">
        <f t="shared" si="33"/>
        <v>0.84782608695652173</v>
      </c>
      <c r="J59" s="105">
        <v>125</v>
      </c>
      <c r="K59" s="62">
        <v>9</v>
      </c>
      <c r="L59" s="60">
        <f t="shared" si="34"/>
        <v>7.1999999999999995E-2</v>
      </c>
      <c r="M59" s="62">
        <v>116</v>
      </c>
      <c r="N59" s="60">
        <f t="shared" si="35"/>
        <v>0.92800000000000005</v>
      </c>
      <c r="O59" s="105">
        <v>6311</v>
      </c>
      <c r="P59" s="62">
        <v>940</v>
      </c>
      <c r="Q59" s="60">
        <f t="shared" si="36"/>
        <v>0.14894628426556805</v>
      </c>
      <c r="R59" s="62">
        <v>5371</v>
      </c>
      <c r="S59" s="60">
        <f t="shared" si="37"/>
        <v>0.85105371573443189</v>
      </c>
      <c r="T59" s="105">
        <v>5490</v>
      </c>
      <c r="U59" s="62">
        <v>638</v>
      </c>
      <c r="V59" s="60">
        <f t="shared" si="38"/>
        <v>0.11621129326047359</v>
      </c>
      <c r="W59" s="62">
        <v>4852</v>
      </c>
      <c r="X59" s="60">
        <f t="shared" si="39"/>
        <v>0.88378870673952636</v>
      </c>
      <c r="Y59" s="105">
        <v>3935</v>
      </c>
      <c r="Z59" s="62">
        <v>346</v>
      </c>
      <c r="AA59" s="60">
        <f t="shared" si="40"/>
        <v>8.7928843710292248E-2</v>
      </c>
      <c r="AB59" s="62">
        <v>3589</v>
      </c>
      <c r="AC59" s="60">
        <f t="shared" si="41"/>
        <v>0.9120711562897077</v>
      </c>
      <c r="AD59" s="105">
        <v>1880</v>
      </c>
      <c r="AE59" s="62">
        <v>104</v>
      </c>
      <c r="AF59" s="60">
        <f t="shared" si="42"/>
        <v>5.5319148936170209E-2</v>
      </c>
      <c r="AG59" s="62">
        <v>1776</v>
      </c>
      <c r="AH59" s="60">
        <f t="shared" si="43"/>
        <v>0.94468085106382982</v>
      </c>
      <c r="AI59" s="105">
        <v>620</v>
      </c>
      <c r="AJ59" s="62">
        <v>19</v>
      </c>
      <c r="AK59" s="60">
        <f t="shared" si="44"/>
        <v>3.0645161290322579E-2</v>
      </c>
      <c r="AL59" s="62">
        <v>601</v>
      </c>
      <c r="AM59" s="60">
        <f t="shared" si="45"/>
        <v>0.96935483870967742</v>
      </c>
      <c r="AN59" s="105">
        <f t="shared" si="46"/>
        <v>18407</v>
      </c>
      <c r="AO59" s="62">
        <f t="shared" si="47"/>
        <v>2063</v>
      </c>
      <c r="AP59" s="60">
        <f t="shared" si="48"/>
        <v>0.11207692725593524</v>
      </c>
      <c r="AQ59" s="61">
        <f t="shared" si="31"/>
        <v>16344</v>
      </c>
      <c r="AR59" s="60">
        <f t="shared" si="49"/>
        <v>0.88792307274406479</v>
      </c>
      <c r="AS59" s="98"/>
      <c r="AT59" s="58">
        <v>54</v>
      </c>
      <c r="AU59" s="32" t="s">
        <v>28</v>
      </c>
      <c r="AV59" s="38">
        <f t="shared" si="27"/>
        <v>0.29561397293275704</v>
      </c>
      <c r="AW59" s="38">
        <f t="shared" si="28"/>
        <v>0.70438602706724296</v>
      </c>
      <c r="AX59" s="38">
        <f t="shared" si="29"/>
        <v>0.21107128634010355</v>
      </c>
      <c r="AY59" s="38">
        <f t="shared" si="30"/>
        <v>0.78892871365989647</v>
      </c>
    </row>
    <row r="60" spans="1:57" s="12" customFormat="1" ht="13.5" customHeight="1">
      <c r="B60" s="242">
        <v>19</v>
      </c>
      <c r="C60" s="315" t="s">
        <v>118</v>
      </c>
      <c r="D60" s="80" t="s">
        <v>153</v>
      </c>
      <c r="E60" s="101">
        <v>51</v>
      </c>
      <c r="F60" s="79">
        <v>5</v>
      </c>
      <c r="G60" s="77">
        <f t="shared" si="32"/>
        <v>9.8039215686274508E-2</v>
      </c>
      <c r="H60" s="79">
        <v>46</v>
      </c>
      <c r="I60" s="77">
        <f t="shared" si="33"/>
        <v>0.90196078431372551</v>
      </c>
      <c r="J60" s="101">
        <v>126</v>
      </c>
      <c r="K60" s="79">
        <v>8</v>
      </c>
      <c r="L60" s="77">
        <f t="shared" si="34"/>
        <v>6.3492063492063489E-2</v>
      </c>
      <c r="M60" s="79">
        <v>118</v>
      </c>
      <c r="N60" s="77">
        <f t="shared" si="35"/>
        <v>0.93650793650793651</v>
      </c>
      <c r="O60" s="101">
        <v>3638</v>
      </c>
      <c r="P60" s="79">
        <v>545</v>
      </c>
      <c r="Q60" s="77">
        <f t="shared" si="36"/>
        <v>0.1498075865860363</v>
      </c>
      <c r="R60" s="79">
        <v>3093</v>
      </c>
      <c r="S60" s="77">
        <f t="shared" si="37"/>
        <v>0.85019241341396368</v>
      </c>
      <c r="T60" s="101">
        <v>3174</v>
      </c>
      <c r="U60" s="79">
        <v>425</v>
      </c>
      <c r="V60" s="77">
        <f t="shared" si="38"/>
        <v>0.13390044108380592</v>
      </c>
      <c r="W60" s="79">
        <v>2749</v>
      </c>
      <c r="X60" s="77">
        <f t="shared" si="39"/>
        <v>0.86609955891619406</v>
      </c>
      <c r="Y60" s="101">
        <v>2128</v>
      </c>
      <c r="Z60" s="79">
        <v>194</v>
      </c>
      <c r="AA60" s="77">
        <f t="shared" si="40"/>
        <v>9.1165413533834588E-2</v>
      </c>
      <c r="AB60" s="79">
        <v>1934</v>
      </c>
      <c r="AC60" s="77">
        <f t="shared" si="41"/>
        <v>0.90883458646616544</v>
      </c>
      <c r="AD60" s="101">
        <v>907</v>
      </c>
      <c r="AE60" s="79">
        <v>57</v>
      </c>
      <c r="AF60" s="77">
        <f t="shared" si="42"/>
        <v>6.2844542447629548E-2</v>
      </c>
      <c r="AG60" s="79">
        <v>850</v>
      </c>
      <c r="AH60" s="77">
        <f t="shared" si="43"/>
        <v>0.9371554575523704</v>
      </c>
      <c r="AI60" s="101">
        <v>258</v>
      </c>
      <c r="AJ60" s="79">
        <v>8</v>
      </c>
      <c r="AK60" s="77">
        <f t="shared" si="44"/>
        <v>3.1007751937984496E-2</v>
      </c>
      <c r="AL60" s="79">
        <v>250</v>
      </c>
      <c r="AM60" s="77">
        <f t="shared" si="45"/>
        <v>0.96899224806201545</v>
      </c>
      <c r="AN60" s="101">
        <f t="shared" si="46"/>
        <v>10282</v>
      </c>
      <c r="AO60" s="79">
        <f t="shared" si="47"/>
        <v>1242</v>
      </c>
      <c r="AP60" s="77">
        <f t="shared" si="48"/>
        <v>0.12079361991830383</v>
      </c>
      <c r="AQ60" s="78">
        <f t="shared" si="31"/>
        <v>9040</v>
      </c>
      <c r="AR60" s="77">
        <f t="shared" si="49"/>
        <v>0.87920638008169616</v>
      </c>
      <c r="AS60" s="98"/>
      <c r="AT60" s="58">
        <v>55</v>
      </c>
      <c r="AU60" s="32" t="s">
        <v>17</v>
      </c>
      <c r="AV60" s="38">
        <f t="shared" si="27"/>
        <v>0.25444259567387689</v>
      </c>
      <c r="AW60" s="38">
        <f t="shared" si="28"/>
        <v>0.74555740432612316</v>
      </c>
      <c r="AX60" s="38">
        <f t="shared" si="29"/>
        <v>0.14930838079739625</v>
      </c>
      <c r="AY60" s="38">
        <f t="shared" si="30"/>
        <v>0.85069161920260372</v>
      </c>
    </row>
    <row r="61" spans="1:57" s="12" customFormat="1" ht="13.5" customHeight="1">
      <c r="A61" s="81"/>
      <c r="B61" s="243"/>
      <c r="C61" s="316"/>
      <c r="D61" s="70" t="s">
        <v>152</v>
      </c>
      <c r="E61" s="102">
        <v>6</v>
      </c>
      <c r="F61" s="69">
        <v>0</v>
      </c>
      <c r="G61" s="67">
        <f t="shared" si="32"/>
        <v>0</v>
      </c>
      <c r="H61" s="69">
        <v>6</v>
      </c>
      <c r="I61" s="67">
        <f t="shared" si="33"/>
        <v>1</v>
      </c>
      <c r="J61" s="102">
        <v>18</v>
      </c>
      <c r="K61" s="69">
        <v>1</v>
      </c>
      <c r="L61" s="67">
        <f t="shared" si="34"/>
        <v>5.5555555555555552E-2</v>
      </c>
      <c r="M61" s="69">
        <v>17</v>
      </c>
      <c r="N61" s="67">
        <f t="shared" si="35"/>
        <v>0.94444444444444442</v>
      </c>
      <c r="O61" s="102">
        <v>933</v>
      </c>
      <c r="P61" s="69">
        <v>81</v>
      </c>
      <c r="Q61" s="67">
        <f t="shared" si="36"/>
        <v>8.6816720257234734E-2</v>
      </c>
      <c r="R61" s="69">
        <v>852</v>
      </c>
      <c r="S61" s="67">
        <f t="shared" si="37"/>
        <v>0.91318327974276525</v>
      </c>
      <c r="T61" s="102">
        <v>536</v>
      </c>
      <c r="U61" s="69">
        <v>45</v>
      </c>
      <c r="V61" s="67">
        <f t="shared" si="38"/>
        <v>8.3955223880597021E-2</v>
      </c>
      <c r="W61" s="69">
        <v>491</v>
      </c>
      <c r="X61" s="67">
        <f t="shared" si="39"/>
        <v>0.91604477611940294</v>
      </c>
      <c r="Y61" s="102">
        <v>341</v>
      </c>
      <c r="Z61" s="69">
        <v>16</v>
      </c>
      <c r="AA61" s="67">
        <f t="shared" si="40"/>
        <v>4.6920821114369501E-2</v>
      </c>
      <c r="AB61" s="69">
        <v>325</v>
      </c>
      <c r="AC61" s="67">
        <f t="shared" si="41"/>
        <v>0.95307917888563054</v>
      </c>
      <c r="AD61" s="102">
        <v>176</v>
      </c>
      <c r="AE61" s="69">
        <v>3</v>
      </c>
      <c r="AF61" s="67">
        <f t="shared" si="42"/>
        <v>1.7045454545454544E-2</v>
      </c>
      <c r="AG61" s="69">
        <v>173</v>
      </c>
      <c r="AH61" s="67">
        <f t="shared" si="43"/>
        <v>0.98295454545454541</v>
      </c>
      <c r="AI61" s="102">
        <v>102</v>
      </c>
      <c r="AJ61" s="69">
        <v>1</v>
      </c>
      <c r="AK61" s="67">
        <f t="shared" si="44"/>
        <v>9.8039215686274508E-3</v>
      </c>
      <c r="AL61" s="69">
        <v>101</v>
      </c>
      <c r="AM61" s="67">
        <f t="shared" si="45"/>
        <v>0.99019607843137258</v>
      </c>
      <c r="AN61" s="102">
        <f t="shared" si="46"/>
        <v>2112</v>
      </c>
      <c r="AO61" s="69">
        <f t="shared" si="47"/>
        <v>147</v>
      </c>
      <c r="AP61" s="67">
        <f t="shared" si="48"/>
        <v>6.9602272727272721E-2</v>
      </c>
      <c r="AQ61" s="68">
        <f t="shared" si="31"/>
        <v>1965</v>
      </c>
      <c r="AR61" s="67">
        <f t="shared" si="49"/>
        <v>0.93039772727272729</v>
      </c>
      <c r="AS61" s="98"/>
      <c r="AT61" s="58">
        <v>56</v>
      </c>
      <c r="AU61" s="32" t="s">
        <v>10</v>
      </c>
      <c r="AV61" s="38">
        <f t="shared" si="27"/>
        <v>0.15483734685255598</v>
      </c>
      <c r="AW61" s="38">
        <f t="shared" si="28"/>
        <v>0.84516265314744399</v>
      </c>
      <c r="AX61" s="38">
        <f t="shared" si="29"/>
        <v>0.15089344804765056</v>
      </c>
      <c r="AY61" s="38">
        <f t="shared" si="30"/>
        <v>0.84910655195234941</v>
      </c>
    </row>
    <row r="62" spans="1:57" s="12" customFormat="1" ht="13.5" customHeight="1">
      <c r="A62" s="81"/>
      <c r="B62" s="244"/>
      <c r="C62" s="318"/>
      <c r="D62" s="76" t="s">
        <v>151</v>
      </c>
      <c r="E62" s="103">
        <v>57</v>
      </c>
      <c r="F62" s="75">
        <v>5</v>
      </c>
      <c r="G62" s="13">
        <f t="shared" si="32"/>
        <v>8.771929824561403E-2</v>
      </c>
      <c r="H62" s="75">
        <v>52</v>
      </c>
      <c r="I62" s="13">
        <f t="shared" si="33"/>
        <v>0.91228070175438591</v>
      </c>
      <c r="J62" s="103">
        <v>144</v>
      </c>
      <c r="K62" s="75">
        <v>9</v>
      </c>
      <c r="L62" s="13">
        <f t="shared" si="34"/>
        <v>6.25E-2</v>
      </c>
      <c r="M62" s="75">
        <v>135</v>
      </c>
      <c r="N62" s="13">
        <f t="shared" si="35"/>
        <v>0.9375</v>
      </c>
      <c r="O62" s="103">
        <v>4571</v>
      </c>
      <c r="P62" s="75">
        <v>626</v>
      </c>
      <c r="Q62" s="13">
        <f t="shared" si="36"/>
        <v>0.13695033909429008</v>
      </c>
      <c r="R62" s="75">
        <v>3945</v>
      </c>
      <c r="S62" s="13">
        <f t="shared" si="37"/>
        <v>0.86304966090570989</v>
      </c>
      <c r="T62" s="103">
        <v>3710</v>
      </c>
      <c r="U62" s="75">
        <v>470</v>
      </c>
      <c r="V62" s="13">
        <f t="shared" si="38"/>
        <v>0.12668463611859837</v>
      </c>
      <c r="W62" s="75">
        <v>3240</v>
      </c>
      <c r="X62" s="13">
        <f t="shared" si="39"/>
        <v>0.87331536388140163</v>
      </c>
      <c r="Y62" s="103">
        <v>2469</v>
      </c>
      <c r="Z62" s="75">
        <v>210</v>
      </c>
      <c r="AA62" s="13">
        <f t="shared" si="40"/>
        <v>8.5054678007290399E-2</v>
      </c>
      <c r="AB62" s="75">
        <v>2259</v>
      </c>
      <c r="AC62" s="13">
        <f t="shared" si="41"/>
        <v>0.91494532199270961</v>
      </c>
      <c r="AD62" s="103">
        <v>1083</v>
      </c>
      <c r="AE62" s="75">
        <v>60</v>
      </c>
      <c r="AF62" s="13">
        <f t="shared" si="42"/>
        <v>5.5401662049861494E-2</v>
      </c>
      <c r="AG62" s="75">
        <v>1023</v>
      </c>
      <c r="AH62" s="13">
        <f t="shared" si="43"/>
        <v>0.94459833795013848</v>
      </c>
      <c r="AI62" s="103">
        <v>360</v>
      </c>
      <c r="AJ62" s="75">
        <v>9</v>
      </c>
      <c r="AK62" s="13">
        <f t="shared" si="44"/>
        <v>2.5000000000000001E-2</v>
      </c>
      <c r="AL62" s="75">
        <v>351</v>
      </c>
      <c r="AM62" s="13">
        <f t="shared" si="45"/>
        <v>0.97499999999999998</v>
      </c>
      <c r="AN62" s="103">
        <f t="shared" si="46"/>
        <v>12394</v>
      </c>
      <c r="AO62" s="75">
        <f t="shared" si="47"/>
        <v>1389</v>
      </c>
      <c r="AP62" s="13">
        <f t="shared" si="48"/>
        <v>0.11207035662417299</v>
      </c>
      <c r="AQ62" s="34">
        <f t="shared" si="31"/>
        <v>11005</v>
      </c>
      <c r="AR62" s="13">
        <f t="shared" si="49"/>
        <v>0.88792964337582703</v>
      </c>
      <c r="AS62" s="98"/>
      <c r="AT62" s="58">
        <v>57</v>
      </c>
      <c r="AU62" s="32" t="s">
        <v>49</v>
      </c>
      <c r="AV62" s="38">
        <f t="shared" si="27"/>
        <v>0.17139581541989107</v>
      </c>
      <c r="AW62" s="38">
        <f t="shared" si="28"/>
        <v>0.82860418458010887</v>
      </c>
      <c r="AX62" s="38">
        <f t="shared" si="29"/>
        <v>0.15824594852240229</v>
      </c>
      <c r="AY62" s="38">
        <f t="shared" si="30"/>
        <v>0.84175405147759774</v>
      </c>
    </row>
    <row r="63" spans="1:57" s="12" customFormat="1" ht="13.5" customHeight="1">
      <c r="A63" s="81"/>
      <c r="B63" s="242">
        <v>20</v>
      </c>
      <c r="C63" s="315" t="s">
        <v>119</v>
      </c>
      <c r="D63" s="80" t="s">
        <v>153</v>
      </c>
      <c r="E63" s="101">
        <v>45</v>
      </c>
      <c r="F63" s="79">
        <v>4</v>
      </c>
      <c r="G63" s="77">
        <f t="shared" si="32"/>
        <v>8.8888888888888892E-2</v>
      </c>
      <c r="H63" s="79">
        <v>41</v>
      </c>
      <c r="I63" s="77">
        <f t="shared" si="33"/>
        <v>0.91111111111111109</v>
      </c>
      <c r="J63" s="101">
        <v>137</v>
      </c>
      <c r="K63" s="79">
        <v>4</v>
      </c>
      <c r="L63" s="77">
        <f t="shared" si="34"/>
        <v>2.9197080291970802E-2</v>
      </c>
      <c r="M63" s="79">
        <v>133</v>
      </c>
      <c r="N63" s="77">
        <f t="shared" si="35"/>
        <v>0.97080291970802923</v>
      </c>
      <c r="O63" s="101">
        <v>6017</v>
      </c>
      <c r="P63" s="79">
        <v>855</v>
      </c>
      <c r="Q63" s="77">
        <f t="shared" si="36"/>
        <v>0.14209739072627556</v>
      </c>
      <c r="R63" s="79">
        <v>5162</v>
      </c>
      <c r="S63" s="77">
        <f t="shared" si="37"/>
        <v>0.85790260927372441</v>
      </c>
      <c r="T63" s="101">
        <v>5082</v>
      </c>
      <c r="U63" s="79">
        <v>564</v>
      </c>
      <c r="V63" s="77">
        <f t="shared" si="38"/>
        <v>0.11097992916174734</v>
      </c>
      <c r="W63" s="79">
        <v>4518</v>
      </c>
      <c r="X63" s="77">
        <f t="shared" si="39"/>
        <v>0.88902007083825263</v>
      </c>
      <c r="Y63" s="101">
        <v>3494</v>
      </c>
      <c r="Z63" s="79">
        <v>286</v>
      </c>
      <c r="AA63" s="77">
        <f t="shared" si="40"/>
        <v>8.1854607899255874E-2</v>
      </c>
      <c r="AB63" s="79">
        <v>3208</v>
      </c>
      <c r="AC63" s="77">
        <f t="shared" si="41"/>
        <v>0.91814539210074408</v>
      </c>
      <c r="AD63" s="101">
        <v>1480</v>
      </c>
      <c r="AE63" s="79">
        <v>79</v>
      </c>
      <c r="AF63" s="77">
        <f t="shared" si="42"/>
        <v>5.3378378378378381E-2</v>
      </c>
      <c r="AG63" s="79">
        <v>1401</v>
      </c>
      <c r="AH63" s="77">
        <f t="shared" si="43"/>
        <v>0.94662162162162167</v>
      </c>
      <c r="AI63" s="101">
        <v>479</v>
      </c>
      <c r="AJ63" s="79">
        <v>18</v>
      </c>
      <c r="AK63" s="77">
        <f t="shared" si="44"/>
        <v>3.7578288100208766E-2</v>
      </c>
      <c r="AL63" s="79">
        <v>461</v>
      </c>
      <c r="AM63" s="77">
        <f t="shared" si="45"/>
        <v>0.9624217118997912</v>
      </c>
      <c r="AN63" s="101">
        <f t="shared" si="46"/>
        <v>16734</v>
      </c>
      <c r="AO63" s="79">
        <f t="shared" si="47"/>
        <v>1810</v>
      </c>
      <c r="AP63" s="77">
        <f t="shared" si="48"/>
        <v>0.10816302139356998</v>
      </c>
      <c r="AQ63" s="78">
        <f t="shared" si="31"/>
        <v>14924</v>
      </c>
      <c r="AR63" s="77">
        <f t="shared" si="49"/>
        <v>0.89183697860643008</v>
      </c>
      <c r="AS63" s="98"/>
      <c r="AT63" s="58">
        <v>58</v>
      </c>
      <c r="AU63" s="32" t="s">
        <v>29</v>
      </c>
      <c r="AV63" s="38">
        <f t="shared" si="27"/>
        <v>0.34096024006001502</v>
      </c>
      <c r="AW63" s="38">
        <f t="shared" si="28"/>
        <v>0.65903975993998498</v>
      </c>
      <c r="AX63" s="38">
        <f t="shared" si="29"/>
        <v>0.24302496328928047</v>
      </c>
      <c r="AY63" s="38">
        <f t="shared" si="30"/>
        <v>0.75697503671071953</v>
      </c>
    </row>
    <row r="64" spans="1:57" s="12" customFormat="1" ht="13.5" customHeight="1">
      <c r="A64" s="81"/>
      <c r="B64" s="243"/>
      <c r="C64" s="316"/>
      <c r="D64" s="70" t="s">
        <v>152</v>
      </c>
      <c r="E64" s="102">
        <v>8</v>
      </c>
      <c r="F64" s="69">
        <v>1</v>
      </c>
      <c r="G64" s="67">
        <f t="shared" si="32"/>
        <v>0.125</v>
      </c>
      <c r="H64" s="69">
        <v>7</v>
      </c>
      <c r="I64" s="67">
        <f t="shared" si="33"/>
        <v>0.875</v>
      </c>
      <c r="J64" s="102">
        <v>11</v>
      </c>
      <c r="K64" s="69">
        <v>1</v>
      </c>
      <c r="L64" s="67">
        <f t="shared" si="34"/>
        <v>9.0909090909090912E-2</v>
      </c>
      <c r="M64" s="69">
        <v>10</v>
      </c>
      <c r="N64" s="67">
        <f t="shared" si="35"/>
        <v>0.90909090909090906</v>
      </c>
      <c r="O64" s="102">
        <v>1275</v>
      </c>
      <c r="P64" s="69">
        <v>160</v>
      </c>
      <c r="Q64" s="67">
        <f t="shared" si="36"/>
        <v>0.12549019607843137</v>
      </c>
      <c r="R64" s="69">
        <v>1115</v>
      </c>
      <c r="S64" s="67">
        <f t="shared" si="37"/>
        <v>0.87450980392156863</v>
      </c>
      <c r="T64" s="102">
        <v>713</v>
      </c>
      <c r="U64" s="69">
        <v>62</v>
      </c>
      <c r="V64" s="67">
        <f t="shared" si="38"/>
        <v>8.6956521739130432E-2</v>
      </c>
      <c r="W64" s="69">
        <v>651</v>
      </c>
      <c r="X64" s="67">
        <f t="shared" si="39"/>
        <v>0.91304347826086951</v>
      </c>
      <c r="Y64" s="102">
        <v>404</v>
      </c>
      <c r="Z64" s="69">
        <v>20</v>
      </c>
      <c r="AA64" s="67">
        <f t="shared" si="40"/>
        <v>4.9504950495049507E-2</v>
      </c>
      <c r="AB64" s="69">
        <v>384</v>
      </c>
      <c r="AC64" s="67">
        <f t="shared" si="41"/>
        <v>0.95049504950495045</v>
      </c>
      <c r="AD64" s="102">
        <v>221</v>
      </c>
      <c r="AE64" s="69">
        <v>8</v>
      </c>
      <c r="AF64" s="67">
        <f t="shared" si="42"/>
        <v>3.6199095022624438E-2</v>
      </c>
      <c r="AG64" s="69">
        <v>213</v>
      </c>
      <c r="AH64" s="67">
        <f t="shared" si="43"/>
        <v>0.96380090497737558</v>
      </c>
      <c r="AI64" s="102">
        <v>102</v>
      </c>
      <c r="AJ64" s="69">
        <v>0</v>
      </c>
      <c r="AK64" s="67">
        <f t="shared" si="44"/>
        <v>0</v>
      </c>
      <c r="AL64" s="69">
        <v>102</v>
      </c>
      <c r="AM64" s="67">
        <f t="shared" si="45"/>
        <v>1</v>
      </c>
      <c r="AN64" s="102">
        <f t="shared" si="46"/>
        <v>2734</v>
      </c>
      <c r="AO64" s="69">
        <f t="shared" si="47"/>
        <v>252</v>
      </c>
      <c r="AP64" s="67">
        <f t="shared" si="48"/>
        <v>9.2172640819312368E-2</v>
      </c>
      <c r="AQ64" s="68">
        <f t="shared" si="31"/>
        <v>2482</v>
      </c>
      <c r="AR64" s="67">
        <f t="shared" si="49"/>
        <v>0.90782735918068769</v>
      </c>
      <c r="AS64" s="98"/>
      <c r="AT64" s="58">
        <v>59</v>
      </c>
      <c r="AU64" s="32" t="s">
        <v>23</v>
      </c>
      <c r="AV64" s="38">
        <f t="shared" si="27"/>
        <v>0.18283363739630307</v>
      </c>
      <c r="AW64" s="38">
        <f t="shared" si="28"/>
        <v>0.81716636260369691</v>
      </c>
      <c r="AX64" s="38">
        <f t="shared" si="29"/>
        <v>0.14260851760851762</v>
      </c>
      <c r="AY64" s="38">
        <f t="shared" si="30"/>
        <v>0.85739148239148244</v>
      </c>
    </row>
    <row r="65" spans="1:51" s="12" customFormat="1" ht="13.5" customHeight="1">
      <c r="A65" s="81"/>
      <c r="B65" s="244"/>
      <c r="C65" s="318"/>
      <c r="D65" s="63" t="s">
        <v>151</v>
      </c>
      <c r="E65" s="105">
        <v>53</v>
      </c>
      <c r="F65" s="62">
        <v>5</v>
      </c>
      <c r="G65" s="60">
        <f t="shared" si="32"/>
        <v>9.4339622641509441E-2</v>
      </c>
      <c r="H65" s="62">
        <v>48</v>
      </c>
      <c r="I65" s="60">
        <f t="shared" si="33"/>
        <v>0.90566037735849059</v>
      </c>
      <c r="J65" s="105">
        <v>148</v>
      </c>
      <c r="K65" s="62">
        <v>5</v>
      </c>
      <c r="L65" s="60">
        <f t="shared" si="34"/>
        <v>3.3783783783783786E-2</v>
      </c>
      <c r="M65" s="62">
        <v>143</v>
      </c>
      <c r="N65" s="60">
        <f t="shared" si="35"/>
        <v>0.96621621621621623</v>
      </c>
      <c r="O65" s="105">
        <v>7292</v>
      </c>
      <c r="P65" s="62">
        <v>1015</v>
      </c>
      <c r="Q65" s="60">
        <f t="shared" si="36"/>
        <v>0.13919363686231487</v>
      </c>
      <c r="R65" s="62">
        <v>6277</v>
      </c>
      <c r="S65" s="60">
        <f t="shared" si="37"/>
        <v>0.8608063631376851</v>
      </c>
      <c r="T65" s="105">
        <v>5795</v>
      </c>
      <c r="U65" s="62">
        <v>626</v>
      </c>
      <c r="V65" s="60">
        <f t="shared" si="38"/>
        <v>0.10802415875754962</v>
      </c>
      <c r="W65" s="62">
        <v>5169</v>
      </c>
      <c r="X65" s="60">
        <f t="shared" si="39"/>
        <v>0.89197584124245044</v>
      </c>
      <c r="Y65" s="105">
        <v>3898</v>
      </c>
      <c r="Z65" s="62">
        <v>306</v>
      </c>
      <c r="AA65" s="60">
        <f t="shared" si="40"/>
        <v>7.8501795792714213E-2</v>
      </c>
      <c r="AB65" s="62">
        <v>3592</v>
      </c>
      <c r="AC65" s="60">
        <f t="shared" si="41"/>
        <v>0.92149820420728579</v>
      </c>
      <c r="AD65" s="105">
        <v>1701</v>
      </c>
      <c r="AE65" s="62">
        <v>87</v>
      </c>
      <c r="AF65" s="60">
        <f t="shared" si="42"/>
        <v>5.114638447971781E-2</v>
      </c>
      <c r="AG65" s="62">
        <v>1614</v>
      </c>
      <c r="AH65" s="60">
        <f t="shared" si="43"/>
        <v>0.94885361552028213</v>
      </c>
      <c r="AI65" s="105">
        <v>581</v>
      </c>
      <c r="AJ65" s="62">
        <v>18</v>
      </c>
      <c r="AK65" s="60">
        <f t="shared" si="44"/>
        <v>3.098106712564544E-2</v>
      </c>
      <c r="AL65" s="62">
        <v>563</v>
      </c>
      <c r="AM65" s="60">
        <f t="shared" si="45"/>
        <v>0.96901893287435459</v>
      </c>
      <c r="AN65" s="105">
        <f t="shared" si="46"/>
        <v>19468</v>
      </c>
      <c r="AO65" s="62">
        <f t="shared" si="47"/>
        <v>2062</v>
      </c>
      <c r="AP65" s="60">
        <f t="shared" si="48"/>
        <v>0.10591740291760839</v>
      </c>
      <c r="AQ65" s="61">
        <f t="shared" si="31"/>
        <v>17406</v>
      </c>
      <c r="AR65" s="60">
        <f t="shared" si="49"/>
        <v>0.89408259708239157</v>
      </c>
      <c r="AS65" s="98"/>
      <c r="AT65" s="58">
        <v>60</v>
      </c>
      <c r="AU65" s="32" t="s">
        <v>50</v>
      </c>
      <c r="AV65" s="38">
        <f t="shared" si="27"/>
        <v>0.16271321961620469</v>
      </c>
      <c r="AW65" s="38">
        <f t="shared" si="28"/>
        <v>0.83728678038379534</v>
      </c>
      <c r="AX65" s="38">
        <f t="shared" si="29"/>
        <v>0.14722445695897024</v>
      </c>
      <c r="AY65" s="38">
        <f t="shared" si="30"/>
        <v>0.85277554304102976</v>
      </c>
    </row>
    <row r="66" spans="1:51" s="12" customFormat="1" ht="13.5" customHeight="1">
      <c r="A66" s="81"/>
      <c r="B66" s="242">
        <v>21</v>
      </c>
      <c r="C66" s="315" t="s">
        <v>120</v>
      </c>
      <c r="D66" s="80" t="s">
        <v>153</v>
      </c>
      <c r="E66" s="101">
        <v>40</v>
      </c>
      <c r="F66" s="79">
        <v>5</v>
      </c>
      <c r="G66" s="77">
        <f t="shared" si="32"/>
        <v>0.125</v>
      </c>
      <c r="H66" s="79">
        <v>35</v>
      </c>
      <c r="I66" s="77">
        <f t="shared" si="33"/>
        <v>0.875</v>
      </c>
      <c r="J66" s="101">
        <v>93</v>
      </c>
      <c r="K66" s="79">
        <v>11</v>
      </c>
      <c r="L66" s="77">
        <f t="shared" si="34"/>
        <v>0.11827956989247312</v>
      </c>
      <c r="M66" s="79">
        <v>82</v>
      </c>
      <c r="N66" s="77">
        <f t="shared" si="35"/>
        <v>0.88172043010752688</v>
      </c>
      <c r="O66" s="101">
        <v>4050</v>
      </c>
      <c r="P66" s="79">
        <v>688</v>
      </c>
      <c r="Q66" s="77">
        <f t="shared" si="36"/>
        <v>0.16987654320987655</v>
      </c>
      <c r="R66" s="79">
        <v>3362</v>
      </c>
      <c r="S66" s="77">
        <f t="shared" si="37"/>
        <v>0.83012345679012345</v>
      </c>
      <c r="T66" s="101">
        <v>3675</v>
      </c>
      <c r="U66" s="79">
        <v>482</v>
      </c>
      <c r="V66" s="77">
        <f t="shared" si="38"/>
        <v>0.13115646258503402</v>
      </c>
      <c r="W66" s="79">
        <v>3193</v>
      </c>
      <c r="X66" s="77">
        <f t="shared" si="39"/>
        <v>0.86884353741496601</v>
      </c>
      <c r="Y66" s="101">
        <v>2337</v>
      </c>
      <c r="Z66" s="79">
        <v>229</v>
      </c>
      <c r="AA66" s="77">
        <f t="shared" si="40"/>
        <v>9.7988874625588362E-2</v>
      </c>
      <c r="AB66" s="79">
        <v>2108</v>
      </c>
      <c r="AC66" s="77">
        <f t="shared" si="41"/>
        <v>0.90201112537441164</v>
      </c>
      <c r="AD66" s="101">
        <v>873</v>
      </c>
      <c r="AE66" s="79">
        <v>54</v>
      </c>
      <c r="AF66" s="77">
        <f t="shared" si="42"/>
        <v>6.1855670103092786E-2</v>
      </c>
      <c r="AG66" s="79">
        <v>819</v>
      </c>
      <c r="AH66" s="77">
        <f t="shared" si="43"/>
        <v>0.93814432989690721</v>
      </c>
      <c r="AI66" s="101">
        <v>232</v>
      </c>
      <c r="AJ66" s="79">
        <v>14</v>
      </c>
      <c r="AK66" s="77">
        <f t="shared" si="44"/>
        <v>6.0344827586206899E-2</v>
      </c>
      <c r="AL66" s="79">
        <v>218</v>
      </c>
      <c r="AM66" s="77">
        <f t="shared" si="45"/>
        <v>0.93965517241379315</v>
      </c>
      <c r="AN66" s="101">
        <f t="shared" si="46"/>
        <v>11300</v>
      </c>
      <c r="AO66" s="79">
        <f t="shared" si="47"/>
        <v>1483</v>
      </c>
      <c r="AP66" s="77">
        <f t="shared" si="48"/>
        <v>0.13123893805309733</v>
      </c>
      <c r="AQ66" s="78">
        <f t="shared" si="31"/>
        <v>9817</v>
      </c>
      <c r="AR66" s="77">
        <f t="shared" si="49"/>
        <v>0.86876106194690261</v>
      </c>
      <c r="AS66" s="98"/>
      <c r="AT66" s="58">
        <v>61</v>
      </c>
      <c r="AU66" s="32" t="s">
        <v>18</v>
      </c>
      <c r="AV66" s="38">
        <f t="shared" si="27"/>
        <v>0.20940888956774095</v>
      </c>
      <c r="AW66" s="38">
        <f t="shared" si="28"/>
        <v>0.79059111043225905</v>
      </c>
      <c r="AX66" s="38">
        <f t="shared" si="29"/>
        <v>0.17426273458445041</v>
      </c>
      <c r="AY66" s="38">
        <f t="shared" si="30"/>
        <v>0.82573726541554959</v>
      </c>
    </row>
    <row r="67" spans="1:51" s="12" customFormat="1" ht="13.5" customHeight="1">
      <c r="A67" s="81"/>
      <c r="B67" s="243"/>
      <c r="C67" s="316"/>
      <c r="D67" s="70" t="s">
        <v>152</v>
      </c>
      <c r="E67" s="102">
        <v>7</v>
      </c>
      <c r="F67" s="69">
        <v>1</v>
      </c>
      <c r="G67" s="67">
        <f t="shared" si="32"/>
        <v>0.14285714285714285</v>
      </c>
      <c r="H67" s="69">
        <v>6</v>
      </c>
      <c r="I67" s="67">
        <f t="shared" si="33"/>
        <v>0.8571428571428571</v>
      </c>
      <c r="J67" s="102">
        <v>9</v>
      </c>
      <c r="K67" s="69">
        <v>0</v>
      </c>
      <c r="L67" s="67">
        <f t="shared" si="34"/>
        <v>0</v>
      </c>
      <c r="M67" s="69">
        <v>9</v>
      </c>
      <c r="N67" s="67">
        <f t="shared" si="35"/>
        <v>1</v>
      </c>
      <c r="O67" s="102">
        <v>747</v>
      </c>
      <c r="P67" s="69">
        <v>102</v>
      </c>
      <c r="Q67" s="67">
        <f t="shared" si="36"/>
        <v>0.13654618473895583</v>
      </c>
      <c r="R67" s="69">
        <v>645</v>
      </c>
      <c r="S67" s="67">
        <f t="shared" si="37"/>
        <v>0.86345381526104414</v>
      </c>
      <c r="T67" s="102">
        <v>445</v>
      </c>
      <c r="U67" s="69">
        <v>57</v>
      </c>
      <c r="V67" s="67">
        <f t="shared" si="38"/>
        <v>0.12808988764044943</v>
      </c>
      <c r="W67" s="69">
        <v>388</v>
      </c>
      <c r="X67" s="67">
        <f t="shared" si="39"/>
        <v>0.87191011235955052</v>
      </c>
      <c r="Y67" s="102">
        <v>242</v>
      </c>
      <c r="Z67" s="69">
        <v>18</v>
      </c>
      <c r="AA67" s="67">
        <f t="shared" si="40"/>
        <v>7.43801652892562E-2</v>
      </c>
      <c r="AB67" s="69">
        <v>224</v>
      </c>
      <c r="AC67" s="67">
        <f t="shared" si="41"/>
        <v>0.92561983471074383</v>
      </c>
      <c r="AD67" s="102">
        <v>106</v>
      </c>
      <c r="AE67" s="69">
        <v>1</v>
      </c>
      <c r="AF67" s="67">
        <f t="shared" si="42"/>
        <v>9.433962264150943E-3</v>
      </c>
      <c r="AG67" s="69">
        <v>105</v>
      </c>
      <c r="AH67" s="67">
        <f t="shared" si="43"/>
        <v>0.99056603773584906</v>
      </c>
      <c r="AI67" s="102">
        <v>53</v>
      </c>
      <c r="AJ67" s="69">
        <v>1</v>
      </c>
      <c r="AK67" s="67">
        <f t="shared" si="44"/>
        <v>1.8867924528301886E-2</v>
      </c>
      <c r="AL67" s="69">
        <v>52</v>
      </c>
      <c r="AM67" s="67">
        <f t="shared" si="45"/>
        <v>0.98113207547169812</v>
      </c>
      <c r="AN67" s="102">
        <f t="shared" si="46"/>
        <v>1609</v>
      </c>
      <c r="AO67" s="69">
        <f t="shared" si="47"/>
        <v>180</v>
      </c>
      <c r="AP67" s="67">
        <f t="shared" si="48"/>
        <v>0.11187072715972654</v>
      </c>
      <c r="AQ67" s="68">
        <f t="shared" si="31"/>
        <v>1429</v>
      </c>
      <c r="AR67" s="67">
        <f t="shared" si="49"/>
        <v>0.88812927284027343</v>
      </c>
      <c r="AS67" s="98"/>
      <c r="AT67" s="58">
        <v>62</v>
      </c>
      <c r="AU67" s="32" t="s">
        <v>19</v>
      </c>
      <c r="AV67" s="38">
        <f t="shared" si="27"/>
        <v>0.15542611894543226</v>
      </c>
      <c r="AW67" s="38">
        <f t="shared" si="28"/>
        <v>0.84457388105456777</v>
      </c>
      <c r="AX67" s="38">
        <f t="shared" si="29"/>
        <v>0.16089965397923875</v>
      </c>
      <c r="AY67" s="38">
        <f t="shared" si="30"/>
        <v>0.83910034602076122</v>
      </c>
    </row>
    <row r="68" spans="1:51" s="12" customFormat="1" ht="13.5" customHeight="1">
      <c r="B68" s="244"/>
      <c r="C68" s="318"/>
      <c r="D68" s="76" t="s">
        <v>151</v>
      </c>
      <c r="E68" s="103">
        <v>47</v>
      </c>
      <c r="F68" s="75">
        <v>6</v>
      </c>
      <c r="G68" s="13">
        <f t="shared" si="32"/>
        <v>0.1276595744680851</v>
      </c>
      <c r="H68" s="75">
        <v>41</v>
      </c>
      <c r="I68" s="13">
        <f t="shared" si="33"/>
        <v>0.87234042553191493</v>
      </c>
      <c r="J68" s="103">
        <v>102</v>
      </c>
      <c r="K68" s="75">
        <v>11</v>
      </c>
      <c r="L68" s="13">
        <f t="shared" si="34"/>
        <v>0.10784313725490197</v>
      </c>
      <c r="M68" s="75">
        <v>91</v>
      </c>
      <c r="N68" s="13">
        <f t="shared" si="35"/>
        <v>0.89215686274509809</v>
      </c>
      <c r="O68" s="103">
        <v>4797</v>
      </c>
      <c r="P68" s="75">
        <v>790</v>
      </c>
      <c r="Q68" s="13">
        <f t="shared" si="36"/>
        <v>0.16468626224723787</v>
      </c>
      <c r="R68" s="75">
        <v>4007</v>
      </c>
      <c r="S68" s="13">
        <f t="shared" si="37"/>
        <v>0.83531373775276219</v>
      </c>
      <c r="T68" s="103">
        <v>4120</v>
      </c>
      <c r="U68" s="75">
        <v>539</v>
      </c>
      <c r="V68" s="13">
        <f t="shared" si="38"/>
        <v>0.13082524271844659</v>
      </c>
      <c r="W68" s="75">
        <v>3581</v>
      </c>
      <c r="X68" s="13">
        <f t="shared" si="39"/>
        <v>0.86917475728155336</v>
      </c>
      <c r="Y68" s="103">
        <v>2579</v>
      </c>
      <c r="Z68" s="75">
        <v>247</v>
      </c>
      <c r="AA68" s="13">
        <f t="shared" si="40"/>
        <v>9.5773555641721603E-2</v>
      </c>
      <c r="AB68" s="75">
        <v>2332</v>
      </c>
      <c r="AC68" s="13">
        <f t="shared" si="41"/>
        <v>0.90422644435827837</v>
      </c>
      <c r="AD68" s="103">
        <v>979</v>
      </c>
      <c r="AE68" s="75">
        <v>55</v>
      </c>
      <c r="AF68" s="13">
        <f t="shared" si="42"/>
        <v>5.6179775280898875E-2</v>
      </c>
      <c r="AG68" s="75">
        <v>924</v>
      </c>
      <c r="AH68" s="13">
        <f t="shared" si="43"/>
        <v>0.9438202247191011</v>
      </c>
      <c r="AI68" s="103">
        <v>285</v>
      </c>
      <c r="AJ68" s="75">
        <v>15</v>
      </c>
      <c r="AK68" s="13">
        <f t="shared" si="44"/>
        <v>5.2631578947368418E-2</v>
      </c>
      <c r="AL68" s="75">
        <v>270</v>
      </c>
      <c r="AM68" s="13">
        <f t="shared" si="45"/>
        <v>0.94736842105263153</v>
      </c>
      <c r="AN68" s="103">
        <f t="shared" si="46"/>
        <v>12909</v>
      </c>
      <c r="AO68" s="75">
        <f t="shared" si="47"/>
        <v>1663</v>
      </c>
      <c r="AP68" s="13">
        <f t="shared" si="48"/>
        <v>0.12882485087923154</v>
      </c>
      <c r="AQ68" s="34">
        <f t="shared" si="31"/>
        <v>11246</v>
      </c>
      <c r="AR68" s="13">
        <f t="shared" si="49"/>
        <v>0.87117514912076843</v>
      </c>
      <c r="AS68" s="98"/>
      <c r="AT68" s="58">
        <v>63</v>
      </c>
      <c r="AU68" s="32" t="s">
        <v>30</v>
      </c>
      <c r="AV68" s="38">
        <f t="shared" si="27"/>
        <v>0.26872803935347855</v>
      </c>
      <c r="AW68" s="38">
        <f t="shared" si="28"/>
        <v>0.73127196064652145</v>
      </c>
      <c r="AX68" s="38">
        <f t="shared" si="29"/>
        <v>0.18821603927986907</v>
      </c>
      <c r="AY68" s="38">
        <f t="shared" si="30"/>
        <v>0.81178396072013093</v>
      </c>
    </row>
    <row r="69" spans="1:51" s="12" customFormat="1" ht="13.5" customHeight="1">
      <c r="B69" s="242">
        <v>22</v>
      </c>
      <c r="C69" s="315" t="s">
        <v>63</v>
      </c>
      <c r="D69" s="80" t="s">
        <v>153</v>
      </c>
      <c r="E69" s="101">
        <v>45</v>
      </c>
      <c r="F69" s="79">
        <v>3</v>
      </c>
      <c r="G69" s="77">
        <f t="shared" si="32"/>
        <v>6.6666666666666666E-2</v>
      </c>
      <c r="H69" s="79">
        <v>42</v>
      </c>
      <c r="I69" s="77">
        <f t="shared" si="33"/>
        <v>0.93333333333333335</v>
      </c>
      <c r="J69" s="101">
        <v>133</v>
      </c>
      <c r="K69" s="79">
        <v>7</v>
      </c>
      <c r="L69" s="77">
        <f t="shared" si="34"/>
        <v>5.2631578947368418E-2</v>
      </c>
      <c r="M69" s="79">
        <v>126</v>
      </c>
      <c r="N69" s="77">
        <f t="shared" si="35"/>
        <v>0.94736842105263153</v>
      </c>
      <c r="O69" s="101">
        <v>5324</v>
      </c>
      <c r="P69" s="79">
        <v>655</v>
      </c>
      <c r="Q69" s="77">
        <f t="shared" si="36"/>
        <v>0.12302779864763336</v>
      </c>
      <c r="R69" s="79">
        <v>4669</v>
      </c>
      <c r="S69" s="77">
        <f t="shared" si="37"/>
        <v>0.87697220135236664</v>
      </c>
      <c r="T69" s="101">
        <v>4405</v>
      </c>
      <c r="U69" s="79">
        <v>506</v>
      </c>
      <c r="V69" s="77">
        <f t="shared" si="38"/>
        <v>0.1148694665153235</v>
      </c>
      <c r="W69" s="79">
        <v>3899</v>
      </c>
      <c r="X69" s="77">
        <f t="shared" si="39"/>
        <v>0.88513053348467652</v>
      </c>
      <c r="Y69" s="101">
        <v>2698</v>
      </c>
      <c r="Z69" s="79">
        <v>196</v>
      </c>
      <c r="AA69" s="77">
        <f t="shared" si="40"/>
        <v>7.2646404744255003E-2</v>
      </c>
      <c r="AB69" s="79">
        <v>2502</v>
      </c>
      <c r="AC69" s="77">
        <f t="shared" si="41"/>
        <v>0.92735359525574501</v>
      </c>
      <c r="AD69" s="101">
        <v>1086</v>
      </c>
      <c r="AE69" s="79">
        <v>57</v>
      </c>
      <c r="AF69" s="77">
        <f t="shared" si="42"/>
        <v>5.2486187845303865E-2</v>
      </c>
      <c r="AG69" s="79">
        <v>1029</v>
      </c>
      <c r="AH69" s="77">
        <f t="shared" si="43"/>
        <v>0.9475138121546961</v>
      </c>
      <c r="AI69" s="101">
        <v>350</v>
      </c>
      <c r="AJ69" s="79">
        <v>8</v>
      </c>
      <c r="AK69" s="77">
        <f t="shared" si="44"/>
        <v>2.2857142857142857E-2</v>
      </c>
      <c r="AL69" s="79">
        <v>342</v>
      </c>
      <c r="AM69" s="77">
        <f t="shared" si="45"/>
        <v>0.97714285714285709</v>
      </c>
      <c r="AN69" s="101">
        <f t="shared" si="46"/>
        <v>14041</v>
      </c>
      <c r="AO69" s="79">
        <f t="shared" si="47"/>
        <v>1432</v>
      </c>
      <c r="AP69" s="77">
        <f t="shared" si="48"/>
        <v>0.10198703796025924</v>
      </c>
      <c r="AQ69" s="78">
        <f t="shared" si="31"/>
        <v>12609</v>
      </c>
      <c r="AR69" s="77">
        <f t="shared" si="49"/>
        <v>0.89801296203974079</v>
      </c>
      <c r="AS69" s="98"/>
      <c r="AT69" s="58">
        <v>64</v>
      </c>
      <c r="AU69" s="32" t="s">
        <v>51</v>
      </c>
      <c r="AV69" s="38">
        <f t="shared" si="27"/>
        <v>0.11701843441090035</v>
      </c>
      <c r="AW69" s="38">
        <f t="shared" si="28"/>
        <v>0.88298156558909968</v>
      </c>
      <c r="AX69" s="38">
        <f t="shared" si="29"/>
        <v>0.14444444444444443</v>
      </c>
      <c r="AY69" s="38">
        <f t="shared" si="30"/>
        <v>0.85555555555555551</v>
      </c>
    </row>
    <row r="70" spans="1:51" s="12" customFormat="1" ht="13.5" customHeight="1">
      <c r="B70" s="243"/>
      <c r="C70" s="316"/>
      <c r="D70" s="70" t="s">
        <v>152</v>
      </c>
      <c r="E70" s="102">
        <v>3</v>
      </c>
      <c r="F70" s="69">
        <v>0</v>
      </c>
      <c r="G70" s="67">
        <f t="shared" si="32"/>
        <v>0</v>
      </c>
      <c r="H70" s="69">
        <v>3</v>
      </c>
      <c r="I70" s="67">
        <f t="shared" si="33"/>
        <v>1</v>
      </c>
      <c r="J70" s="102">
        <v>24</v>
      </c>
      <c r="K70" s="69">
        <v>1</v>
      </c>
      <c r="L70" s="67">
        <f t="shared" si="34"/>
        <v>4.1666666666666664E-2</v>
      </c>
      <c r="M70" s="69">
        <v>23</v>
      </c>
      <c r="N70" s="67">
        <f t="shared" si="35"/>
        <v>0.95833333333333337</v>
      </c>
      <c r="O70" s="102">
        <v>1033</v>
      </c>
      <c r="P70" s="69">
        <v>111</v>
      </c>
      <c r="Q70" s="67">
        <f t="shared" si="36"/>
        <v>0.1074540174249758</v>
      </c>
      <c r="R70" s="69">
        <v>922</v>
      </c>
      <c r="S70" s="67">
        <f t="shared" si="37"/>
        <v>0.89254598257502415</v>
      </c>
      <c r="T70" s="102">
        <v>605</v>
      </c>
      <c r="U70" s="69">
        <v>53</v>
      </c>
      <c r="V70" s="67">
        <f t="shared" si="38"/>
        <v>8.7603305785123972E-2</v>
      </c>
      <c r="W70" s="69">
        <v>552</v>
      </c>
      <c r="X70" s="67">
        <f t="shared" si="39"/>
        <v>0.91239669421487601</v>
      </c>
      <c r="Y70" s="102">
        <v>323</v>
      </c>
      <c r="Z70" s="69">
        <v>20</v>
      </c>
      <c r="AA70" s="67">
        <f t="shared" si="40"/>
        <v>6.1919504643962849E-2</v>
      </c>
      <c r="AB70" s="69">
        <v>303</v>
      </c>
      <c r="AC70" s="67">
        <f t="shared" si="41"/>
        <v>0.9380804953560371</v>
      </c>
      <c r="AD70" s="102">
        <v>185</v>
      </c>
      <c r="AE70" s="69">
        <v>7</v>
      </c>
      <c r="AF70" s="67">
        <f t="shared" si="42"/>
        <v>3.783783783783784E-2</v>
      </c>
      <c r="AG70" s="69">
        <v>178</v>
      </c>
      <c r="AH70" s="67">
        <f t="shared" si="43"/>
        <v>0.96216216216216222</v>
      </c>
      <c r="AI70" s="102">
        <v>94</v>
      </c>
      <c r="AJ70" s="69">
        <v>1</v>
      </c>
      <c r="AK70" s="67">
        <f t="shared" si="44"/>
        <v>1.0638297872340425E-2</v>
      </c>
      <c r="AL70" s="69">
        <v>93</v>
      </c>
      <c r="AM70" s="67">
        <f t="shared" si="45"/>
        <v>0.98936170212765961</v>
      </c>
      <c r="AN70" s="102">
        <f t="shared" si="46"/>
        <v>2267</v>
      </c>
      <c r="AO70" s="69">
        <f t="shared" si="47"/>
        <v>193</v>
      </c>
      <c r="AP70" s="67">
        <f t="shared" si="48"/>
        <v>8.5134539038376714E-2</v>
      </c>
      <c r="AQ70" s="68">
        <f t="shared" si="31"/>
        <v>2074</v>
      </c>
      <c r="AR70" s="67">
        <f t="shared" si="49"/>
        <v>0.91486546096162324</v>
      </c>
      <c r="AS70" s="98"/>
      <c r="AT70" s="58">
        <v>65</v>
      </c>
      <c r="AU70" s="32" t="s">
        <v>11</v>
      </c>
      <c r="AV70" s="38">
        <f t="shared" ref="AV70:AV80" si="50">INDEX($AP:$AP,(ROW()+(AT70*2)-2))</f>
        <v>0.19520174482006544</v>
      </c>
      <c r="AW70" s="38">
        <f t="shared" ref="AW70:AW80" si="51">INDEX($AR:$AR,(ROW()+(AT70*2)-2))</f>
        <v>0.80479825517993453</v>
      </c>
      <c r="AX70" s="38">
        <f t="shared" ref="AX70:AX80" si="52">INDEX($AP:$AP,(ROW()+(AT70*2)-1))</f>
        <v>0.17565485362095531</v>
      </c>
      <c r="AY70" s="38">
        <f t="shared" ref="AY70:AY80" si="53">INDEX($AR:$AR,(ROW()+(AT70*2)-1))</f>
        <v>0.82434514637904466</v>
      </c>
    </row>
    <row r="71" spans="1:51" s="12" customFormat="1" ht="13.5" customHeight="1">
      <c r="B71" s="244"/>
      <c r="C71" s="318"/>
      <c r="D71" s="76" t="s">
        <v>151</v>
      </c>
      <c r="E71" s="103">
        <v>48</v>
      </c>
      <c r="F71" s="75">
        <v>3</v>
      </c>
      <c r="G71" s="13">
        <f t="shared" si="32"/>
        <v>6.25E-2</v>
      </c>
      <c r="H71" s="75">
        <v>45</v>
      </c>
      <c r="I71" s="13">
        <f t="shared" si="33"/>
        <v>0.9375</v>
      </c>
      <c r="J71" s="103">
        <v>157</v>
      </c>
      <c r="K71" s="75">
        <v>8</v>
      </c>
      <c r="L71" s="13">
        <f t="shared" si="34"/>
        <v>5.0955414012738856E-2</v>
      </c>
      <c r="M71" s="75">
        <v>149</v>
      </c>
      <c r="N71" s="13">
        <f t="shared" si="35"/>
        <v>0.94904458598726116</v>
      </c>
      <c r="O71" s="103">
        <v>6357</v>
      </c>
      <c r="P71" s="75">
        <v>766</v>
      </c>
      <c r="Q71" s="13">
        <f t="shared" si="36"/>
        <v>0.12049708982224319</v>
      </c>
      <c r="R71" s="75">
        <v>5591</v>
      </c>
      <c r="S71" s="13">
        <f t="shared" si="37"/>
        <v>0.87950291017775684</v>
      </c>
      <c r="T71" s="103">
        <v>5010</v>
      </c>
      <c r="U71" s="75">
        <v>559</v>
      </c>
      <c r="V71" s="13">
        <f t="shared" si="38"/>
        <v>0.11157684630738524</v>
      </c>
      <c r="W71" s="75">
        <v>4451</v>
      </c>
      <c r="X71" s="13">
        <f t="shared" si="39"/>
        <v>0.88842315369261482</v>
      </c>
      <c r="Y71" s="103">
        <v>3021</v>
      </c>
      <c r="Z71" s="75">
        <v>216</v>
      </c>
      <c r="AA71" s="13">
        <f t="shared" si="40"/>
        <v>7.1499503475670315E-2</v>
      </c>
      <c r="AB71" s="75">
        <v>2805</v>
      </c>
      <c r="AC71" s="13">
        <f t="shared" si="41"/>
        <v>0.92850049652432964</v>
      </c>
      <c r="AD71" s="103">
        <v>1271</v>
      </c>
      <c r="AE71" s="75">
        <v>64</v>
      </c>
      <c r="AF71" s="13">
        <f t="shared" si="42"/>
        <v>5.035405192761605E-2</v>
      </c>
      <c r="AG71" s="75">
        <v>1207</v>
      </c>
      <c r="AH71" s="13">
        <f t="shared" si="43"/>
        <v>0.94964594807238389</v>
      </c>
      <c r="AI71" s="103">
        <v>444</v>
      </c>
      <c r="AJ71" s="75">
        <v>9</v>
      </c>
      <c r="AK71" s="13">
        <f t="shared" si="44"/>
        <v>2.0270270270270271E-2</v>
      </c>
      <c r="AL71" s="75">
        <v>435</v>
      </c>
      <c r="AM71" s="13">
        <f t="shared" si="45"/>
        <v>0.97972972972972971</v>
      </c>
      <c r="AN71" s="103">
        <f t="shared" si="46"/>
        <v>16308</v>
      </c>
      <c r="AO71" s="75">
        <f t="shared" si="47"/>
        <v>1625</v>
      </c>
      <c r="AP71" s="13">
        <f t="shared" si="48"/>
        <v>9.9644346333088052E-2</v>
      </c>
      <c r="AQ71" s="34">
        <f t="shared" si="31"/>
        <v>14683</v>
      </c>
      <c r="AR71" s="13">
        <f t="shared" si="49"/>
        <v>0.90035565366691195</v>
      </c>
      <c r="AS71" s="98"/>
      <c r="AT71" s="58">
        <v>66</v>
      </c>
      <c r="AU71" s="32" t="s">
        <v>5</v>
      </c>
      <c r="AV71" s="38">
        <f t="shared" si="50"/>
        <v>0.49944567627494457</v>
      </c>
      <c r="AW71" s="38">
        <f t="shared" si="51"/>
        <v>0.50055432372505548</v>
      </c>
      <c r="AX71" s="38">
        <f t="shared" si="52"/>
        <v>0.38480096501809408</v>
      </c>
      <c r="AY71" s="38">
        <f t="shared" si="53"/>
        <v>0.61519903498190587</v>
      </c>
    </row>
    <row r="72" spans="1:51" s="12" customFormat="1" ht="13.5" customHeight="1">
      <c r="B72" s="242">
        <v>23</v>
      </c>
      <c r="C72" s="315" t="s">
        <v>121</v>
      </c>
      <c r="D72" s="80" t="s">
        <v>153</v>
      </c>
      <c r="E72" s="101">
        <v>76</v>
      </c>
      <c r="F72" s="79">
        <v>4</v>
      </c>
      <c r="G72" s="77">
        <f t="shared" si="32"/>
        <v>5.2631578947368418E-2</v>
      </c>
      <c r="H72" s="79">
        <v>72</v>
      </c>
      <c r="I72" s="77">
        <f t="shared" si="33"/>
        <v>0.94736842105263153</v>
      </c>
      <c r="J72" s="101">
        <v>231</v>
      </c>
      <c r="K72" s="79">
        <v>18</v>
      </c>
      <c r="L72" s="77">
        <f t="shared" si="34"/>
        <v>7.792207792207792E-2</v>
      </c>
      <c r="M72" s="79">
        <v>213</v>
      </c>
      <c r="N72" s="77">
        <f t="shared" si="35"/>
        <v>0.92207792207792205</v>
      </c>
      <c r="O72" s="101">
        <v>8440</v>
      </c>
      <c r="P72" s="79">
        <v>1204</v>
      </c>
      <c r="Q72" s="77">
        <f t="shared" si="36"/>
        <v>0.14265402843601896</v>
      </c>
      <c r="R72" s="79">
        <v>7236</v>
      </c>
      <c r="S72" s="77">
        <f t="shared" si="37"/>
        <v>0.85734597156398107</v>
      </c>
      <c r="T72" s="101">
        <v>7917</v>
      </c>
      <c r="U72" s="79">
        <v>894</v>
      </c>
      <c r="V72" s="77">
        <f t="shared" si="38"/>
        <v>0.11292156119742326</v>
      </c>
      <c r="W72" s="79">
        <v>7023</v>
      </c>
      <c r="X72" s="77">
        <f t="shared" si="39"/>
        <v>0.88707843880257675</v>
      </c>
      <c r="Y72" s="101">
        <v>5013</v>
      </c>
      <c r="Z72" s="79">
        <v>382</v>
      </c>
      <c r="AA72" s="77">
        <f t="shared" si="40"/>
        <v>7.6201875124675841E-2</v>
      </c>
      <c r="AB72" s="79">
        <v>4631</v>
      </c>
      <c r="AC72" s="77">
        <f t="shared" si="41"/>
        <v>0.9237981248753242</v>
      </c>
      <c r="AD72" s="101">
        <v>1751</v>
      </c>
      <c r="AE72" s="79">
        <v>77</v>
      </c>
      <c r="AF72" s="77">
        <f t="shared" si="42"/>
        <v>4.3974871501998858E-2</v>
      </c>
      <c r="AG72" s="79">
        <v>1674</v>
      </c>
      <c r="AH72" s="77">
        <f t="shared" si="43"/>
        <v>0.95602512849800114</v>
      </c>
      <c r="AI72" s="101">
        <v>435</v>
      </c>
      <c r="AJ72" s="79">
        <v>14</v>
      </c>
      <c r="AK72" s="77">
        <f t="shared" si="44"/>
        <v>3.2183908045977011E-2</v>
      </c>
      <c r="AL72" s="79">
        <v>421</v>
      </c>
      <c r="AM72" s="77">
        <f t="shared" si="45"/>
        <v>0.96781609195402296</v>
      </c>
      <c r="AN72" s="101">
        <f t="shared" si="46"/>
        <v>23863</v>
      </c>
      <c r="AO72" s="79">
        <f t="shared" si="47"/>
        <v>2593</v>
      </c>
      <c r="AP72" s="77">
        <f t="shared" si="48"/>
        <v>0.10866194527092152</v>
      </c>
      <c r="AQ72" s="78">
        <f t="shared" si="31"/>
        <v>21270</v>
      </c>
      <c r="AR72" s="77">
        <f t="shared" si="49"/>
        <v>0.89133805472907846</v>
      </c>
      <c r="AS72" s="98"/>
      <c r="AT72" s="58">
        <v>67</v>
      </c>
      <c r="AU72" s="32" t="s">
        <v>6</v>
      </c>
      <c r="AV72" s="38">
        <f t="shared" si="50"/>
        <v>0.2026854219948849</v>
      </c>
      <c r="AW72" s="38">
        <f t="shared" si="51"/>
        <v>0.79731457800511507</v>
      </c>
      <c r="AX72" s="38">
        <f t="shared" si="52"/>
        <v>0.16666666666666666</v>
      </c>
      <c r="AY72" s="38">
        <f t="shared" si="53"/>
        <v>0.83333333333333337</v>
      </c>
    </row>
    <row r="73" spans="1:51" s="12" customFormat="1" ht="13.5" customHeight="1">
      <c r="A73" s="81"/>
      <c r="B73" s="243"/>
      <c r="C73" s="316"/>
      <c r="D73" s="70" t="s">
        <v>152</v>
      </c>
      <c r="E73" s="102">
        <v>9</v>
      </c>
      <c r="F73" s="69">
        <v>1</v>
      </c>
      <c r="G73" s="67">
        <f t="shared" si="32"/>
        <v>0.1111111111111111</v>
      </c>
      <c r="H73" s="69">
        <v>8</v>
      </c>
      <c r="I73" s="67">
        <f t="shared" si="33"/>
        <v>0.88888888888888884</v>
      </c>
      <c r="J73" s="102">
        <v>29</v>
      </c>
      <c r="K73" s="69">
        <v>1</v>
      </c>
      <c r="L73" s="67">
        <f t="shared" si="34"/>
        <v>3.4482758620689655E-2</v>
      </c>
      <c r="M73" s="69">
        <v>28</v>
      </c>
      <c r="N73" s="67">
        <f t="shared" si="35"/>
        <v>0.96551724137931039</v>
      </c>
      <c r="O73" s="102">
        <v>1583</v>
      </c>
      <c r="P73" s="69">
        <v>156</v>
      </c>
      <c r="Q73" s="67">
        <f t="shared" si="36"/>
        <v>9.8547062539481992E-2</v>
      </c>
      <c r="R73" s="69">
        <v>1427</v>
      </c>
      <c r="S73" s="67">
        <f t="shared" si="37"/>
        <v>0.90145293746051802</v>
      </c>
      <c r="T73" s="102">
        <v>991</v>
      </c>
      <c r="U73" s="69">
        <v>94</v>
      </c>
      <c r="V73" s="67">
        <f t="shared" si="38"/>
        <v>9.4853683148335019E-2</v>
      </c>
      <c r="W73" s="69">
        <v>897</v>
      </c>
      <c r="X73" s="67">
        <f t="shared" si="39"/>
        <v>0.90514631685166502</v>
      </c>
      <c r="Y73" s="102">
        <v>515</v>
      </c>
      <c r="Z73" s="69">
        <v>33</v>
      </c>
      <c r="AA73" s="67">
        <f t="shared" si="40"/>
        <v>6.4077669902912623E-2</v>
      </c>
      <c r="AB73" s="69">
        <v>482</v>
      </c>
      <c r="AC73" s="67">
        <f t="shared" si="41"/>
        <v>0.93592233009708736</v>
      </c>
      <c r="AD73" s="102">
        <v>255</v>
      </c>
      <c r="AE73" s="69">
        <v>10</v>
      </c>
      <c r="AF73" s="67">
        <f t="shared" si="42"/>
        <v>3.9215686274509803E-2</v>
      </c>
      <c r="AG73" s="69">
        <v>245</v>
      </c>
      <c r="AH73" s="67">
        <f t="shared" si="43"/>
        <v>0.96078431372549022</v>
      </c>
      <c r="AI73" s="102">
        <v>78</v>
      </c>
      <c r="AJ73" s="69">
        <v>1</v>
      </c>
      <c r="AK73" s="67">
        <f t="shared" si="44"/>
        <v>1.282051282051282E-2</v>
      </c>
      <c r="AL73" s="69">
        <v>77</v>
      </c>
      <c r="AM73" s="67">
        <f t="shared" si="45"/>
        <v>0.98717948717948723</v>
      </c>
      <c r="AN73" s="102">
        <f t="shared" si="46"/>
        <v>3460</v>
      </c>
      <c r="AO73" s="69">
        <f t="shared" si="47"/>
        <v>296</v>
      </c>
      <c r="AP73" s="67">
        <f t="shared" si="48"/>
        <v>8.5549132947976878E-2</v>
      </c>
      <c r="AQ73" s="68">
        <f t="shared" si="31"/>
        <v>3164</v>
      </c>
      <c r="AR73" s="67">
        <f t="shared" si="49"/>
        <v>0.91445086705202316</v>
      </c>
      <c r="AS73" s="98"/>
      <c r="AT73" s="58">
        <v>68</v>
      </c>
      <c r="AU73" s="32" t="s">
        <v>52</v>
      </c>
      <c r="AV73" s="38">
        <f t="shared" si="50"/>
        <v>0.15987318840579709</v>
      </c>
      <c r="AW73" s="38">
        <f t="shared" si="51"/>
        <v>0.84012681159420288</v>
      </c>
      <c r="AX73" s="38">
        <f t="shared" si="52"/>
        <v>0.14245014245014245</v>
      </c>
      <c r="AY73" s="38">
        <f t="shared" si="53"/>
        <v>0.85754985754985757</v>
      </c>
    </row>
    <row r="74" spans="1:51" s="12" customFormat="1" ht="13.5" customHeight="1">
      <c r="A74" s="81"/>
      <c r="B74" s="244"/>
      <c r="C74" s="318"/>
      <c r="D74" s="76" t="s">
        <v>151</v>
      </c>
      <c r="E74" s="103">
        <v>85</v>
      </c>
      <c r="F74" s="75">
        <v>5</v>
      </c>
      <c r="G74" s="13">
        <f t="shared" si="32"/>
        <v>5.8823529411764705E-2</v>
      </c>
      <c r="H74" s="75">
        <v>80</v>
      </c>
      <c r="I74" s="13">
        <f t="shared" si="33"/>
        <v>0.94117647058823528</v>
      </c>
      <c r="J74" s="103">
        <v>260</v>
      </c>
      <c r="K74" s="75">
        <v>19</v>
      </c>
      <c r="L74" s="13">
        <f t="shared" si="34"/>
        <v>7.3076923076923081E-2</v>
      </c>
      <c r="M74" s="75">
        <v>241</v>
      </c>
      <c r="N74" s="13">
        <f t="shared" si="35"/>
        <v>0.92692307692307696</v>
      </c>
      <c r="O74" s="103">
        <v>10023</v>
      </c>
      <c r="P74" s="75">
        <v>1360</v>
      </c>
      <c r="Q74" s="13">
        <f t="shared" si="36"/>
        <v>0.13568791778908509</v>
      </c>
      <c r="R74" s="75">
        <v>8663</v>
      </c>
      <c r="S74" s="13">
        <f t="shared" si="37"/>
        <v>0.86431208221091493</v>
      </c>
      <c r="T74" s="103">
        <v>8908</v>
      </c>
      <c r="U74" s="75">
        <v>988</v>
      </c>
      <c r="V74" s="13">
        <f t="shared" si="38"/>
        <v>0.11091154018859452</v>
      </c>
      <c r="W74" s="75">
        <v>7920</v>
      </c>
      <c r="X74" s="13">
        <f t="shared" si="39"/>
        <v>0.8890884598114055</v>
      </c>
      <c r="Y74" s="103">
        <v>5528</v>
      </c>
      <c r="Z74" s="75">
        <v>415</v>
      </c>
      <c r="AA74" s="13">
        <f t="shared" si="40"/>
        <v>7.5072358900144714E-2</v>
      </c>
      <c r="AB74" s="75">
        <v>5113</v>
      </c>
      <c r="AC74" s="13">
        <f t="shared" si="41"/>
        <v>0.92492764109985526</v>
      </c>
      <c r="AD74" s="103">
        <v>2006</v>
      </c>
      <c r="AE74" s="75">
        <v>87</v>
      </c>
      <c r="AF74" s="13">
        <f t="shared" si="42"/>
        <v>4.3369890329012964E-2</v>
      </c>
      <c r="AG74" s="75">
        <v>1919</v>
      </c>
      <c r="AH74" s="13">
        <f t="shared" si="43"/>
        <v>0.95663010967098705</v>
      </c>
      <c r="AI74" s="103">
        <v>513</v>
      </c>
      <c r="AJ74" s="75">
        <v>15</v>
      </c>
      <c r="AK74" s="13">
        <f t="shared" si="44"/>
        <v>2.9239766081871343E-2</v>
      </c>
      <c r="AL74" s="75">
        <v>498</v>
      </c>
      <c r="AM74" s="13">
        <f t="shared" si="45"/>
        <v>0.9707602339181286</v>
      </c>
      <c r="AN74" s="103">
        <f t="shared" si="46"/>
        <v>27323</v>
      </c>
      <c r="AO74" s="75">
        <f t="shared" si="47"/>
        <v>2889</v>
      </c>
      <c r="AP74" s="13">
        <f t="shared" si="48"/>
        <v>0.10573509497492954</v>
      </c>
      <c r="AQ74" s="34">
        <f t="shared" si="31"/>
        <v>24434</v>
      </c>
      <c r="AR74" s="13">
        <f t="shared" si="49"/>
        <v>0.8942649050250705</v>
      </c>
      <c r="AS74" s="98"/>
      <c r="AT74" s="58">
        <v>69</v>
      </c>
      <c r="AU74" s="32" t="s">
        <v>53</v>
      </c>
      <c r="AV74" s="38">
        <f t="shared" si="50"/>
        <v>0.15780141843971632</v>
      </c>
      <c r="AW74" s="38">
        <f t="shared" si="51"/>
        <v>0.84219858156028371</v>
      </c>
      <c r="AX74" s="38">
        <f t="shared" si="52"/>
        <v>0.15661252900232017</v>
      </c>
      <c r="AY74" s="38">
        <f t="shared" si="53"/>
        <v>0.84338747099767986</v>
      </c>
    </row>
    <row r="75" spans="1:51" s="12" customFormat="1" ht="13.5" customHeight="1">
      <c r="A75" s="81"/>
      <c r="B75" s="242">
        <v>24</v>
      </c>
      <c r="C75" s="315" t="s">
        <v>122</v>
      </c>
      <c r="D75" s="80" t="s">
        <v>153</v>
      </c>
      <c r="E75" s="101">
        <v>30</v>
      </c>
      <c r="F75" s="79">
        <v>2</v>
      </c>
      <c r="G75" s="77">
        <f t="shared" si="32"/>
        <v>6.6666666666666666E-2</v>
      </c>
      <c r="H75" s="79">
        <v>28</v>
      </c>
      <c r="I75" s="77">
        <f t="shared" si="33"/>
        <v>0.93333333333333335</v>
      </c>
      <c r="J75" s="101">
        <v>86</v>
      </c>
      <c r="K75" s="79">
        <v>5</v>
      </c>
      <c r="L75" s="77">
        <f t="shared" si="34"/>
        <v>5.8139534883720929E-2</v>
      </c>
      <c r="M75" s="79">
        <v>81</v>
      </c>
      <c r="N75" s="77">
        <f t="shared" si="35"/>
        <v>0.94186046511627908</v>
      </c>
      <c r="O75" s="101">
        <v>3372</v>
      </c>
      <c r="P75" s="79">
        <v>360</v>
      </c>
      <c r="Q75" s="77">
        <f t="shared" si="36"/>
        <v>0.10676156583629894</v>
      </c>
      <c r="R75" s="79">
        <v>3012</v>
      </c>
      <c r="S75" s="77">
        <f t="shared" si="37"/>
        <v>0.89323843416370108</v>
      </c>
      <c r="T75" s="101">
        <v>3002</v>
      </c>
      <c r="U75" s="79">
        <v>255</v>
      </c>
      <c r="V75" s="77">
        <f t="shared" si="38"/>
        <v>8.4943371085942701E-2</v>
      </c>
      <c r="W75" s="79">
        <v>2747</v>
      </c>
      <c r="X75" s="77">
        <f t="shared" si="39"/>
        <v>0.91505662891405726</v>
      </c>
      <c r="Y75" s="101">
        <v>2120</v>
      </c>
      <c r="Z75" s="79">
        <v>121</v>
      </c>
      <c r="AA75" s="77">
        <f t="shared" si="40"/>
        <v>5.7075471698113209E-2</v>
      </c>
      <c r="AB75" s="79">
        <v>1999</v>
      </c>
      <c r="AC75" s="77">
        <f t="shared" si="41"/>
        <v>0.94292452830188678</v>
      </c>
      <c r="AD75" s="101">
        <v>951</v>
      </c>
      <c r="AE75" s="79">
        <v>28</v>
      </c>
      <c r="AF75" s="77">
        <f t="shared" si="42"/>
        <v>2.9442691903259727E-2</v>
      </c>
      <c r="AG75" s="79">
        <v>923</v>
      </c>
      <c r="AH75" s="77">
        <f t="shared" si="43"/>
        <v>0.97055730809674023</v>
      </c>
      <c r="AI75" s="101">
        <v>298</v>
      </c>
      <c r="AJ75" s="79">
        <v>4</v>
      </c>
      <c r="AK75" s="77">
        <f t="shared" si="44"/>
        <v>1.3422818791946308E-2</v>
      </c>
      <c r="AL75" s="79">
        <v>294</v>
      </c>
      <c r="AM75" s="77">
        <f t="shared" si="45"/>
        <v>0.98657718120805371</v>
      </c>
      <c r="AN75" s="101">
        <f t="shared" si="46"/>
        <v>9859</v>
      </c>
      <c r="AO75" s="79">
        <f t="shared" si="47"/>
        <v>775</v>
      </c>
      <c r="AP75" s="77">
        <f t="shared" si="48"/>
        <v>7.8608378131656359E-2</v>
      </c>
      <c r="AQ75" s="79">
        <f t="shared" si="31"/>
        <v>9084</v>
      </c>
      <c r="AR75" s="77">
        <f t="shared" si="49"/>
        <v>0.92139162186834367</v>
      </c>
      <c r="AS75" s="98"/>
      <c r="AT75" s="58">
        <v>70</v>
      </c>
      <c r="AU75" s="32" t="s">
        <v>54</v>
      </c>
      <c r="AV75" s="38">
        <f t="shared" si="50"/>
        <v>0.22090517241379309</v>
      </c>
      <c r="AW75" s="38">
        <f t="shared" si="51"/>
        <v>0.77909482758620685</v>
      </c>
      <c r="AX75" s="38">
        <f t="shared" si="52"/>
        <v>0.14414414414414414</v>
      </c>
      <c r="AY75" s="38">
        <f t="shared" si="53"/>
        <v>0.85585585585585588</v>
      </c>
    </row>
    <row r="76" spans="1:51" s="12" customFormat="1" ht="13.5" customHeight="1">
      <c r="B76" s="243"/>
      <c r="C76" s="316"/>
      <c r="D76" s="70" t="s">
        <v>152</v>
      </c>
      <c r="E76" s="102">
        <v>6</v>
      </c>
      <c r="F76" s="69">
        <v>0</v>
      </c>
      <c r="G76" s="67">
        <f t="shared" si="32"/>
        <v>0</v>
      </c>
      <c r="H76" s="69">
        <v>6</v>
      </c>
      <c r="I76" s="67">
        <f t="shared" si="33"/>
        <v>1</v>
      </c>
      <c r="J76" s="102">
        <v>17</v>
      </c>
      <c r="K76" s="69">
        <v>2</v>
      </c>
      <c r="L76" s="67">
        <f t="shared" si="34"/>
        <v>0.11764705882352941</v>
      </c>
      <c r="M76" s="69">
        <v>15</v>
      </c>
      <c r="N76" s="67">
        <f t="shared" si="35"/>
        <v>0.88235294117647056</v>
      </c>
      <c r="O76" s="102">
        <v>815</v>
      </c>
      <c r="P76" s="69">
        <v>89</v>
      </c>
      <c r="Q76" s="67">
        <f t="shared" si="36"/>
        <v>0.10920245398773006</v>
      </c>
      <c r="R76" s="69">
        <v>726</v>
      </c>
      <c r="S76" s="67">
        <f t="shared" si="37"/>
        <v>0.8907975460122699</v>
      </c>
      <c r="T76" s="102">
        <v>438</v>
      </c>
      <c r="U76" s="69">
        <v>38</v>
      </c>
      <c r="V76" s="67">
        <f t="shared" si="38"/>
        <v>8.6757990867579904E-2</v>
      </c>
      <c r="W76" s="69">
        <v>400</v>
      </c>
      <c r="X76" s="67">
        <f t="shared" si="39"/>
        <v>0.91324200913242004</v>
      </c>
      <c r="Y76" s="102">
        <v>282</v>
      </c>
      <c r="Z76" s="69">
        <v>19</v>
      </c>
      <c r="AA76" s="67">
        <f t="shared" si="40"/>
        <v>6.7375886524822695E-2</v>
      </c>
      <c r="AB76" s="69">
        <v>263</v>
      </c>
      <c r="AC76" s="67">
        <f t="shared" si="41"/>
        <v>0.93262411347517726</v>
      </c>
      <c r="AD76" s="102">
        <v>144</v>
      </c>
      <c r="AE76" s="69">
        <v>3</v>
      </c>
      <c r="AF76" s="67">
        <f t="shared" si="42"/>
        <v>2.0833333333333332E-2</v>
      </c>
      <c r="AG76" s="69">
        <v>141</v>
      </c>
      <c r="AH76" s="67">
        <f t="shared" si="43"/>
        <v>0.97916666666666663</v>
      </c>
      <c r="AI76" s="102">
        <v>64</v>
      </c>
      <c r="AJ76" s="69">
        <v>1</v>
      </c>
      <c r="AK76" s="67">
        <f t="shared" si="44"/>
        <v>1.5625E-2</v>
      </c>
      <c r="AL76" s="69">
        <v>63</v>
      </c>
      <c r="AM76" s="67">
        <f t="shared" si="45"/>
        <v>0.984375</v>
      </c>
      <c r="AN76" s="102">
        <f t="shared" si="46"/>
        <v>1766</v>
      </c>
      <c r="AO76" s="69">
        <f t="shared" si="47"/>
        <v>152</v>
      </c>
      <c r="AP76" s="67">
        <f t="shared" si="48"/>
        <v>8.6070215175537937E-2</v>
      </c>
      <c r="AQ76" s="68">
        <f t="shared" si="31"/>
        <v>1614</v>
      </c>
      <c r="AR76" s="67">
        <f t="shared" si="49"/>
        <v>0.91392978482446208</v>
      </c>
      <c r="AS76" s="98"/>
      <c r="AT76" s="58">
        <v>71</v>
      </c>
      <c r="AU76" s="32" t="s">
        <v>55</v>
      </c>
      <c r="AV76" s="38">
        <f t="shared" si="50"/>
        <v>9.3829864914202268E-2</v>
      </c>
      <c r="AW76" s="38">
        <f t="shared" si="51"/>
        <v>0.90617013508579769</v>
      </c>
      <c r="AX76" s="38">
        <f t="shared" si="52"/>
        <v>0.12735849056603774</v>
      </c>
      <c r="AY76" s="38">
        <f t="shared" si="53"/>
        <v>0.87264150943396224</v>
      </c>
    </row>
    <row r="77" spans="1:51" s="12" customFormat="1" ht="13.5" customHeight="1">
      <c r="B77" s="244"/>
      <c r="C77" s="318"/>
      <c r="D77" s="76" t="s">
        <v>151</v>
      </c>
      <c r="E77" s="103">
        <v>36</v>
      </c>
      <c r="F77" s="75">
        <v>2</v>
      </c>
      <c r="G77" s="13">
        <f t="shared" si="32"/>
        <v>5.5555555555555552E-2</v>
      </c>
      <c r="H77" s="75">
        <v>34</v>
      </c>
      <c r="I77" s="13">
        <f t="shared" si="33"/>
        <v>0.94444444444444442</v>
      </c>
      <c r="J77" s="103">
        <v>103</v>
      </c>
      <c r="K77" s="75">
        <v>7</v>
      </c>
      <c r="L77" s="13">
        <f t="shared" si="34"/>
        <v>6.7961165048543687E-2</v>
      </c>
      <c r="M77" s="75">
        <v>96</v>
      </c>
      <c r="N77" s="13">
        <f t="shared" si="35"/>
        <v>0.93203883495145634</v>
      </c>
      <c r="O77" s="103">
        <v>4187</v>
      </c>
      <c r="P77" s="75">
        <v>449</v>
      </c>
      <c r="Q77" s="13">
        <f t="shared" si="36"/>
        <v>0.10723668497731072</v>
      </c>
      <c r="R77" s="75">
        <v>3738</v>
      </c>
      <c r="S77" s="13">
        <f t="shared" si="37"/>
        <v>0.89276331502268924</v>
      </c>
      <c r="T77" s="103">
        <v>3440</v>
      </c>
      <c r="U77" s="75">
        <v>293</v>
      </c>
      <c r="V77" s="13">
        <f t="shared" si="38"/>
        <v>8.5174418604651164E-2</v>
      </c>
      <c r="W77" s="75">
        <v>3147</v>
      </c>
      <c r="X77" s="13">
        <f t="shared" si="39"/>
        <v>0.91482558139534886</v>
      </c>
      <c r="Y77" s="103">
        <v>2402</v>
      </c>
      <c r="Z77" s="75">
        <v>140</v>
      </c>
      <c r="AA77" s="13">
        <f t="shared" si="40"/>
        <v>5.8284762697751874E-2</v>
      </c>
      <c r="AB77" s="75">
        <v>2262</v>
      </c>
      <c r="AC77" s="13">
        <f t="shared" si="41"/>
        <v>0.94171523730224815</v>
      </c>
      <c r="AD77" s="103">
        <v>1095</v>
      </c>
      <c r="AE77" s="75">
        <v>31</v>
      </c>
      <c r="AF77" s="13">
        <f t="shared" si="42"/>
        <v>2.8310502283105023E-2</v>
      </c>
      <c r="AG77" s="75">
        <v>1064</v>
      </c>
      <c r="AH77" s="13">
        <f t="shared" si="43"/>
        <v>0.97168949771689495</v>
      </c>
      <c r="AI77" s="103">
        <v>362</v>
      </c>
      <c r="AJ77" s="75">
        <v>5</v>
      </c>
      <c r="AK77" s="13">
        <f t="shared" si="44"/>
        <v>1.3812154696132596E-2</v>
      </c>
      <c r="AL77" s="75">
        <v>357</v>
      </c>
      <c r="AM77" s="13">
        <f t="shared" si="45"/>
        <v>0.98618784530386738</v>
      </c>
      <c r="AN77" s="103">
        <f t="shared" si="46"/>
        <v>11625</v>
      </c>
      <c r="AO77" s="75">
        <f t="shared" si="47"/>
        <v>927</v>
      </c>
      <c r="AP77" s="13">
        <f t="shared" si="48"/>
        <v>7.9741935483870971E-2</v>
      </c>
      <c r="AQ77" s="34">
        <f t="shared" si="31"/>
        <v>10698</v>
      </c>
      <c r="AR77" s="13">
        <f t="shared" si="49"/>
        <v>0.92025806451612902</v>
      </c>
      <c r="AS77" s="98"/>
      <c r="AT77" s="58">
        <v>72</v>
      </c>
      <c r="AU77" s="32" t="s">
        <v>31</v>
      </c>
      <c r="AV77" s="38">
        <f t="shared" si="50"/>
        <v>0.24457478005865102</v>
      </c>
      <c r="AW77" s="38">
        <f t="shared" si="51"/>
        <v>0.75542521994134892</v>
      </c>
      <c r="AX77" s="38">
        <f t="shared" si="52"/>
        <v>0.21810699588477367</v>
      </c>
      <c r="AY77" s="38">
        <f t="shared" si="53"/>
        <v>0.78189300411522633</v>
      </c>
    </row>
    <row r="78" spans="1:51" s="12" customFormat="1" ht="13.5" customHeight="1">
      <c r="B78" s="242">
        <v>25</v>
      </c>
      <c r="C78" s="315" t="s">
        <v>123</v>
      </c>
      <c r="D78" s="80" t="s">
        <v>153</v>
      </c>
      <c r="E78" s="101">
        <v>12</v>
      </c>
      <c r="F78" s="79">
        <v>0</v>
      </c>
      <c r="G78" s="77">
        <f t="shared" si="32"/>
        <v>0</v>
      </c>
      <c r="H78" s="79">
        <v>12</v>
      </c>
      <c r="I78" s="77">
        <f t="shared" si="33"/>
        <v>1</v>
      </c>
      <c r="J78" s="101">
        <v>54</v>
      </c>
      <c r="K78" s="79">
        <v>3</v>
      </c>
      <c r="L78" s="77">
        <f t="shared" si="34"/>
        <v>5.5555555555555552E-2</v>
      </c>
      <c r="M78" s="79">
        <v>51</v>
      </c>
      <c r="N78" s="77">
        <f t="shared" si="35"/>
        <v>0.94444444444444442</v>
      </c>
      <c r="O78" s="101">
        <v>2320</v>
      </c>
      <c r="P78" s="79">
        <v>355</v>
      </c>
      <c r="Q78" s="77">
        <f t="shared" si="36"/>
        <v>0.15301724137931033</v>
      </c>
      <c r="R78" s="79">
        <v>1965</v>
      </c>
      <c r="S78" s="77">
        <f t="shared" si="37"/>
        <v>0.84698275862068961</v>
      </c>
      <c r="T78" s="101">
        <v>2006</v>
      </c>
      <c r="U78" s="79">
        <v>259</v>
      </c>
      <c r="V78" s="77">
        <f t="shared" si="38"/>
        <v>0.12911266201395813</v>
      </c>
      <c r="W78" s="79">
        <v>1747</v>
      </c>
      <c r="X78" s="77">
        <f t="shared" si="39"/>
        <v>0.8708873379860419</v>
      </c>
      <c r="Y78" s="101">
        <v>1421</v>
      </c>
      <c r="Z78" s="79">
        <v>156</v>
      </c>
      <c r="AA78" s="77">
        <f t="shared" si="40"/>
        <v>0.10978184377199156</v>
      </c>
      <c r="AB78" s="79">
        <v>1265</v>
      </c>
      <c r="AC78" s="77">
        <f t="shared" si="41"/>
        <v>0.89021815622800848</v>
      </c>
      <c r="AD78" s="101">
        <v>773</v>
      </c>
      <c r="AE78" s="79">
        <v>62</v>
      </c>
      <c r="AF78" s="77">
        <f t="shared" si="42"/>
        <v>8.0206985769728331E-2</v>
      </c>
      <c r="AG78" s="79">
        <v>711</v>
      </c>
      <c r="AH78" s="77">
        <f t="shared" si="43"/>
        <v>0.91979301423027171</v>
      </c>
      <c r="AI78" s="101">
        <v>228</v>
      </c>
      <c r="AJ78" s="79">
        <v>17</v>
      </c>
      <c r="AK78" s="77">
        <f t="shared" si="44"/>
        <v>7.4561403508771926E-2</v>
      </c>
      <c r="AL78" s="79">
        <v>211</v>
      </c>
      <c r="AM78" s="77">
        <f t="shared" si="45"/>
        <v>0.92543859649122806</v>
      </c>
      <c r="AN78" s="101">
        <f t="shared" si="46"/>
        <v>6814</v>
      </c>
      <c r="AO78" s="79">
        <f t="shared" si="47"/>
        <v>852</v>
      </c>
      <c r="AP78" s="77">
        <f t="shared" si="48"/>
        <v>0.1250366891693572</v>
      </c>
      <c r="AQ78" s="78">
        <f t="shared" si="31"/>
        <v>5962</v>
      </c>
      <c r="AR78" s="77">
        <f t="shared" si="49"/>
        <v>0.87496331083064283</v>
      </c>
      <c r="AS78" s="98"/>
      <c r="AT78" s="58">
        <v>73</v>
      </c>
      <c r="AU78" s="32" t="s">
        <v>32</v>
      </c>
      <c r="AV78" s="38">
        <f t="shared" si="50"/>
        <v>0.24823321554770317</v>
      </c>
      <c r="AW78" s="38">
        <f t="shared" si="51"/>
        <v>0.75176678445229683</v>
      </c>
      <c r="AX78" s="38">
        <f t="shared" si="52"/>
        <v>0.16062176165803108</v>
      </c>
      <c r="AY78" s="38">
        <f t="shared" si="53"/>
        <v>0.8393782383419689</v>
      </c>
    </row>
    <row r="79" spans="1:51" s="12" customFormat="1" ht="13.5" customHeight="1">
      <c r="B79" s="243"/>
      <c r="C79" s="316"/>
      <c r="D79" s="70" t="s">
        <v>152</v>
      </c>
      <c r="E79" s="102">
        <v>3</v>
      </c>
      <c r="F79" s="69">
        <v>0</v>
      </c>
      <c r="G79" s="67">
        <f t="shared" si="32"/>
        <v>0</v>
      </c>
      <c r="H79" s="69">
        <v>3</v>
      </c>
      <c r="I79" s="67">
        <f t="shared" si="33"/>
        <v>1</v>
      </c>
      <c r="J79" s="102">
        <v>4</v>
      </c>
      <c r="K79" s="69">
        <v>0</v>
      </c>
      <c r="L79" s="67">
        <f t="shared" si="34"/>
        <v>0</v>
      </c>
      <c r="M79" s="69">
        <v>4</v>
      </c>
      <c r="N79" s="67">
        <f t="shared" si="35"/>
        <v>1</v>
      </c>
      <c r="O79" s="102">
        <v>543</v>
      </c>
      <c r="P79" s="69">
        <v>48</v>
      </c>
      <c r="Q79" s="67">
        <f t="shared" si="36"/>
        <v>8.8397790055248615E-2</v>
      </c>
      <c r="R79" s="69">
        <v>495</v>
      </c>
      <c r="S79" s="67">
        <f t="shared" si="37"/>
        <v>0.91160220994475138</v>
      </c>
      <c r="T79" s="102">
        <v>316</v>
      </c>
      <c r="U79" s="69">
        <v>27</v>
      </c>
      <c r="V79" s="67">
        <f t="shared" si="38"/>
        <v>8.5443037974683542E-2</v>
      </c>
      <c r="W79" s="69">
        <v>289</v>
      </c>
      <c r="X79" s="67">
        <f t="shared" si="39"/>
        <v>0.91455696202531644</v>
      </c>
      <c r="Y79" s="102">
        <v>160</v>
      </c>
      <c r="Z79" s="69">
        <v>6</v>
      </c>
      <c r="AA79" s="67">
        <f t="shared" si="40"/>
        <v>3.7499999999999999E-2</v>
      </c>
      <c r="AB79" s="69">
        <v>154</v>
      </c>
      <c r="AC79" s="67">
        <f t="shared" si="41"/>
        <v>0.96250000000000002</v>
      </c>
      <c r="AD79" s="102">
        <v>118</v>
      </c>
      <c r="AE79" s="69">
        <v>4</v>
      </c>
      <c r="AF79" s="67">
        <f t="shared" si="42"/>
        <v>3.3898305084745763E-2</v>
      </c>
      <c r="AG79" s="69">
        <v>114</v>
      </c>
      <c r="AH79" s="67">
        <f t="shared" si="43"/>
        <v>0.96610169491525422</v>
      </c>
      <c r="AI79" s="102">
        <v>52</v>
      </c>
      <c r="AJ79" s="69">
        <v>0</v>
      </c>
      <c r="AK79" s="67">
        <f t="shared" si="44"/>
        <v>0</v>
      </c>
      <c r="AL79" s="69">
        <v>52</v>
      </c>
      <c r="AM79" s="67">
        <f t="shared" si="45"/>
        <v>1</v>
      </c>
      <c r="AN79" s="102">
        <f t="shared" si="46"/>
        <v>1196</v>
      </c>
      <c r="AO79" s="69">
        <f t="shared" si="47"/>
        <v>85</v>
      </c>
      <c r="AP79" s="67">
        <f t="shared" si="48"/>
        <v>7.1070234113712369E-2</v>
      </c>
      <c r="AQ79" s="68">
        <f t="shared" si="31"/>
        <v>1111</v>
      </c>
      <c r="AR79" s="67">
        <f t="shared" si="49"/>
        <v>0.92892976588628762</v>
      </c>
      <c r="AS79" s="98"/>
      <c r="AT79" s="58">
        <v>74</v>
      </c>
      <c r="AU79" s="32" t="s">
        <v>33</v>
      </c>
      <c r="AV79" s="38">
        <f t="shared" si="50"/>
        <v>0.31919191919191919</v>
      </c>
      <c r="AW79" s="38">
        <f t="shared" si="51"/>
        <v>0.68080808080808086</v>
      </c>
      <c r="AX79" s="38">
        <f t="shared" si="52"/>
        <v>0.19431279620853081</v>
      </c>
      <c r="AY79" s="38">
        <f t="shared" si="53"/>
        <v>0.80568720379146919</v>
      </c>
    </row>
    <row r="80" spans="1:51" s="12" customFormat="1" ht="13.5" customHeight="1">
      <c r="B80" s="244"/>
      <c r="C80" s="318"/>
      <c r="D80" s="76" t="s">
        <v>151</v>
      </c>
      <c r="E80" s="103">
        <v>15</v>
      </c>
      <c r="F80" s="75">
        <v>0</v>
      </c>
      <c r="G80" s="13">
        <f t="shared" si="32"/>
        <v>0</v>
      </c>
      <c r="H80" s="75">
        <v>15</v>
      </c>
      <c r="I80" s="13">
        <f t="shared" si="33"/>
        <v>1</v>
      </c>
      <c r="J80" s="103">
        <v>58</v>
      </c>
      <c r="K80" s="75">
        <v>3</v>
      </c>
      <c r="L80" s="13">
        <f t="shared" si="34"/>
        <v>5.1724137931034482E-2</v>
      </c>
      <c r="M80" s="75">
        <v>55</v>
      </c>
      <c r="N80" s="13">
        <f t="shared" si="35"/>
        <v>0.94827586206896552</v>
      </c>
      <c r="O80" s="103">
        <v>2863</v>
      </c>
      <c r="P80" s="75">
        <v>403</v>
      </c>
      <c r="Q80" s="13">
        <f t="shared" si="36"/>
        <v>0.14076143904994762</v>
      </c>
      <c r="R80" s="75">
        <v>2460</v>
      </c>
      <c r="S80" s="13">
        <f t="shared" si="37"/>
        <v>0.85923856095005235</v>
      </c>
      <c r="T80" s="103">
        <v>2322</v>
      </c>
      <c r="U80" s="75">
        <v>286</v>
      </c>
      <c r="V80" s="13">
        <f t="shared" si="38"/>
        <v>0.1231696813092162</v>
      </c>
      <c r="W80" s="75">
        <v>2036</v>
      </c>
      <c r="X80" s="13">
        <f t="shared" si="39"/>
        <v>0.87683031869078376</v>
      </c>
      <c r="Y80" s="103">
        <v>1581</v>
      </c>
      <c r="Z80" s="75">
        <v>162</v>
      </c>
      <c r="AA80" s="13">
        <f t="shared" si="40"/>
        <v>0.10246679316888045</v>
      </c>
      <c r="AB80" s="75">
        <v>1419</v>
      </c>
      <c r="AC80" s="13">
        <f t="shared" si="41"/>
        <v>0.89753320683111959</v>
      </c>
      <c r="AD80" s="103">
        <v>891</v>
      </c>
      <c r="AE80" s="75">
        <v>66</v>
      </c>
      <c r="AF80" s="13">
        <f t="shared" si="42"/>
        <v>7.407407407407407E-2</v>
      </c>
      <c r="AG80" s="75">
        <v>825</v>
      </c>
      <c r="AH80" s="13">
        <f t="shared" si="43"/>
        <v>0.92592592592592593</v>
      </c>
      <c r="AI80" s="103">
        <v>280</v>
      </c>
      <c r="AJ80" s="75">
        <v>17</v>
      </c>
      <c r="AK80" s="13">
        <f t="shared" si="44"/>
        <v>6.0714285714285714E-2</v>
      </c>
      <c r="AL80" s="75">
        <v>263</v>
      </c>
      <c r="AM80" s="13">
        <f t="shared" si="45"/>
        <v>0.93928571428571428</v>
      </c>
      <c r="AN80" s="103">
        <f t="shared" si="46"/>
        <v>8010</v>
      </c>
      <c r="AO80" s="75">
        <f t="shared" si="47"/>
        <v>937</v>
      </c>
      <c r="AP80" s="13">
        <f t="shared" si="48"/>
        <v>0.11697877652933833</v>
      </c>
      <c r="AQ80" s="34">
        <f t="shared" si="31"/>
        <v>7073</v>
      </c>
      <c r="AR80" s="13">
        <f t="shared" si="49"/>
        <v>0.8830212234706617</v>
      </c>
      <c r="AS80" s="98"/>
      <c r="AT80" s="58">
        <v>75</v>
      </c>
      <c r="AU80" s="82" t="s">
        <v>253</v>
      </c>
      <c r="AV80" s="38">
        <f t="shared" si="50"/>
        <v>0.19439210175418986</v>
      </c>
      <c r="AW80" s="38">
        <f t="shared" si="51"/>
        <v>0.80560789824581014</v>
      </c>
      <c r="AX80" s="38">
        <f t="shared" si="52"/>
        <v>0.15287213040444225</v>
      </c>
      <c r="AY80" s="38">
        <f t="shared" si="53"/>
        <v>0.84712786959555775</v>
      </c>
    </row>
    <row r="81" spans="2:45" s="12" customFormat="1" ht="13.5" customHeight="1">
      <c r="B81" s="242">
        <v>26</v>
      </c>
      <c r="C81" s="315" t="s">
        <v>35</v>
      </c>
      <c r="D81" s="80" t="s">
        <v>153</v>
      </c>
      <c r="E81" s="101">
        <v>379</v>
      </c>
      <c r="F81" s="79">
        <v>38</v>
      </c>
      <c r="G81" s="77">
        <f t="shared" si="32"/>
        <v>0.10026385224274406</v>
      </c>
      <c r="H81" s="79">
        <v>341</v>
      </c>
      <c r="I81" s="77">
        <f t="shared" si="33"/>
        <v>0.89973614775725597</v>
      </c>
      <c r="J81" s="101">
        <v>909</v>
      </c>
      <c r="K81" s="79">
        <v>94</v>
      </c>
      <c r="L81" s="77">
        <f t="shared" si="34"/>
        <v>0.1034103410341034</v>
      </c>
      <c r="M81" s="79">
        <v>815</v>
      </c>
      <c r="N81" s="77">
        <f t="shared" si="35"/>
        <v>0.8965896589658966</v>
      </c>
      <c r="O81" s="101">
        <v>37877</v>
      </c>
      <c r="P81" s="79">
        <v>8063</v>
      </c>
      <c r="Q81" s="77">
        <f t="shared" si="36"/>
        <v>0.21287324761728754</v>
      </c>
      <c r="R81" s="79">
        <v>29814</v>
      </c>
      <c r="S81" s="77">
        <f t="shared" si="37"/>
        <v>0.78712675238271246</v>
      </c>
      <c r="T81" s="101">
        <v>30220</v>
      </c>
      <c r="U81" s="79">
        <v>5639</v>
      </c>
      <c r="V81" s="77">
        <f t="shared" si="38"/>
        <v>0.18659827928524156</v>
      </c>
      <c r="W81" s="79">
        <v>24581</v>
      </c>
      <c r="X81" s="77">
        <f t="shared" si="39"/>
        <v>0.81340172071475847</v>
      </c>
      <c r="Y81" s="101">
        <v>18561</v>
      </c>
      <c r="Z81" s="79">
        <v>2421</v>
      </c>
      <c r="AA81" s="77">
        <f t="shared" si="40"/>
        <v>0.13043478260869565</v>
      </c>
      <c r="AB81" s="79">
        <v>16140</v>
      </c>
      <c r="AC81" s="77">
        <f t="shared" si="41"/>
        <v>0.86956521739130432</v>
      </c>
      <c r="AD81" s="101">
        <v>7897</v>
      </c>
      <c r="AE81" s="79">
        <v>668</v>
      </c>
      <c r="AF81" s="77">
        <f t="shared" si="42"/>
        <v>8.4589084462454098E-2</v>
      </c>
      <c r="AG81" s="79">
        <v>7229</v>
      </c>
      <c r="AH81" s="77">
        <f t="shared" si="43"/>
        <v>0.91541091553754594</v>
      </c>
      <c r="AI81" s="101">
        <v>2373</v>
      </c>
      <c r="AJ81" s="79">
        <v>125</v>
      </c>
      <c r="AK81" s="77">
        <f t="shared" si="44"/>
        <v>5.2675937631689845E-2</v>
      </c>
      <c r="AL81" s="79">
        <v>2248</v>
      </c>
      <c r="AM81" s="77">
        <f t="shared" si="45"/>
        <v>0.94732406236831013</v>
      </c>
      <c r="AN81" s="101">
        <f t="shared" si="46"/>
        <v>98216</v>
      </c>
      <c r="AO81" s="79">
        <f t="shared" si="47"/>
        <v>17048</v>
      </c>
      <c r="AP81" s="77">
        <f t="shared" si="48"/>
        <v>0.17357660666286553</v>
      </c>
      <c r="AQ81" s="78">
        <f t="shared" si="31"/>
        <v>81168</v>
      </c>
      <c r="AR81" s="77">
        <f t="shared" si="49"/>
        <v>0.82642339333713444</v>
      </c>
      <c r="AS81" s="98"/>
    </row>
    <row r="82" spans="2:45" s="12" customFormat="1" ht="13.5" customHeight="1">
      <c r="B82" s="243"/>
      <c r="C82" s="316"/>
      <c r="D82" s="70" t="s">
        <v>152</v>
      </c>
      <c r="E82" s="102">
        <v>80</v>
      </c>
      <c r="F82" s="69">
        <v>14</v>
      </c>
      <c r="G82" s="67">
        <f t="shared" si="32"/>
        <v>0.17499999999999999</v>
      </c>
      <c r="H82" s="69">
        <v>66</v>
      </c>
      <c r="I82" s="67">
        <f t="shared" si="33"/>
        <v>0.82499999999999996</v>
      </c>
      <c r="J82" s="102">
        <v>130</v>
      </c>
      <c r="K82" s="69">
        <v>12</v>
      </c>
      <c r="L82" s="67">
        <f t="shared" si="34"/>
        <v>9.2307692307692313E-2</v>
      </c>
      <c r="M82" s="69">
        <v>118</v>
      </c>
      <c r="N82" s="67">
        <f t="shared" si="35"/>
        <v>0.90769230769230769</v>
      </c>
      <c r="O82" s="102">
        <v>8633</v>
      </c>
      <c r="P82" s="69">
        <v>1540</v>
      </c>
      <c r="Q82" s="67">
        <f t="shared" si="36"/>
        <v>0.17838526584037995</v>
      </c>
      <c r="R82" s="69">
        <v>7093</v>
      </c>
      <c r="S82" s="67">
        <f t="shared" si="37"/>
        <v>0.82161473415962005</v>
      </c>
      <c r="T82" s="102">
        <v>4681</v>
      </c>
      <c r="U82" s="69">
        <v>778</v>
      </c>
      <c r="V82" s="67">
        <f t="shared" si="38"/>
        <v>0.1662038026062807</v>
      </c>
      <c r="W82" s="69">
        <v>3903</v>
      </c>
      <c r="X82" s="67">
        <f t="shared" si="39"/>
        <v>0.83379619739371924</v>
      </c>
      <c r="Y82" s="102">
        <v>2325</v>
      </c>
      <c r="Z82" s="69">
        <v>263</v>
      </c>
      <c r="AA82" s="67">
        <f t="shared" si="40"/>
        <v>0.11311827956989247</v>
      </c>
      <c r="AB82" s="69">
        <v>2062</v>
      </c>
      <c r="AC82" s="67">
        <f t="shared" si="41"/>
        <v>0.88688172043010749</v>
      </c>
      <c r="AD82" s="102">
        <v>1124</v>
      </c>
      <c r="AE82" s="69">
        <v>68</v>
      </c>
      <c r="AF82" s="67">
        <f t="shared" si="42"/>
        <v>6.0498220640569395E-2</v>
      </c>
      <c r="AG82" s="69">
        <v>1056</v>
      </c>
      <c r="AH82" s="67">
        <f t="shared" si="43"/>
        <v>0.93950177935943058</v>
      </c>
      <c r="AI82" s="102">
        <v>557</v>
      </c>
      <c r="AJ82" s="69">
        <v>9</v>
      </c>
      <c r="AK82" s="67">
        <f t="shared" si="44"/>
        <v>1.615798922800718E-2</v>
      </c>
      <c r="AL82" s="69">
        <v>548</v>
      </c>
      <c r="AM82" s="67">
        <f t="shared" si="45"/>
        <v>0.98384201077199285</v>
      </c>
      <c r="AN82" s="102">
        <f t="shared" si="46"/>
        <v>17530</v>
      </c>
      <c r="AO82" s="69">
        <f t="shared" si="47"/>
        <v>2684</v>
      </c>
      <c r="AP82" s="67">
        <f t="shared" si="48"/>
        <v>0.15310895607529948</v>
      </c>
      <c r="AQ82" s="68">
        <f t="shared" si="31"/>
        <v>14846</v>
      </c>
      <c r="AR82" s="67">
        <f t="shared" si="49"/>
        <v>0.84689104392470049</v>
      </c>
      <c r="AS82" s="98"/>
    </row>
    <row r="83" spans="2:45" s="12" customFormat="1" ht="13.5" customHeight="1">
      <c r="B83" s="244"/>
      <c r="C83" s="318"/>
      <c r="D83" s="76" t="s">
        <v>151</v>
      </c>
      <c r="E83" s="103">
        <v>459</v>
      </c>
      <c r="F83" s="75">
        <v>52</v>
      </c>
      <c r="G83" s="13">
        <f t="shared" si="32"/>
        <v>0.11328976034858387</v>
      </c>
      <c r="H83" s="75">
        <v>407</v>
      </c>
      <c r="I83" s="13">
        <f t="shared" si="33"/>
        <v>0.88671023965141615</v>
      </c>
      <c r="J83" s="103">
        <v>1039</v>
      </c>
      <c r="K83" s="75">
        <v>106</v>
      </c>
      <c r="L83" s="13">
        <f t="shared" si="34"/>
        <v>0.10202117420596728</v>
      </c>
      <c r="M83" s="75">
        <v>933</v>
      </c>
      <c r="N83" s="13">
        <f t="shared" si="35"/>
        <v>0.89797882579403276</v>
      </c>
      <c r="O83" s="103">
        <v>46510</v>
      </c>
      <c r="P83" s="75">
        <v>9603</v>
      </c>
      <c r="Q83" s="13">
        <f t="shared" si="36"/>
        <v>0.20647172651042786</v>
      </c>
      <c r="R83" s="75">
        <v>36907</v>
      </c>
      <c r="S83" s="13">
        <f t="shared" si="37"/>
        <v>0.79352827348957211</v>
      </c>
      <c r="T83" s="103">
        <v>34901</v>
      </c>
      <c r="U83" s="75">
        <v>6417</v>
      </c>
      <c r="V83" s="13">
        <f t="shared" si="38"/>
        <v>0.18386292656370878</v>
      </c>
      <c r="W83" s="75">
        <v>28484</v>
      </c>
      <c r="X83" s="13">
        <f t="shared" si="39"/>
        <v>0.81613707343629127</v>
      </c>
      <c r="Y83" s="103">
        <v>20886</v>
      </c>
      <c r="Z83" s="75">
        <v>2684</v>
      </c>
      <c r="AA83" s="13">
        <f t="shared" si="40"/>
        <v>0.12850713396533564</v>
      </c>
      <c r="AB83" s="75">
        <v>18202</v>
      </c>
      <c r="AC83" s="13">
        <f t="shared" si="41"/>
        <v>0.87149286603466436</v>
      </c>
      <c r="AD83" s="103">
        <v>9021</v>
      </c>
      <c r="AE83" s="75">
        <v>736</v>
      </c>
      <c r="AF83" s="13">
        <f t="shared" si="42"/>
        <v>8.1587407161068617E-2</v>
      </c>
      <c r="AG83" s="75">
        <v>8285</v>
      </c>
      <c r="AH83" s="13">
        <f t="shared" si="43"/>
        <v>0.9184125928389314</v>
      </c>
      <c r="AI83" s="103">
        <v>2930</v>
      </c>
      <c r="AJ83" s="75">
        <v>134</v>
      </c>
      <c r="AK83" s="13">
        <f t="shared" si="44"/>
        <v>4.5733788395904439E-2</v>
      </c>
      <c r="AL83" s="75">
        <v>2796</v>
      </c>
      <c r="AM83" s="13">
        <f t="shared" si="45"/>
        <v>0.95426621160409553</v>
      </c>
      <c r="AN83" s="103">
        <f t="shared" si="46"/>
        <v>115746</v>
      </c>
      <c r="AO83" s="75">
        <f t="shared" si="47"/>
        <v>19732</v>
      </c>
      <c r="AP83" s="13">
        <f t="shared" si="48"/>
        <v>0.17047673353722806</v>
      </c>
      <c r="AQ83" s="34">
        <f t="shared" si="31"/>
        <v>96014</v>
      </c>
      <c r="AR83" s="13">
        <f t="shared" si="49"/>
        <v>0.82952326646277197</v>
      </c>
      <c r="AS83" s="98"/>
    </row>
    <row r="84" spans="2:45" s="12" customFormat="1" ht="13.5" customHeight="1">
      <c r="B84" s="242">
        <v>27</v>
      </c>
      <c r="C84" s="315" t="s">
        <v>36</v>
      </c>
      <c r="D84" s="80" t="s">
        <v>153</v>
      </c>
      <c r="E84" s="101">
        <v>67</v>
      </c>
      <c r="F84" s="79">
        <v>11</v>
      </c>
      <c r="G84" s="77">
        <f t="shared" si="32"/>
        <v>0.16417910447761194</v>
      </c>
      <c r="H84" s="79">
        <v>56</v>
      </c>
      <c r="I84" s="77">
        <f t="shared" si="33"/>
        <v>0.83582089552238803</v>
      </c>
      <c r="J84" s="101">
        <v>132</v>
      </c>
      <c r="K84" s="79">
        <v>14</v>
      </c>
      <c r="L84" s="77">
        <f t="shared" si="34"/>
        <v>0.10606060606060606</v>
      </c>
      <c r="M84" s="79">
        <v>118</v>
      </c>
      <c r="N84" s="77">
        <f t="shared" si="35"/>
        <v>0.89393939393939392</v>
      </c>
      <c r="O84" s="101">
        <v>5836</v>
      </c>
      <c r="P84" s="79">
        <v>1102</v>
      </c>
      <c r="Q84" s="77">
        <f t="shared" si="36"/>
        <v>0.18882796435915011</v>
      </c>
      <c r="R84" s="79">
        <v>4734</v>
      </c>
      <c r="S84" s="77">
        <f t="shared" si="37"/>
        <v>0.81117203564084994</v>
      </c>
      <c r="T84" s="101">
        <v>4752</v>
      </c>
      <c r="U84" s="79">
        <v>844</v>
      </c>
      <c r="V84" s="77">
        <f t="shared" si="38"/>
        <v>0.17760942760942761</v>
      </c>
      <c r="W84" s="79">
        <v>3908</v>
      </c>
      <c r="X84" s="77">
        <f t="shared" si="39"/>
        <v>0.82239057239057234</v>
      </c>
      <c r="Y84" s="101">
        <v>3355</v>
      </c>
      <c r="Z84" s="79">
        <v>394</v>
      </c>
      <c r="AA84" s="77">
        <f t="shared" si="40"/>
        <v>0.11743666169895678</v>
      </c>
      <c r="AB84" s="79">
        <v>2961</v>
      </c>
      <c r="AC84" s="77">
        <f t="shared" si="41"/>
        <v>0.88256333830104317</v>
      </c>
      <c r="AD84" s="101">
        <v>1599</v>
      </c>
      <c r="AE84" s="79">
        <v>115</v>
      </c>
      <c r="AF84" s="77">
        <f t="shared" si="42"/>
        <v>7.1919949968730454E-2</v>
      </c>
      <c r="AG84" s="79">
        <v>1484</v>
      </c>
      <c r="AH84" s="77">
        <f t="shared" si="43"/>
        <v>0.92808005003126959</v>
      </c>
      <c r="AI84" s="101">
        <v>510</v>
      </c>
      <c r="AJ84" s="79">
        <v>27</v>
      </c>
      <c r="AK84" s="77">
        <f t="shared" si="44"/>
        <v>5.2941176470588235E-2</v>
      </c>
      <c r="AL84" s="79">
        <v>483</v>
      </c>
      <c r="AM84" s="77">
        <f t="shared" si="45"/>
        <v>0.94705882352941173</v>
      </c>
      <c r="AN84" s="101">
        <f t="shared" si="46"/>
        <v>16251</v>
      </c>
      <c r="AO84" s="79">
        <f t="shared" si="47"/>
        <v>2507</v>
      </c>
      <c r="AP84" s="77">
        <f t="shared" si="48"/>
        <v>0.15426742969663404</v>
      </c>
      <c r="AQ84" s="78">
        <f t="shared" si="31"/>
        <v>13744</v>
      </c>
      <c r="AR84" s="77">
        <f t="shared" si="49"/>
        <v>0.8457325703033659</v>
      </c>
      <c r="AS84" s="98"/>
    </row>
    <row r="85" spans="2:45" s="12" customFormat="1" ht="13.5" customHeight="1">
      <c r="B85" s="243"/>
      <c r="C85" s="316"/>
      <c r="D85" s="70" t="s">
        <v>152</v>
      </c>
      <c r="E85" s="102">
        <v>12</v>
      </c>
      <c r="F85" s="69">
        <v>0</v>
      </c>
      <c r="G85" s="67">
        <f t="shared" si="32"/>
        <v>0</v>
      </c>
      <c r="H85" s="69">
        <v>12</v>
      </c>
      <c r="I85" s="67">
        <f t="shared" si="33"/>
        <v>1</v>
      </c>
      <c r="J85" s="102">
        <v>19</v>
      </c>
      <c r="K85" s="69">
        <v>2</v>
      </c>
      <c r="L85" s="67">
        <f t="shared" si="34"/>
        <v>0.10526315789473684</v>
      </c>
      <c r="M85" s="69">
        <v>17</v>
      </c>
      <c r="N85" s="67">
        <f t="shared" si="35"/>
        <v>0.89473684210526316</v>
      </c>
      <c r="O85" s="102">
        <v>1222</v>
      </c>
      <c r="P85" s="69">
        <v>178</v>
      </c>
      <c r="Q85" s="67">
        <f t="shared" si="36"/>
        <v>0.14566284779050737</v>
      </c>
      <c r="R85" s="69">
        <v>1044</v>
      </c>
      <c r="S85" s="67">
        <f t="shared" si="37"/>
        <v>0.85433715220949269</v>
      </c>
      <c r="T85" s="102">
        <v>686</v>
      </c>
      <c r="U85" s="69">
        <v>89</v>
      </c>
      <c r="V85" s="67">
        <f t="shared" si="38"/>
        <v>0.12973760932944606</v>
      </c>
      <c r="W85" s="69">
        <v>597</v>
      </c>
      <c r="X85" s="67">
        <f t="shared" si="39"/>
        <v>0.87026239067055389</v>
      </c>
      <c r="Y85" s="102">
        <v>413</v>
      </c>
      <c r="Z85" s="69">
        <v>48</v>
      </c>
      <c r="AA85" s="67">
        <f t="shared" si="40"/>
        <v>0.11622276029055691</v>
      </c>
      <c r="AB85" s="69">
        <v>365</v>
      </c>
      <c r="AC85" s="67">
        <f t="shared" si="41"/>
        <v>0.88377723970944311</v>
      </c>
      <c r="AD85" s="102">
        <v>229</v>
      </c>
      <c r="AE85" s="69">
        <v>7</v>
      </c>
      <c r="AF85" s="67">
        <f t="shared" si="42"/>
        <v>3.0567685589519649E-2</v>
      </c>
      <c r="AG85" s="69">
        <v>222</v>
      </c>
      <c r="AH85" s="67">
        <f t="shared" si="43"/>
        <v>0.96943231441048039</v>
      </c>
      <c r="AI85" s="102">
        <v>112</v>
      </c>
      <c r="AJ85" s="69">
        <v>0</v>
      </c>
      <c r="AK85" s="67">
        <f t="shared" si="44"/>
        <v>0</v>
      </c>
      <c r="AL85" s="69">
        <v>112</v>
      </c>
      <c r="AM85" s="67">
        <f t="shared" si="45"/>
        <v>1</v>
      </c>
      <c r="AN85" s="102">
        <f t="shared" si="46"/>
        <v>2693</v>
      </c>
      <c r="AO85" s="69">
        <f t="shared" si="47"/>
        <v>324</v>
      </c>
      <c r="AP85" s="67">
        <f t="shared" si="48"/>
        <v>0.12031191979205347</v>
      </c>
      <c r="AQ85" s="68">
        <f t="shared" si="31"/>
        <v>2369</v>
      </c>
      <c r="AR85" s="67">
        <f t="shared" si="49"/>
        <v>0.87968808020794653</v>
      </c>
      <c r="AS85" s="98"/>
    </row>
    <row r="86" spans="2:45" s="12" customFormat="1" ht="13.5" customHeight="1">
      <c r="B86" s="244"/>
      <c r="C86" s="318"/>
      <c r="D86" s="76" t="s">
        <v>151</v>
      </c>
      <c r="E86" s="103">
        <v>79</v>
      </c>
      <c r="F86" s="75">
        <v>11</v>
      </c>
      <c r="G86" s="13">
        <f t="shared" si="32"/>
        <v>0.13924050632911392</v>
      </c>
      <c r="H86" s="75">
        <v>68</v>
      </c>
      <c r="I86" s="13">
        <f t="shared" si="33"/>
        <v>0.86075949367088611</v>
      </c>
      <c r="J86" s="103">
        <v>151</v>
      </c>
      <c r="K86" s="75">
        <v>16</v>
      </c>
      <c r="L86" s="13">
        <f t="shared" si="34"/>
        <v>0.10596026490066225</v>
      </c>
      <c r="M86" s="75">
        <v>135</v>
      </c>
      <c r="N86" s="13">
        <f t="shared" si="35"/>
        <v>0.89403973509933776</v>
      </c>
      <c r="O86" s="103">
        <v>7058</v>
      </c>
      <c r="P86" s="75">
        <v>1280</v>
      </c>
      <c r="Q86" s="13">
        <f t="shared" si="36"/>
        <v>0.18135449135732501</v>
      </c>
      <c r="R86" s="75">
        <v>5778</v>
      </c>
      <c r="S86" s="13">
        <f t="shared" si="37"/>
        <v>0.81864550864267494</v>
      </c>
      <c r="T86" s="103">
        <v>5438</v>
      </c>
      <c r="U86" s="75">
        <v>933</v>
      </c>
      <c r="V86" s="13">
        <f t="shared" si="38"/>
        <v>0.17157043030525929</v>
      </c>
      <c r="W86" s="75">
        <v>4505</v>
      </c>
      <c r="X86" s="13">
        <f t="shared" si="39"/>
        <v>0.82842956969474069</v>
      </c>
      <c r="Y86" s="103">
        <v>3768</v>
      </c>
      <c r="Z86" s="75">
        <v>442</v>
      </c>
      <c r="AA86" s="13">
        <f t="shared" si="40"/>
        <v>0.1173036093418259</v>
      </c>
      <c r="AB86" s="75">
        <v>3326</v>
      </c>
      <c r="AC86" s="13">
        <f t="shared" si="41"/>
        <v>0.88269639065817407</v>
      </c>
      <c r="AD86" s="103">
        <v>1828</v>
      </c>
      <c r="AE86" s="75">
        <v>122</v>
      </c>
      <c r="AF86" s="13">
        <f t="shared" si="42"/>
        <v>6.6739606126914666E-2</v>
      </c>
      <c r="AG86" s="75">
        <v>1706</v>
      </c>
      <c r="AH86" s="13">
        <f t="shared" si="43"/>
        <v>0.93326039387308535</v>
      </c>
      <c r="AI86" s="103">
        <v>622</v>
      </c>
      <c r="AJ86" s="75">
        <v>27</v>
      </c>
      <c r="AK86" s="13">
        <f t="shared" si="44"/>
        <v>4.3408360128617367E-2</v>
      </c>
      <c r="AL86" s="75">
        <v>595</v>
      </c>
      <c r="AM86" s="13">
        <f t="shared" si="45"/>
        <v>0.95659163987138263</v>
      </c>
      <c r="AN86" s="103">
        <f t="shared" si="46"/>
        <v>18944</v>
      </c>
      <c r="AO86" s="75">
        <f t="shared" si="47"/>
        <v>2831</v>
      </c>
      <c r="AP86" s="13">
        <f t="shared" si="48"/>
        <v>0.14944045608108109</v>
      </c>
      <c r="AQ86" s="34">
        <f t="shared" si="31"/>
        <v>16113</v>
      </c>
      <c r="AR86" s="13">
        <f t="shared" si="49"/>
        <v>0.85055954391891897</v>
      </c>
      <c r="AS86" s="98"/>
    </row>
    <row r="87" spans="2:45" s="12" customFormat="1" ht="13.5" customHeight="1">
      <c r="B87" s="242">
        <v>28</v>
      </c>
      <c r="C87" s="315" t="s">
        <v>37</v>
      </c>
      <c r="D87" s="80" t="s">
        <v>153</v>
      </c>
      <c r="E87" s="101">
        <v>69</v>
      </c>
      <c r="F87" s="79">
        <v>8</v>
      </c>
      <c r="G87" s="77">
        <f t="shared" si="32"/>
        <v>0.11594202898550725</v>
      </c>
      <c r="H87" s="79">
        <v>61</v>
      </c>
      <c r="I87" s="77">
        <f t="shared" si="33"/>
        <v>0.88405797101449279</v>
      </c>
      <c r="J87" s="101">
        <v>134</v>
      </c>
      <c r="K87" s="79">
        <v>10</v>
      </c>
      <c r="L87" s="77">
        <f t="shared" si="34"/>
        <v>7.4626865671641784E-2</v>
      </c>
      <c r="M87" s="79">
        <v>124</v>
      </c>
      <c r="N87" s="77">
        <f t="shared" si="35"/>
        <v>0.92537313432835822</v>
      </c>
      <c r="O87" s="101">
        <v>5638</v>
      </c>
      <c r="P87" s="79">
        <v>1143</v>
      </c>
      <c r="Q87" s="77">
        <f t="shared" si="36"/>
        <v>0.2027314650585314</v>
      </c>
      <c r="R87" s="79">
        <v>4495</v>
      </c>
      <c r="S87" s="77">
        <f t="shared" si="37"/>
        <v>0.79726853494146865</v>
      </c>
      <c r="T87" s="101">
        <v>4072</v>
      </c>
      <c r="U87" s="79">
        <v>685</v>
      </c>
      <c r="V87" s="77">
        <f t="shared" si="38"/>
        <v>0.16822200392927308</v>
      </c>
      <c r="W87" s="79">
        <v>3387</v>
      </c>
      <c r="X87" s="77">
        <f t="shared" si="39"/>
        <v>0.83177799607072689</v>
      </c>
      <c r="Y87" s="101">
        <v>2252</v>
      </c>
      <c r="Z87" s="79">
        <v>258</v>
      </c>
      <c r="AA87" s="77">
        <f t="shared" si="40"/>
        <v>0.11456483126110124</v>
      </c>
      <c r="AB87" s="79">
        <v>1994</v>
      </c>
      <c r="AC87" s="77">
        <f t="shared" si="41"/>
        <v>0.88543516873889871</v>
      </c>
      <c r="AD87" s="101">
        <v>836</v>
      </c>
      <c r="AE87" s="79">
        <v>59</v>
      </c>
      <c r="AF87" s="77">
        <f t="shared" si="42"/>
        <v>7.0574162679425831E-2</v>
      </c>
      <c r="AG87" s="79">
        <v>777</v>
      </c>
      <c r="AH87" s="77">
        <f t="shared" si="43"/>
        <v>0.92942583732057416</v>
      </c>
      <c r="AI87" s="101">
        <v>265</v>
      </c>
      <c r="AJ87" s="79">
        <v>9</v>
      </c>
      <c r="AK87" s="77">
        <f t="shared" si="44"/>
        <v>3.3962264150943396E-2</v>
      </c>
      <c r="AL87" s="79">
        <v>256</v>
      </c>
      <c r="AM87" s="77">
        <f t="shared" si="45"/>
        <v>0.96603773584905661</v>
      </c>
      <c r="AN87" s="101">
        <f t="shared" si="46"/>
        <v>13266</v>
      </c>
      <c r="AO87" s="79">
        <f t="shared" si="47"/>
        <v>2172</v>
      </c>
      <c r="AP87" s="77">
        <f t="shared" si="48"/>
        <v>0.16372682044323836</v>
      </c>
      <c r="AQ87" s="78">
        <f t="shared" si="31"/>
        <v>11094</v>
      </c>
      <c r="AR87" s="77">
        <f t="shared" si="49"/>
        <v>0.83627317955676161</v>
      </c>
      <c r="AS87" s="98"/>
    </row>
    <row r="88" spans="2:45" s="12" customFormat="1" ht="13.5" customHeight="1">
      <c r="B88" s="243"/>
      <c r="C88" s="316"/>
      <c r="D88" s="70" t="s">
        <v>152</v>
      </c>
      <c r="E88" s="102">
        <v>8</v>
      </c>
      <c r="F88" s="69">
        <v>4</v>
      </c>
      <c r="G88" s="67">
        <f t="shared" si="32"/>
        <v>0.5</v>
      </c>
      <c r="H88" s="69">
        <v>4</v>
      </c>
      <c r="I88" s="67">
        <f t="shared" si="33"/>
        <v>0.5</v>
      </c>
      <c r="J88" s="102">
        <v>11</v>
      </c>
      <c r="K88" s="69">
        <v>0</v>
      </c>
      <c r="L88" s="67">
        <f t="shared" si="34"/>
        <v>0</v>
      </c>
      <c r="M88" s="69">
        <v>11</v>
      </c>
      <c r="N88" s="67">
        <f t="shared" si="35"/>
        <v>1</v>
      </c>
      <c r="O88" s="102">
        <v>1119</v>
      </c>
      <c r="P88" s="69">
        <v>201</v>
      </c>
      <c r="Q88" s="67">
        <f t="shared" si="36"/>
        <v>0.17962466487935658</v>
      </c>
      <c r="R88" s="69">
        <v>918</v>
      </c>
      <c r="S88" s="67">
        <f t="shared" si="37"/>
        <v>0.82037533512064342</v>
      </c>
      <c r="T88" s="102">
        <v>583</v>
      </c>
      <c r="U88" s="69">
        <v>97</v>
      </c>
      <c r="V88" s="67">
        <f t="shared" si="38"/>
        <v>0.16638078902229847</v>
      </c>
      <c r="W88" s="69">
        <v>486</v>
      </c>
      <c r="X88" s="67">
        <f t="shared" si="39"/>
        <v>0.83361921097770153</v>
      </c>
      <c r="Y88" s="102">
        <v>262</v>
      </c>
      <c r="Z88" s="69">
        <v>20</v>
      </c>
      <c r="AA88" s="67">
        <f t="shared" si="40"/>
        <v>7.6335877862595422E-2</v>
      </c>
      <c r="AB88" s="69">
        <v>242</v>
      </c>
      <c r="AC88" s="67">
        <f t="shared" si="41"/>
        <v>0.92366412213740456</v>
      </c>
      <c r="AD88" s="102">
        <v>135</v>
      </c>
      <c r="AE88" s="69">
        <v>7</v>
      </c>
      <c r="AF88" s="67">
        <f t="shared" si="42"/>
        <v>5.185185185185185E-2</v>
      </c>
      <c r="AG88" s="69">
        <v>128</v>
      </c>
      <c r="AH88" s="67">
        <f t="shared" si="43"/>
        <v>0.94814814814814818</v>
      </c>
      <c r="AI88" s="102">
        <v>79</v>
      </c>
      <c r="AJ88" s="69">
        <v>2</v>
      </c>
      <c r="AK88" s="67">
        <f t="shared" si="44"/>
        <v>2.5316455696202531E-2</v>
      </c>
      <c r="AL88" s="69">
        <v>77</v>
      </c>
      <c r="AM88" s="67">
        <f t="shared" si="45"/>
        <v>0.97468354430379744</v>
      </c>
      <c r="AN88" s="102">
        <f t="shared" si="46"/>
        <v>2197</v>
      </c>
      <c r="AO88" s="69">
        <f t="shared" si="47"/>
        <v>331</v>
      </c>
      <c r="AP88" s="67">
        <f t="shared" si="48"/>
        <v>0.15065999089667728</v>
      </c>
      <c r="AQ88" s="68">
        <f t="shared" si="31"/>
        <v>1866</v>
      </c>
      <c r="AR88" s="67">
        <f t="shared" si="49"/>
        <v>0.84934000910332275</v>
      </c>
      <c r="AS88" s="98"/>
    </row>
    <row r="89" spans="2:45" s="12" customFormat="1" ht="13.5" customHeight="1">
      <c r="B89" s="244"/>
      <c r="C89" s="318"/>
      <c r="D89" s="76" t="s">
        <v>151</v>
      </c>
      <c r="E89" s="103">
        <v>77</v>
      </c>
      <c r="F89" s="75">
        <v>12</v>
      </c>
      <c r="G89" s="13">
        <f t="shared" si="32"/>
        <v>0.15584415584415584</v>
      </c>
      <c r="H89" s="75">
        <v>65</v>
      </c>
      <c r="I89" s="13">
        <f t="shared" si="33"/>
        <v>0.8441558441558441</v>
      </c>
      <c r="J89" s="103">
        <v>145</v>
      </c>
      <c r="K89" s="75">
        <v>10</v>
      </c>
      <c r="L89" s="13">
        <f t="shared" si="34"/>
        <v>6.8965517241379309E-2</v>
      </c>
      <c r="M89" s="75">
        <v>135</v>
      </c>
      <c r="N89" s="13">
        <f t="shared" si="35"/>
        <v>0.93103448275862066</v>
      </c>
      <c r="O89" s="103">
        <v>6757</v>
      </c>
      <c r="P89" s="75">
        <v>1344</v>
      </c>
      <c r="Q89" s="13">
        <f t="shared" si="36"/>
        <v>0.19890483942578066</v>
      </c>
      <c r="R89" s="75">
        <v>5413</v>
      </c>
      <c r="S89" s="13">
        <f t="shared" si="37"/>
        <v>0.80109516057421937</v>
      </c>
      <c r="T89" s="103">
        <v>4655</v>
      </c>
      <c r="U89" s="75">
        <v>782</v>
      </c>
      <c r="V89" s="13">
        <f t="shared" si="38"/>
        <v>0.16799140708915145</v>
      </c>
      <c r="W89" s="75">
        <v>3873</v>
      </c>
      <c r="X89" s="13">
        <f t="shared" si="39"/>
        <v>0.8320085929108485</v>
      </c>
      <c r="Y89" s="103">
        <v>2514</v>
      </c>
      <c r="Z89" s="75">
        <v>278</v>
      </c>
      <c r="AA89" s="13">
        <f t="shared" si="40"/>
        <v>0.1105807478122514</v>
      </c>
      <c r="AB89" s="75">
        <v>2236</v>
      </c>
      <c r="AC89" s="13">
        <f t="shared" si="41"/>
        <v>0.88941925218774864</v>
      </c>
      <c r="AD89" s="103">
        <v>971</v>
      </c>
      <c r="AE89" s="75">
        <v>66</v>
      </c>
      <c r="AF89" s="13">
        <f t="shared" si="42"/>
        <v>6.7971163748712662E-2</v>
      </c>
      <c r="AG89" s="75">
        <v>905</v>
      </c>
      <c r="AH89" s="13">
        <f t="shared" si="43"/>
        <v>0.9320288362512873</v>
      </c>
      <c r="AI89" s="103">
        <v>344</v>
      </c>
      <c r="AJ89" s="75">
        <v>11</v>
      </c>
      <c r="AK89" s="13">
        <f t="shared" si="44"/>
        <v>3.1976744186046513E-2</v>
      </c>
      <c r="AL89" s="75">
        <v>333</v>
      </c>
      <c r="AM89" s="13">
        <f t="shared" si="45"/>
        <v>0.96802325581395354</v>
      </c>
      <c r="AN89" s="103">
        <f t="shared" si="46"/>
        <v>15463</v>
      </c>
      <c r="AO89" s="75">
        <f t="shared" si="47"/>
        <v>2503</v>
      </c>
      <c r="AP89" s="13">
        <f t="shared" si="48"/>
        <v>0.16187027096941084</v>
      </c>
      <c r="AQ89" s="34">
        <f t="shared" si="31"/>
        <v>12960</v>
      </c>
      <c r="AR89" s="13">
        <f t="shared" si="49"/>
        <v>0.83812972903058913</v>
      </c>
      <c r="AS89" s="98"/>
    </row>
    <row r="90" spans="2:45" s="12" customFormat="1" ht="13.5" customHeight="1">
      <c r="B90" s="242">
        <v>29</v>
      </c>
      <c r="C90" s="315" t="s">
        <v>38</v>
      </c>
      <c r="D90" s="80" t="s">
        <v>153</v>
      </c>
      <c r="E90" s="101">
        <v>39</v>
      </c>
      <c r="F90" s="79">
        <v>4</v>
      </c>
      <c r="G90" s="77">
        <f t="shared" si="32"/>
        <v>0.10256410256410256</v>
      </c>
      <c r="H90" s="79">
        <v>35</v>
      </c>
      <c r="I90" s="77">
        <f t="shared" si="33"/>
        <v>0.89743589743589747</v>
      </c>
      <c r="J90" s="101">
        <v>100</v>
      </c>
      <c r="K90" s="79">
        <v>13</v>
      </c>
      <c r="L90" s="77">
        <f t="shared" si="34"/>
        <v>0.13</v>
      </c>
      <c r="M90" s="79">
        <v>87</v>
      </c>
      <c r="N90" s="77">
        <f t="shared" si="35"/>
        <v>0.87</v>
      </c>
      <c r="O90" s="101">
        <v>4380</v>
      </c>
      <c r="P90" s="79">
        <v>958</v>
      </c>
      <c r="Q90" s="77">
        <f t="shared" si="36"/>
        <v>0.21872146118721461</v>
      </c>
      <c r="R90" s="79">
        <v>3422</v>
      </c>
      <c r="S90" s="77">
        <f t="shared" si="37"/>
        <v>0.78127853881278542</v>
      </c>
      <c r="T90" s="101">
        <v>3586</v>
      </c>
      <c r="U90" s="79">
        <v>720</v>
      </c>
      <c r="V90" s="77">
        <f t="shared" si="38"/>
        <v>0.2007808142777468</v>
      </c>
      <c r="W90" s="79">
        <v>2866</v>
      </c>
      <c r="X90" s="77">
        <f t="shared" si="39"/>
        <v>0.79921918572225326</v>
      </c>
      <c r="Y90" s="101">
        <v>2230</v>
      </c>
      <c r="Z90" s="79">
        <v>319</v>
      </c>
      <c r="AA90" s="77">
        <f t="shared" si="40"/>
        <v>0.1430493273542601</v>
      </c>
      <c r="AB90" s="79">
        <v>1911</v>
      </c>
      <c r="AC90" s="77">
        <f t="shared" si="41"/>
        <v>0.85695067264573987</v>
      </c>
      <c r="AD90" s="101">
        <v>946</v>
      </c>
      <c r="AE90" s="79">
        <v>70</v>
      </c>
      <c r="AF90" s="77">
        <f t="shared" si="42"/>
        <v>7.399577167019028E-2</v>
      </c>
      <c r="AG90" s="79">
        <v>876</v>
      </c>
      <c r="AH90" s="77">
        <f t="shared" si="43"/>
        <v>0.92600422832980978</v>
      </c>
      <c r="AI90" s="101">
        <v>309</v>
      </c>
      <c r="AJ90" s="79">
        <v>10</v>
      </c>
      <c r="AK90" s="77">
        <f t="shared" si="44"/>
        <v>3.2362459546925564E-2</v>
      </c>
      <c r="AL90" s="79">
        <v>299</v>
      </c>
      <c r="AM90" s="77">
        <f t="shared" si="45"/>
        <v>0.96763754045307449</v>
      </c>
      <c r="AN90" s="101">
        <f t="shared" si="46"/>
        <v>11590</v>
      </c>
      <c r="AO90" s="79">
        <f t="shared" si="47"/>
        <v>2094</v>
      </c>
      <c r="AP90" s="77">
        <f t="shared" si="48"/>
        <v>0.18067299396031061</v>
      </c>
      <c r="AQ90" s="78">
        <f t="shared" si="31"/>
        <v>9496</v>
      </c>
      <c r="AR90" s="77">
        <f t="shared" si="49"/>
        <v>0.81932700603968944</v>
      </c>
      <c r="AS90" s="98"/>
    </row>
    <row r="91" spans="2:45" s="12" customFormat="1" ht="13.5" customHeight="1">
      <c r="B91" s="243"/>
      <c r="C91" s="316"/>
      <c r="D91" s="70" t="s">
        <v>152</v>
      </c>
      <c r="E91" s="102">
        <v>9</v>
      </c>
      <c r="F91" s="69">
        <v>1</v>
      </c>
      <c r="G91" s="67">
        <f t="shared" si="32"/>
        <v>0.1111111111111111</v>
      </c>
      <c r="H91" s="69">
        <v>8</v>
      </c>
      <c r="I91" s="67">
        <f t="shared" si="33"/>
        <v>0.88888888888888884</v>
      </c>
      <c r="J91" s="102">
        <v>11</v>
      </c>
      <c r="K91" s="69">
        <v>1</v>
      </c>
      <c r="L91" s="67">
        <f t="shared" si="34"/>
        <v>9.0909090909090912E-2</v>
      </c>
      <c r="M91" s="69">
        <v>10</v>
      </c>
      <c r="N91" s="67">
        <f t="shared" si="35"/>
        <v>0.90909090909090906</v>
      </c>
      <c r="O91" s="102">
        <v>961</v>
      </c>
      <c r="P91" s="69">
        <v>179</v>
      </c>
      <c r="Q91" s="67">
        <f t="shared" si="36"/>
        <v>0.186264308012487</v>
      </c>
      <c r="R91" s="69">
        <v>782</v>
      </c>
      <c r="S91" s="67">
        <f t="shared" si="37"/>
        <v>0.81373569198751305</v>
      </c>
      <c r="T91" s="102">
        <v>511</v>
      </c>
      <c r="U91" s="69">
        <v>83</v>
      </c>
      <c r="V91" s="67">
        <f t="shared" si="38"/>
        <v>0.16242661448140899</v>
      </c>
      <c r="W91" s="69">
        <v>428</v>
      </c>
      <c r="X91" s="67">
        <f t="shared" si="39"/>
        <v>0.83757338551859095</v>
      </c>
      <c r="Y91" s="102">
        <v>245</v>
      </c>
      <c r="Z91" s="69">
        <v>25</v>
      </c>
      <c r="AA91" s="67">
        <f t="shared" si="40"/>
        <v>0.10204081632653061</v>
      </c>
      <c r="AB91" s="69">
        <v>220</v>
      </c>
      <c r="AC91" s="67">
        <f t="shared" si="41"/>
        <v>0.89795918367346939</v>
      </c>
      <c r="AD91" s="102">
        <v>130</v>
      </c>
      <c r="AE91" s="69">
        <v>10</v>
      </c>
      <c r="AF91" s="67">
        <f t="shared" si="42"/>
        <v>7.6923076923076927E-2</v>
      </c>
      <c r="AG91" s="69">
        <v>120</v>
      </c>
      <c r="AH91" s="67">
        <f t="shared" si="43"/>
        <v>0.92307692307692313</v>
      </c>
      <c r="AI91" s="102">
        <v>65</v>
      </c>
      <c r="AJ91" s="69">
        <v>0</v>
      </c>
      <c r="AK91" s="67">
        <f t="shared" si="44"/>
        <v>0</v>
      </c>
      <c r="AL91" s="69">
        <v>65</v>
      </c>
      <c r="AM91" s="67">
        <f t="shared" si="45"/>
        <v>1</v>
      </c>
      <c r="AN91" s="102">
        <f t="shared" si="46"/>
        <v>1932</v>
      </c>
      <c r="AO91" s="69">
        <f t="shared" si="47"/>
        <v>299</v>
      </c>
      <c r="AP91" s="67">
        <f t="shared" si="48"/>
        <v>0.15476190476190477</v>
      </c>
      <c r="AQ91" s="68">
        <f t="shared" si="31"/>
        <v>1633</v>
      </c>
      <c r="AR91" s="67">
        <f t="shared" si="49"/>
        <v>0.84523809523809523</v>
      </c>
      <c r="AS91" s="98"/>
    </row>
    <row r="92" spans="2:45" s="12" customFormat="1" ht="13.5" customHeight="1">
      <c r="B92" s="244"/>
      <c r="C92" s="318"/>
      <c r="D92" s="76" t="s">
        <v>151</v>
      </c>
      <c r="E92" s="103">
        <v>48</v>
      </c>
      <c r="F92" s="75">
        <v>5</v>
      </c>
      <c r="G92" s="13">
        <f t="shared" si="32"/>
        <v>0.10416666666666667</v>
      </c>
      <c r="H92" s="75">
        <v>43</v>
      </c>
      <c r="I92" s="13">
        <f t="shared" si="33"/>
        <v>0.89583333333333337</v>
      </c>
      <c r="J92" s="103">
        <v>111</v>
      </c>
      <c r="K92" s="75">
        <v>14</v>
      </c>
      <c r="L92" s="13">
        <f t="shared" si="34"/>
        <v>0.12612612612612611</v>
      </c>
      <c r="M92" s="75">
        <v>97</v>
      </c>
      <c r="N92" s="13">
        <f t="shared" si="35"/>
        <v>0.87387387387387383</v>
      </c>
      <c r="O92" s="103">
        <v>5341</v>
      </c>
      <c r="P92" s="75">
        <v>1137</v>
      </c>
      <c r="Q92" s="13">
        <f t="shared" si="36"/>
        <v>0.21288148286837671</v>
      </c>
      <c r="R92" s="75">
        <v>4204</v>
      </c>
      <c r="S92" s="13">
        <f t="shared" si="37"/>
        <v>0.78711851713162329</v>
      </c>
      <c r="T92" s="103">
        <v>4097</v>
      </c>
      <c r="U92" s="75">
        <v>803</v>
      </c>
      <c r="V92" s="13">
        <f t="shared" si="38"/>
        <v>0.19599707102758115</v>
      </c>
      <c r="W92" s="75">
        <v>3294</v>
      </c>
      <c r="X92" s="13">
        <f t="shared" si="39"/>
        <v>0.80400292897241887</v>
      </c>
      <c r="Y92" s="103">
        <v>2475</v>
      </c>
      <c r="Z92" s="75">
        <v>344</v>
      </c>
      <c r="AA92" s="13">
        <f t="shared" si="40"/>
        <v>0.138989898989899</v>
      </c>
      <c r="AB92" s="75">
        <v>2131</v>
      </c>
      <c r="AC92" s="13">
        <f t="shared" si="41"/>
        <v>0.861010101010101</v>
      </c>
      <c r="AD92" s="103">
        <v>1076</v>
      </c>
      <c r="AE92" s="75">
        <v>80</v>
      </c>
      <c r="AF92" s="13">
        <f t="shared" si="42"/>
        <v>7.434944237918216E-2</v>
      </c>
      <c r="AG92" s="75">
        <v>996</v>
      </c>
      <c r="AH92" s="13">
        <f t="shared" si="43"/>
        <v>0.92565055762081783</v>
      </c>
      <c r="AI92" s="103">
        <v>374</v>
      </c>
      <c r="AJ92" s="75">
        <v>10</v>
      </c>
      <c r="AK92" s="13">
        <f t="shared" si="44"/>
        <v>2.6737967914438502E-2</v>
      </c>
      <c r="AL92" s="75">
        <v>364</v>
      </c>
      <c r="AM92" s="13">
        <f t="shared" si="45"/>
        <v>0.9732620320855615</v>
      </c>
      <c r="AN92" s="103">
        <f t="shared" si="46"/>
        <v>13522</v>
      </c>
      <c r="AO92" s="75">
        <f t="shared" si="47"/>
        <v>2393</v>
      </c>
      <c r="AP92" s="13">
        <f t="shared" si="48"/>
        <v>0.17697086229847656</v>
      </c>
      <c r="AQ92" s="34">
        <f t="shared" si="31"/>
        <v>11129</v>
      </c>
      <c r="AR92" s="13">
        <f t="shared" si="49"/>
        <v>0.82302913770152342</v>
      </c>
      <c r="AS92" s="98"/>
    </row>
    <row r="93" spans="2:45" s="12" customFormat="1" ht="13.5" customHeight="1">
      <c r="B93" s="242">
        <v>30</v>
      </c>
      <c r="C93" s="315" t="s">
        <v>39</v>
      </c>
      <c r="D93" s="80" t="s">
        <v>153</v>
      </c>
      <c r="E93" s="101">
        <v>55</v>
      </c>
      <c r="F93" s="79">
        <v>2</v>
      </c>
      <c r="G93" s="77">
        <f t="shared" si="32"/>
        <v>3.6363636363636362E-2</v>
      </c>
      <c r="H93" s="79">
        <v>53</v>
      </c>
      <c r="I93" s="77">
        <f t="shared" si="33"/>
        <v>0.96363636363636362</v>
      </c>
      <c r="J93" s="101">
        <v>108</v>
      </c>
      <c r="K93" s="79">
        <v>13</v>
      </c>
      <c r="L93" s="77">
        <f t="shared" si="34"/>
        <v>0.12037037037037036</v>
      </c>
      <c r="M93" s="79">
        <v>95</v>
      </c>
      <c r="N93" s="77">
        <f t="shared" si="35"/>
        <v>0.87962962962962965</v>
      </c>
      <c r="O93" s="101">
        <v>5644</v>
      </c>
      <c r="P93" s="79">
        <v>1196</v>
      </c>
      <c r="Q93" s="77">
        <f t="shared" si="36"/>
        <v>0.21190644932671865</v>
      </c>
      <c r="R93" s="79">
        <v>4448</v>
      </c>
      <c r="S93" s="77">
        <f t="shared" si="37"/>
        <v>0.78809355067328135</v>
      </c>
      <c r="T93" s="101">
        <v>4656</v>
      </c>
      <c r="U93" s="79">
        <v>818</v>
      </c>
      <c r="V93" s="77">
        <f t="shared" si="38"/>
        <v>0.17568728522336768</v>
      </c>
      <c r="W93" s="79">
        <v>3838</v>
      </c>
      <c r="X93" s="77">
        <f t="shared" si="39"/>
        <v>0.82431271477663226</v>
      </c>
      <c r="Y93" s="101">
        <v>3085</v>
      </c>
      <c r="Z93" s="79">
        <v>369</v>
      </c>
      <c r="AA93" s="77">
        <f t="shared" si="40"/>
        <v>0.11961102106969206</v>
      </c>
      <c r="AB93" s="79">
        <v>2716</v>
      </c>
      <c r="AC93" s="77">
        <f t="shared" si="41"/>
        <v>0.88038897893030799</v>
      </c>
      <c r="AD93" s="101">
        <v>1366</v>
      </c>
      <c r="AE93" s="79">
        <v>97</v>
      </c>
      <c r="AF93" s="77">
        <f t="shared" si="42"/>
        <v>7.1010248901903369E-2</v>
      </c>
      <c r="AG93" s="79">
        <v>1269</v>
      </c>
      <c r="AH93" s="77">
        <f t="shared" si="43"/>
        <v>0.92898975109809667</v>
      </c>
      <c r="AI93" s="101">
        <v>408</v>
      </c>
      <c r="AJ93" s="79">
        <v>21</v>
      </c>
      <c r="AK93" s="77">
        <f t="shared" si="44"/>
        <v>5.1470588235294115E-2</v>
      </c>
      <c r="AL93" s="79">
        <v>387</v>
      </c>
      <c r="AM93" s="77">
        <f t="shared" si="45"/>
        <v>0.94852941176470584</v>
      </c>
      <c r="AN93" s="101">
        <f t="shared" si="46"/>
        <v>15322</v>
      </c>
      <c r="AO93" s="79">
        <f t="shared" si="47"/>
        <v>2516</v>
      </c>
      <c r="AP93" s="77">
        <f t="shared" si="48"/>
        <v>0.16420832789453074</v>
      </c>
      <c r="AQ93" s="78">
        <f t="shared" si="31"/>
        <v>12806</v>
      </c>
      <c r="AR93" s="77">
        <f t="shared" si="49"/>
        <v>0.83579167210546923</v>
      </c>
      <c r="AS93" s="98"/>
    </row>
    <row r="94" spans="2:45" s="12" customFormat="1" ht="13.5" customHeight="1">
      <c r="B94" s="243"/>
      <c r="C94" s="316"/>
      <c r="D94" s="70" t="s">
        <v>152</v>
      </c>
      <c r="E94" s="102">
        <v>9</v>
      </c>
      <c r="F94" s="69">
        <v>2</v>
      </c>
      <c r="G94" s="67">
        <f t="shared" si="32"/>
        <v>0.22222222222222221</v>
      </c>
      <c r="H94" s="69">
        <v>7</v>
      </c>
      <c r="I94" s="67">
        <f t="shared" si="33"/>
        <v>0.77777777777777779</v>
      </c>
      <c r="J94" s="102">
        <v>14</v>
      </c>
      <c r="K94" s="69">
        <v>1</v>
      </c>
      <c r="L94" s="67">
        <f t="shared" si="34"/>
        <v>7.1428571428571425E-2</v>
      </c>
      <c r="M94" s="69">
        <v>13</v>
      </c>
      <c r="N94" s="67">
        <f t="shared" si="35"/>
        <v>0.9285714285714286</v>
      </c>
      <c r="O94" s="102">
        <v>1212</v>
      </c>
      <c r="P94" s="69">
        <v>189</v>
      </c>
      <c r="Q94" s="67">
        <f t="shared" si="36"/>
        <v>0.15594059405940594</v>
      </c>
      <c r="R94" s="69">
        <v>1023</v>
      </c>
      <c r="S94" s="67">
        <f t="shared" si="37"/>
        <v>0.84405940594059403</v>
      </c>
      <c r="T94" s="102">
        <v>727</v>
      </c>
      <c r="U94" s="69">
        <v>94</v>
      </c>
      <c r="V94" s="67">
        <f t="shared" si="38"/>
        <v>0.12929848693259974</v>
      </c>
      <c r="W94" s="69">
        <v>633</v>
      </c>
      <c r="X94" s="67">
        <f t="shared" si="39"/>
        <v>0.87070151306740029</v>
      </c>
      <c r="Y94" s="102">
        <v>367</v>
      </c>
      <c r="Z94" s="69">
        <v>39</v>
      </c>
      <c r="AA94" s="67">
        <f t="shared" si="40"/>
        <v>0.10626702997275204</v>
      </c>
      <c r="AB94" s="69">
        <v>328</v>
      </c>
      <c r="AC94" s="67">
        <f t="shared" si="41"/>
        <v>0.89373297002724794</v>
      </c>
      <c r="AD94" s="102">
        <v>190</v>
      </c>
      <c r="AE94" s="69">
        <v>13</v>
      </c>
      <c r="AF94" s="67">
        <f t="shared" si="42"/>
        <v>6.8421052631578952E-2</v>
      </c>
      <c r="AG94" s="69">
        <v>177</v>
      </c>
      <c r="AH94" s="67">
        <f t="shared" si="43"/>
        <v>0.93157894736842106</v>
      </c>
      <c r="AI94" s="102">
        <v>97</v>
      </c>
      <c r="AJ94" s="69">
        <v>1</v>
      </c>
      <c r="AK94" s="67">
        <f t="shared" si="44"/>
        <v>1.0309278350515464E-2</v>
      </c>
      <c r="AL94" s="69">
        <v>96</v>
      </c>
      <c r="AM94" s="67">
        <f t="shared" si="45"/>
        <v>0.98969072164948457</v>
      </c>
      <c r="AN94" s="102">
        <f t="shared" si="46"/>
        <v>2616</v>
      </c>
      <c r="AO94" s="69">
        <f t="shared" si="47"/>
        <v>339</v>
      </c>
      <c r="AP94" s="67">
        <f t="shared" si="48"/>
        <v>0.12958715596330275</v>
      </c>
      <c r="AQ94" s="68">
        <f t="shared" si="31"/>
        <v>2277</v>
      </c>
      <c r="AR94" s="67">
        <f t="shared" si="49"/>
        <v>0.87041284403669728</v>
      </c>
      <c r="AS94" s="98"/>
    </row>
    <row r="95" spans="2:45" s="12" customFormat="1" ht="13.5" customHeight="1">
      <c r="B95" s="244"/>
      <c r="C95" s="318"/>
      <c r="D95" s="76" t="s">
        <v>151</v>
      </c>
      <c r="E95" s="103">
        <v>64</v>
      </c>
      <c r="F95" s="75">
        <v>4</v>
      </c>
      <c r="G95" s="13">
        <f t="shared" si="32"/>
        <v>6.25E-2</v>
      </c>
      <c r="H95" s="75">
        <v>60</v>
      </c>
      <c r="I95" s="13">
        <f t="shared" si="33"/>
        <v>0.9375</v>
      </c>
      <c r="J95" s="103">
        <v>122</v>
      </c>
      <c r="K95" s="75">
        <v>14</v>
      </c>
      <c r="L95" s="13">
        <f t="shared" si="34"/>
        <v>0.11475409836065574</v>
      </c>
      <c r="M95" s="75">
        <v>108</v>
      </c>
      <c r="N95" s="13">
        <f t="shared" si="35"/>
        <v>0.88524590163934425</v>
      </c>
      <c r="O95" s="103">
        <v>6856</v>
      </c>
      <c r="P95" s="75">
        <v>1385</v>
      </c>
      <c r="Q95" s="13">
        <f t="shared" si="36"/>
        <v>0.20201283547257876</v>
      </c>
      <c r="R95" s="75">
        <v>5471</v>
      </c>
      <c r="S95" s="13">
        <f t="shared" si="37"/>
        <v>0.79798716452742124</v>
      </c>
      <c r="T95" s="103">
        <v>5383</v>
      </c>
      <c r="U95" s="75">
        <v>912</v>
      </c>
      <c r="V95" s="13">
        <f t="shared" si="38"/>
        <v>0.16942225524800297</v>
      </c>
      <c r="W95" s="75">
        <v>4471</v>
      </c>
      <c r="X95" s="13">
        <f t="shared" si="39"/>
        <v>0.83057774475199708</v>
      </c>
      <c r="Y95" s="103">
        <v>3452</v>
      </c>
      <c r="Z95" s="75">
        <v>408</v>
      </c>
      <c r="AA95" s="13">
        <f t="shared" si="40"/>
        <v>0.11819235225955968</v>
      </c>
      <c r="AB95" s="75">
        <v>3044</v>
      </c>
      <c r="AC95" s="13">
        <f t="shared" si="41"/>
        <v>0.88180764774044029</v>
      </c>
      <c r="AD95" s="103">
        <v>1556</v>
      </c>
      <c r="AE95" s="75">
        <v>110</v>
      </c>
      <c r="AF95" s="13">
        <f t="shared" si="42"/>
        <v>7.0694087403598976E-2</v>
      </c>
      <c r="AG95" s="75">
        <v>1446</v>
      </c>
      <c r="AH95" s="13">
        <f t="shared" si="43"/>
        <v>0.92930591259640105</v>
      </c>
      <c r="AI95" s="103">
        <v>505</v>
      </c>
      <c r="AJ95" s="75">
        <v>22</v>
      </c>
      <c r="AK95" s="13">
        <f t="shared" si="44"/>
        <v>4.3564356435643561E-2</v>
      </c>
      <c r="AL95" s="75">
        <v>483</v>
      </c>
      <c r="AM95" s="13">
        <f t="shared" si="45"/>
        <v>0.9564356435643564</v>
      </c>
      <c r="AN95" s="103">
        <f t="shared" si="46"/>
        <v>17938</v>
      </c>
      <c r="AO95" s="75">
        <f t="shared" si="47"/>
        <v>2855</v>
      </c>
      <c r="AP95" s="13">
        <f t="shared" si="48"/>
        <v>0.15915932656929424</v>
      </c>
      <c r="AQ95" s="34">
        <f t="shared" si="31"/>
        <v>15083</v>
      </c>
      <c r="AR95" s="13">
        <f t="shared" si="49"/>
        <v>0.84084067343070579</v>
      </c>
      <c r="AS95" s="98"/>
    </row>
    <row r="96" spans="2:45" s="12" customFormat="1" ht="13.5" customHeight="1">
      <c r="B96" s="242">
        <v>31</v>
      </c>
      <c r="C96" s="315" t="s">
        <v>40</v>
      </c>
      <c r="D96" s="80" t="s">
        <v>153</v>
      </c>
      <c r="E96" s="101">
        <v>88</v>
      </c>
      <c r="F96" s="79">
        <v>7</v>
      </c>
      <c r="G96" s="77">
        <f t="shared" si="32"/>
        <v>7.9545454545454544E-2</v>
      </c>
      <c r="H96" s="79">
        <v>81</v>
      </c>
      <c r="I96" s="77">
        <f t="shared" si="33"/>
        <v>0.92045454545454541</v>
      </c>
      <c r="J96" s="101">
        <v>238</v>
      </c>
      <c r="K96" s="79">
        <v>19</v>
      </c>
      <c r="L96" s="77">
        <f t="shared" si="34"/>
        <v>7.9831932773109238E-2</v>
      </c>
      <c r="M96" s="79">
        <v>219</v>
      </c>
      <c r="N96" s="77">
        <f t="shared" si="35"/>
        <v>0.92016806722689071</v>
      </c>
      <c r="O96" s="101">
        <v>8059</v>
      </c>
      <c r="P96" s="79">
        <v>1799</v>
      </c>
      <c r="Q96" s="77">
        <f t="shared" si="36"/>
        <v>0.22322868842288124</v>
      </c>
      <c r="R96" s="79">
        <v>6260</v>
      </c>
      <c r="S96" s="77">
        <f t="shared" si="37"/>
        <v>0.77677131157711876</v>
      </c>
      <c r="T96" s="101">
        <v>6167</v>
      </c>
      <c r="U96" s="79">
        <v>1204</v>
      </c>
      <c r="V96" s="77">
        <f t="shared" si="38"/>
        <v>0.19523269012485811</v>
      </c>
      <c r="W96" s="79">
        <v>4963</v>
      </c>
      <c r="X96" s="77">
        <f t="shared" si="39"/>
        <v>0.80476730987514189</v>
      </c>
      <c r="Y96" s="101">
        <v>3435</v>
      </c>
      <c r="Z96" s="79">
        <v>493</v>
      </c>
      <c r="AA96" s="77">
        <f t="shared" si="40"/>
        <v>0.14352256186317322</v>
      </c>
      <c r="AB96" s="79">
        <v>2942</v>
      </c>
      <c r="AC96" s="77">
        <f t="shared" si="41"/>
        <v>0.85647743813682675</v>
      </c>
      <c r="AD96" s="101">
        <v>1371</v>
      </c>
      <c r="AE96" s="79">
        <v>140</v>
      </c>
      <c r="AF96" s="77">
        <f t="shared" si="42"/>
        <v>0.10211524434719182</v>
      </c>
      <c r="AG96" s="79">
        <v>1231</v>
      </c>
      <c r="AH96" s="77">
        <f t="shared" si="43"/>
        <v>0.89788475565280812</v>
      </c>
      <c r="AI96" s="101">
        <v>384</v>
      </c>
      <c r="AJ96" s="79">
        <v>34</v>
      </c>
      <c r="AK96" s="77">
        <f t="shared" si="44"/>
        <v>8.8541666666666671E-2</v>
      </c>
      <c r="AL96" s="79">
        <v>350</v>
      </c>
      <c r="AM96" s="77">
        <f t="shared" si="45"/>
        <v>0.91145833333333337</v>
      </c>
      <c r="AN96" s="101">
        <f t="shared" si="46"/>
        <v>19742</v>
      </c>
      <c r="AO96" s="79">
        <f t="shared" si="47"/>
        <v>3696</v>
      </c>
      <c r="AP96" s="77">
        <f t="shared" si="48"/>
        <v>0.18721507446054098</v>
      </c>
      <c r="AQ96" s="79">
        <f t="shared" si="31"/>
        <v>16046</v>
      </c>
      <c r="AR96" s="77">
        <f t="shared" si="49"/>
        <v>0.81278492553945902</v>
      </c>
      <c r="AS96" s="98"/>
    </row>
    <row r="97" spans="1:51" s="12" customFormat="1" ht="13.5" customHeight="1">
      <c r="A97" s="81"/>
      <c r="B97" s="243"/>
      <c r="C97" s="316"/>
      <c r="D97" s="70" t="s">
        <v>152</v>
      </c>
      <c r="E97" s="102">
        <v>25</v>
      </c>
      <c r="F97" s="69">
        <v>5</v>
      </c>
      <c r="G97" s="67">
        <f t="shared" si="32"/>
        <v>0.2</v>
      </c>
      <c r="H97" s="69">
        <v>20</v>
      </c>
      <c r="I97" s="67">
        <f t="shared" si="33"/>
        <v>0.8</v>
      </c>
      <c r="J97" s="102">
        <v>40</v>
      </c>
      <c r="K97" s="69">
        <v>6</v>
      </c>
      <c r="L97" s="67">
        <f t="shared" si="34"/>
        <v>0.15</v>
      </c>
      <c r="M97" s="69">
        <v>34</v>
      </c>
      <c r="N97" s="67">
        <f t="shared" si="35"/>
        <v>0.85</v>
      </c>
      <c r="O97" s="102">
        <v>2158</v>
      </c>
      <c r="P97" s="69">
        <v>425</v>
      </c>
      <c r="Q97" s="67">
        <f t="shared" si="36"/>
        <v>0.19694161260426321</v>
      </c>
      <c r="R97" s="69">
        <v>1733</v>
      </c>
      <c r="S97" s="67">
        <f t="shared" si="37"/>
        <v>0.80305838739573676</v>
      </c>
      <c r="T97" s="102">
        <v>1072</v>
      </c>
      <c r="U97" s="69">
        <v>227</v>
      </c>
      <c r="V97" s="67">
        <f t="shared" si="38"/>
        <v>0.21175373134328357</v>
      </c>
      <c r="W97" s="69">
        <v>845</v>
      </c>
      <c r="X97" s="67">
        <f t="shared" si="39"/>
        <v>0.78824626865671643</v>
      </c>
      <c r="Y97" s="102">
        <v>500</v>
      </c>
      <c r="Z97" s="69">
        <v>69</v>
      </c>
      <c r="AA97" s="67">
        <f t="shared" si="40"/>
        <v>0.13800000000000001</v>
      </c>
      <c r="AB97" s="69">
        <v>431</v>
      </c>
      <c r="AC97" s="67">
        <f t="shared" si="41"/>
        <v>0.86199999999999999</v>
      </c>
      <c r="AD97" s="102">
        <v>214</v>
      </c>
      <c r="AE97" s="69">
        <v>15</v>
      </c>
      <c r="AF97" s="67">
        <f t="shared" si="42"/>
        <v>7.0093457943925228E-2</v>
      </c>
      <c r="AG97" s="69">
        <v>199</v>
      </c>
      <c r="AH97" s="67">
        <f t="shared" si="43"/>
        <v>0.92990654205607481</v>
      </c>
      <c r="AI97" s="102">
        <v>91</v>
      </c>
      <c r="AJ97" s="69">
        <v>4</v>
      </c>
      <c r="AK97" s="67">
        <f t="shared" si="44"/>
        <v>4.3956043956043959E-2</v>
      </c>
      <c r="AL97" s="69">
        <v>87</v>
      </c>
      <c r="AM97" s="67">
        <f t="shared" si="45"/>
        <v>0.95604395604395609</v>
      </c>
      <c r="AN97" s="102">
        <f t="shared" si="46"/>
        <v>4100</v>
      </c>
      <c r="AO97" s="69">
        <f t="shared" si="47"/>
        <v>751</v>
      </c>
      <c r="AP97" s="67">
        <f t="shared" si="48"/>
        <v>0.18317073170731707</v>
      </c>
      <c r="AQ97" s="68">
        <f t="shared" si="31"/>
        <v>3349</v>
      </c>
      <c r="AR97" s="67">
        <f t="shared" si="49"/>
        <v>0.81682926829268288</v>
      </c>
      <c r="AS97" s="98"/>
    </row>
    <row r="98" spans="1:51" s="12" customFormat="1" ht="13.5" customHeight="1">
      <c r="A98" s="81"/>
      <c r="B98" s="244"/>
      <c r="C98" s="318"/>
      <c r="D98" s="76" t="s">
        <v>151</v>
      </c>
      <c r="E98" s="103">
        <v>113</v>
      </c>
      <c r="F98" s="75">
        <v>12</v>
      </c>
      <c r="G98" s="13">
        <f t="shared" si="32"/>
        <v>0.10619469026548672</v>
      </c>
      <c r="H98" s="75">
        <v>101</v>
      </c>
      <c r="I98" s="13">
        <f t="shared" si="33"/>
        <v>0.89380530973451322</v>
      </c>
      <c r="J98" s="103">
        <v>278</v>
      </c>
      <c r="K98" s="75">
        <v>25</v>
      </c>
      <c r="L98" s="13">
        <f t="shared" si="34"/>
        <v>8.9928057553956831E-2</v>
      </c>
      <c r="M98" s="75">
        <v>253</v>
      </c>
      <c r="N98" s="13">
        <f t="shared" si="35"/>
        <v>0.91007194244604317</v>
      </c>
      <c r="O98" s="103">
        <v>10217</v>
      </c>
      <c r="P98" s="75">
        <v>2224</v>
      </c>
      <c r="Q98" s="13">
        <f t="shared" si="36"/>
        <v>0.21767642165019085</v>
      </c>
      <c r="R98" s="75">
        <v>7993</v>
      </c>
      <c r="S98" s="13">
        <f t="shared" si="37"/>
        <v>0.78232357834980915</v>
      </c>
      <c r="T98" s="103">
        <v>7239</v>
      </c>
      <c r="U98" s="75">
        <v>1431</v>
      </c>
      <c r="V98" s="13">
        <f t="shared" si="38"/>
        <v>0.19767923746373808</v>
      </c>
      <c r="W98" s="75">
        <v>5808</v>
      </c>
      <c r="X98" s="13">
        <f t="shared" si="39"/>
        <v>0.80232076253626194</v>
      </c>
      <c r="Y98" s="103">
        <v>3935</v>
      </c>
      <c r="Z98" s="75">
        <v>562</v>
      </c>
      <c r="AA98" s="13">
        <f t="shared" si="40"/>
        <v>0.14282083862770012</v>
      </c>
      <c r="AB98" s="75">
        <v>3373</v>
      </c>
      <c r="AC98" s="13">
        <f t="shared" si="41"/>
        <v>0.85717916137229988</v>
      </c>
      <c r="AD98" s="103">
        <v>1585</v>
      </c>
      <c r="AE98" s="75">
        <v>155</v>
      </c>
      <c r="AF98" s="13">
        <f t="shared" si="42"/>
        <v>9.7791798107255523E-2</v>
      </c>
      <c r="AG98" s="75">
        <v>1430</v>
      </c>
      <c r="AH98" s="13">
        <f t="shared" si="43"/>
        <v>0.90220820189274453</v>
      </c>
      <c r="AI98" s="103">
        <v>475</v>
      </c>
      <c r="AJ98" s="75">
        <v>38</v>
      </c>
      <c r="AK98" s="13">
        <f t="shared" si="44"/>
        <v>0.08</v>
      </c>
      <c r="AL98" s="75">
        <v>437</v>
      </c>
      <c r="AM98" s="13">
        <f t="shared" si="45"/>
        <v>0.92</v>
      </c>
      <c r="AN98" s="103">
        <f t="shared" si="46"/>
        <v>23842</v>
      </c>
      <c r="AO98" s="75">
        <f t="shared" si="47"/>
        <v>4447</v>
      </c>
      <c r="AP98" s="13">
        <f t="shared" si="48"/>
        <v>0.18651958728294607</v>
      </c>
      <c r="AQ98" s="34">
        <f t="shared" si="31"/>
        <v>19395</v>
      </c>
      <c r="AR98" s="13">
        <f t="shared" si="49"/>
        <v>0.81348041271705396</v>
      </c>
      <c r="AS98" s="98"/>
      <c r="AU98" s="2"/>
      <c r="AV98" s="86"/>
      <c r="AW98" s="86"/>
      <c r="AX98" s="86"/>
      <c r="AY98" s="86"/>
    </row>
    <row r="99" spans="1:51" s="12" customFormat="1" ht="13.5" customHeight="1">
      <c r="A99" s="81"/>
      <c r="B99" s="242">
        <v>32</v>
      </c>
      <c r="C99" s="315" t="s">
        <v>41</v>
      </c>
      <c r="D99" s="80" t="s">
        <v>153</v>
      </c>
      <c r="E99" s="101">
        <v>49</v>
      </c>
      <c r="F99" s="79">
        <v>3</v>
      </c>
      <c r="G99" s="77">
        <f t="shared" si="32"/>
        <v>6.1224489795918366E-2</v>
      </c>
      <c r="H99" s="79">
        <v>46</v>
      </c>
      <c r="I99" s="77">
        <f t="shared" si="33"/>
        <v>0.93877551020408168</v>
      </c>
      <c r="J99" s="101">
        <v>146</v>
      </c>
      <c r="K99" s="79">
        <v>22</v>
      </c>
      <c r="L99" s="77">
        <f t="shared" si="34"/>
        <v>0.15068493150684931</v>
      </c>
      <c r="M99" s="79">
        <v>124</v>
      </c>
      <c r="N99" s="77">
        <f t="shared" si="35"/>
        <v>0.84931506849315064</v>
      </c>
      <c r="O99" s="101">
        <v>6332</v>
      </c>
      <c r="P99" s="79">
        <v>1343</v>
      </c>
      <c r="Q99" s="77">
        <f t="shared" si="36"/>
        <v>0.21209728363866076</v>
      </c>
      <c r="R99" s="79">
        <v>4989</v>
      </c>
      <c r="S99" s="77">
        <f t="shared" si="37"/>
        <v>0.78790271636133924</v>
      </c>
      <c r="T99" s="101">
        <v>5532</v>
      </c>
      <c r="U99" s="79">
        <v>1020</v>
      </c>
      <c r="V99" s="77">
        <f t="shared" si="38"/>
        <v>0.18438177874186551</v>
      </c>
      <c r="W99" s="79">
        <v>4512</v>
      </c>
      <c r="X99" s="77">
        <f t="shared" si="39"/>
        <v>0.81561822125813443</v>
      </c>
      <c r="Y99" s="101">
        <v>3332</v>
      </c>
      <c r="Z99" s="79">
        <v>411</v>
      </c>
      <c r="AA99" s="77">
        <f t="shared" si="40"/>
        <v>0.12334933973589436</v>
      </c>
      <c r="AB99" s="79">
        <v>2921</v>
      </c>
      <c r="AC99" s="77">
        <f t="shared" si="41"/>
        <v>0.87665066026410565</v>
      </c>
      <c r="AD99" s="101">
        <v>1394</v>
      </c>
      <c r="AE99" s="79">
        <v>133</v>
      </c>
      <c r="AF99" s="77">
        <f t="shared" si="42"/>
        <v>9.5408895265423246E-2</v>
      </c>
      <c r="AG99" s="79">
        <v>1261</v>
      </c>
      <c r="AH99" s="77">
        <f t="shared" si="43"/>
        <v>0.90459110473457671</v>
      </c>
      <c r="AI99" s="101">
        <v>395</v>
      </c>
      <c r="AJ99" s="79">
        <v>16</v>
      </c>
      <c r="AK99" s="77">
        <f t="shared" si="44"/>
        <v>4.0506329113924051E-2</v>
      </c>
      <c r="AL99" s="79">
        <v>379</v>
      </c>
      <c r="AM99" s="77">
        <f t="shared" si="45"/>
        <v>0.95949367088607596</v>
      </c>
      <c r="AN99" s="101">
        <f t="shared" si="46"/>
        <v>17180</v>
      </c>
      <c r="AO99" s="79">
        <f t="shared" si="47"/>
        <v>2948</v>
      </c>
      <c r="AP99" s="77">
        <f t="shared" si="48"/>
        <v>0.17159487776484283</v>
      </c>
      <c r="AQ99" s="78">
        <f t="shared" si="31"/>
        <v>14232</v>
      </c>
      <c r="AR99" s="77">
        <f t="shared" si="49"/>
        <v>0.82840512223515717</v>
      </c>
      <c r="AS99" s="98"/>
      <c r="AU99" s="87"/>
      <c r="AV99" s="86"/>
      <c r="AW99" s="86"/>
      <c r="AX99" s="86"/>
      <c r="AY99" s="86"/>
    </row>
    <row r="100" spans="1:51" s="12" customFormat="1" ht="13.5" customHeight="1">
      <c r="A100" s="81"/>
      <c r="B100" s="243"/>
      <c r="C100" s="316"/>
      <c r="D100" s="70" t="s">
        <v>152</v>
      </c>
      <c r="E100" s="102">
        <v>13</v>
      </c>
      <c r="F100" s="69">
        <v>2</v>
      </c>
      <c r="G100" s="67">
        <f t="shared" si="32"/>
        <v>0.15384615384615385</v>
      </c>
      <c r="H100" s="69">
        <v>11</v>
      </c>
      <c r="I100" s="67">
        <f t="shared" si="33"/>
        <v>0.84615384615384615</v>
      </c>
      <c r="J100" s="102">
        <v>27</v>
      </c>
      <c r="K100" s="69">
        <v>1</v>
      </c>
      <c r="L100" s="67">
        <f t="shared" si="34"/>
        <v>3.7037037037037035E-2</v>
      </c>
      <c r="M100" s="69">
        <v>26</v>
      </c>
      <c r="N100" s="67">
        <f t="shared" si="35"/>
        <v>0.96296296296296291</v>
      </c>
      <c r="O100" s="102">
        <v>1523</v>
      </c>
      <c r="P100" s="69">
        <v>279</v>
      </c>
      <c r="Q100" s="67">
        <f t="shared" si="36"/>
        <v>0.18319107025607353</v>
      </c>
      <c r="R100" s="69">
        <v>1244</v>
      </c>
      <c r="S100" s="67">
        <f t="shared" si="37"/>
        <v>0.81680892974392649</v>
      </c>
      <c r="T100" s="102">
        <v>872</v>
      </c>
      <c r="U100" s="69">
        <v>145</v>
      </c>
      <c r="V100" s="67">
        <f t="shared" si="38"/>
        <v>0.16628440366972477</v>
      </c>
      <c r="W100" s="69">
        <v>727</v>
      </c>
      <c r="X100" s="67">
        <f t="shared" si="39"/>
        <v>0.83371559633027525</v>
      </c>
      <c r="Y100" s="102">
        <v>423</v>
      </c>
      <c r="Z100" s="69">
        <v>51</v>
      </c>
      <c r="AA100" s="67">
        <f t="shared" si="40"/>
        <v>0.12056737588652482</v>
      </c>
      <c r="AB100" s="69">
        <v>372</v>
      </c>
      <c r="AC100" s="67">
        <f t="shared" si="41"/>
        <v>0.87943262411347523</v>
      </c>
      <c r="AD100" s="102">
        <v>172</v>
      </c>
      <c r="AE100" s="69">
        <v>13</v>
      </c>
      <c r="AF100" s="67">
        <f t="shared" si="42"/>
        <v>7.5581395348837205E-2</v>
      </c>
      <c r="AG100" s="69">
        <v>159</v>
      </c>
      <c r="AH100" s="67">
        <f t="shared" si="43"/>
        <v>0.92441860465116277</v>
      </c>
      <c r="AI100" s="102">
        <v>80</v>
      </c>
      <c r="AJ100" s="69">
        <v>2</v>
      </c>
      <c r="AK100" s="67">
        <f t="shared" si="44"/>
        <v>2.5000000000000001E-2</v>
      </c>
      <c r="AL100" s="69">
        <v>78</v>
      </c>
      <c r="AM100" s="67">
        <f t="shared" si="45"/>
        <v>0.97499999999999998</v>
      </c>
      <c r="AN100" s="102">
        <f t="shared" si="46"/>
        <v>3110</v>
      </c>
      <c r="AO100" s="69">
        <f t="shared" si="47"/>
        <v>493</v>
      </c>
      <c r="AP100" s="67">
        <f t="shared" si="48"/>
        <v>0.1585209003215434</v>
      </c>
      <c r="AQ100" s="68">
        <f t="shared" si="31"/>
        <v>2617</v>
      </c>
      <c r="AR100" s="67">
        <f t="shared" si="49"/>
        <v>0.84147909967845658</v>
      </c>
      <c r="AS100" s="98"/>
      <c r="AU100" s="87"/>
      <c r="AV100" s="86"/>
      <c r="AW100" s="86"/>
      <c r="AX100" s="86"/>
      <c r="AY100" s="86"/>
    </row>
    <row r="101" spans="1:51" s="12" customFormat="1" ht="13.5" customHeight="1">
      <c r="A101" s="81"/>
      <c r="B101" s="244"/>
      <c r="C101" s="318"/>
      <c r="D101" s="76" t="s">
        <v>151</v>
      </c>
      <c r="E101" s="103">
        <v>62</v>
      </c>
      <c r="F101" s="75">
        <v>5</v>
      </c>
      <c r="G101" s="13">
        <f t="shared" si="32"/>
        <v>8.0645161290322578E-2</v>
      </c>
      <c r="H101" s="75">
        <v>57</v>
      </c>
      <c r="I101" s="13">
        <f t="shared" si="33"/>
        <v>0.91935483870967738</v>
      </c>
      <c r="J101" s="103">
        <v>173</v>
      </c>
      <c r="K101" s="75">
        <v>23</v>
      </c>
      <c r="L101" s="13">
        <f t="shared" si="34"/>
        <v>0.13294797687861271</v>
      </c>
      <c r="M101" s="75">
        <v>150</v>
      </c>
      <c r="N101" s="13">
        <f t="shared" si="35"/>
        <v>0.86705202312138729</v>
      </c>
      <c r="O101" s="103">
        <v>7855</v>
      </c>
      <c r="P101" s="75">
        <v>1622</v>
      </c>
      <c r="Q101" s="13">
        <f t="shared" si="36"/>
        <v>0.20649267982176958</v>
      </c>
      <c r="R101" s="75">
        <v>6233</v>
      </c>
      <c r="S101" s="13">
        <f t="shared" si="37"/>
        <v>0.79350732017823045</v>
      </c>
      <c r="T101" s="103">
        <v>6404</v>
      </c>
      <c r="U101" s="75">
        <v>1165</v>
      </c>
      <c r="V101" s="13">
        <f t="shared" si="38"/>
        <v>0.18191755153029357</v>
      </c>
      <c r="W101" s="75">
        <v>5239</v>
      </c>
      <c r="X101" s="13">
        <f t="shared" si="39"/>
        <v>0.81808244846970646</v>
      </c>
      <c r="Y101" s="103">
        <v>3755</v>
      </c>
      <c r="Z101" s="75">
        <v>462</v>
      </c>
      <c r="AA101" s="13">
        <f t="shared" si="40"/>
        <v>0.12303595206391478</v>
      </c>
      <c r="AB101" s="75">
        <v>3293</v>
      </c>
      <c r="AC101" s="13">
        <f t="shared" si="41"/>
        <v>0.87696404793608518</v>
      </c>
      <c r="AD101" s="103">
        <v>1566</v>
      </c>
      <c r="AE101" s="75">
        <v>146</v>
      </c>
      <c r="AF101" s="13">
        <f t="shared" si="42"/>
        <v>9.3231162196679443E-2</v>
      </c>
      <c r="AG101" s="75">
        <v>1420</v>
      </c>
      <c r="AH101" s="13">
        <f t="shared" si="43"/>
        <v>0.90676883780332052</v>
      </c>
      <c r="AI101" s="103">
        <v>475</v>
      </c>
      <c r="AJ101" s="75">
        <v>18</v>
      </c>
      <c r="AK101" s="13">
        <f t="shared" si="44"/>
        <v>3.7894736842105266E-2</v>
      </c>
      <c r="AL101" s="75">
        <v>457</v>
      </c>
      <c r="AM101" s="13">
        <f t="shared" si="45"/>
        <v>0.96210526315789469</v>
      </c>
      <c r="AN101" s="103">
        <f t="shared" si="46"/>
        <v>20290</v>
      </c>
      <c r="AO101" s="75">
        <f t="shared" si="47"/>
        <v>3441</v>
      </c>
      <c r="AP101" s="13">
        <f t="shared" si="48"/>
        <v>0.16959093149334648</v>
      </c>
      <c r="AQ101" s="34">
        <f t="shared" si="31"/>
        <v>16849</v>
      </c>
      <c r="AR101" s="13">
        <f t="shared" si="49"/>
        <v>0.83040906850665352</v>
      </c>
      <c r="AS101" s="98"/>
      <c r="AU101" s="87"/>
      <c r="AV101" s="86"/>
      <c r="AW101" s="86"/>
      <c r="AX101" s="86"/>
      <c r="AY101" s="86"/>
    </row>
    <row r="102" spans="1:51" s="12" customFormat="1" ht="13.5" customHeight="1">
      <c r="B102" s="242">
        <v>33</v>
      </c>
      <c r="C102" s="315" t="s">
        <v>42</v>
      </c>
      <c r="D102" s="80" t="s">
        <v>153</v>
      </c>
      <c r="E102" s="101">
        <v>12</v>
      </c>
      <c r="F102" s="79">
        <v>3</v>
      </c>
      <c r="G102" s="77">
        <f t="shared" si="32"/>
        <v>0.25</v>
      </c>
      <c r="H102" s="79">
        <v>9</v>
      </c>
      <c r="I102" s="77">
        <f t="shared" si="33"/>
        <v>0.75</v>
      </c>
      <c r="J102" s="101">
        <v>51</v>
      </c>
      <c r="K102" s="79">
        <v>3</v>
      </c>
      <c r="L102" s="77">
        <f t="shared" si="34"/>
        <v>5.8823529411764705E-2</v>
      </c>
      <c r="M102" s="79">
        <v>48</v>
      </c>
      <c r="N102" s="77">
        <f t="shared" si="35"/>
        <v>0.94117647058823528</v>
      </c>
      <c r="O102" s="101">
        <v>1988</v>
      </c>
      <c r="P102" s="79">
        <v>522</v>
      </c>
      <c r="Q102" s="77">
        <f t="shared" si="36"/>
        <v>0.26257545271629779</v>
      </c>
      <c r="R102" s="79">
        <v>1466</v>
      </c>
      <c r="S102" s="77">
        <f t="shared" si="37"/>
        <v>0.73742454728370221</v>
      </c>
      <c r="T102" s="101">
        <v>1455</v>
      </c>
      <c r="U102" s="79">
        <v>348</v>
      </c>
      <c r="V102" s="77">
        <f t="shared" si="38"/>
        <v>0.23917525773195877</v>
      </c>
      <c r="W102" s="79">
        <v>1107</v>
      </c>
      <c r="X102" s="77">
        <f t="shared" si="39"/>
        <v>0.7608247422680412</v>
      </c>
      <c r="Y102" s="101">
        <v>872</v>
      </c>
      <c r="Z102" s="79">
        <v>177</v>
      </c>
      <c r="AA102" s="77">
        <f t="shared" si="40"/>
        <v>0.20298165137614679</v>
      </c>
      <c r="AB102" s="79">
        <v>695</v>
      </c>
      <c r="AC102" s="77">
        <f t="shared" si="41"/>
        <v>0.79701834862385323</v>
      </c>
      <c r="AD102" s="101">
        <v>385</v>
      </c>
      <c r="AE102" s="79">
        <v>54</v>
      </c>
      <c r="AF102" s="77">
        <f t="shared" si="42"/>
        <v>0.14025974025974025</v>
      </c>
      <c r="AG102" s="79">
        <v>331</v>
      </c>
      <c r="AH102" s="77">
        <f t="shared" si="43"/>
        <v>0.85974025974025969</v>
      </c>
      <c r="AI102" s="101">
        <v>102</v>
      </c>
      <c r="AJ102" s="79">
        <v>8</v>
      </c>
      <c r="AK102" s="77">
        <f t="shared" si="44"/>
        <v>7.8431372549019607E-2</v>
      </c>
      <c r="AL102" s="79">
        <v>94</v>
      </c>
      <c r="AM102" s="77">
        <f t="shared" si="45"/>
        <v>0.92156862745098034</v>
      </c>
      <c r="AN102" s="101">
        <f t="shared" si="46"/>
        <v>4865</v>
      </c>
      <c r="AO102" s="79">
        <f t="shared" si="47"/>
        <v>1115</v>
      </c>
      <c r="AP102" s="77">
        <f t="shared" si="48"/>
        <v>0.22918807810894143</v>
      </c>
      <c r="AQ102" s="78">
        <f t="shared" ref="AQ102:AQ149" si="54">SUM(H102,M102,R102,W102,AB102,AG102,AL102)</f>
        <v>3750</v>
      </c>
      <c r="AR102" s="77">
        <f t="shared" si="49"/>
        <v>0.77081192189105863</v>
      </c>
      <c r="AS102" s="98"/>
      <c r="AU102" s="87"/>
      <c r="AV102" s="86"/>
      <c r="AW102" s="86"/>
      <c r="AX102" s="86"/>
      <c r="AY102" s="86"/>
    </row>
    <row r="103" spans="1:51" s="12" customFormat="1" ht="13.5" customHeight="1">
      <c r="B103" s="243"/>
      <c r="C103" s="316"/>
      <c r="D103" s="70" t="s">
        <v>152</v>
      </c>
      <c r="E103" s="102">
        <v>4</v>
      </c>
      <c r="F103" s="69">
        <v>0</v>
      </c>
      <c r="G103" s="67">
        <f t="shared" ref="G103:G150" si="55">IFERROR(F103/E103,"-")</f>
        <v>0</v>
      </c>
      <c r="H103" s="69">
        <v>4</v>
      </c>
      <c r="I103" s="67">
        <f t="shared" ref="I103:I150" si="56">IFERROR(H103/E103,"-")</f>
        <v>1</v>
      </c>
      <c r="J103" s="102">
        <v>8</v>
      </c>
      <c r="K103" s="69">
        <v>1</v>
      </c>
      <c r="L103" s="67">
        <f t="shared" ref="L103:L150" si="57">IFERROR(K103/J103,"-")</f>
        <v>0.125</v>
      </c>
      <c r="M103" s="69">
        <v>7</v>
      </c>
      <c r="N103" s="67">
        <f t="shared" ref="N103:N150" si="58">IFERROR(M103/J103,"-")</f>
        <v>0.875</v>
      </c>
      <c r="O103" s="102">
        <v>438</v>
      </c>
      <c r="P103" s="69">
        <v>89</v>
      </c>
      <c r="Q103" s="67">
        <f t="shared" ref="Q103:Q150" si="59">IFERROR(P103/O103,"-")</f>
        <v>0.20319634703196346</v>
      </c>
      <c r="R103" s="69">
        <v>349</v>
      </c>
      <c r="S103" s="67">
        <f t="shared" ref="S103:S150" si="60">IFERROR(R103/O103,"-")</f>
        <v>0.79680365296803657</v>
      </c>
      <c r="T103" s="102">
        <v>230</v>
      </c>
      <c r="U103" s="69">
        <v>43</v>
      </c>
      <c r="V103" s="67">
        <f t="shared" ref="V103:V150" si="61">IFERROR(U103/T103,"-")</f>
        <v>0.18695652173913044</v>
      </c>
      <c r="W103" s="69">
        <v>187</v>
      </c>
      <c r="X103" s="67">
        <f t="shared" ref="X103:X150" si="62">IFERROR(W103/T103,"-")</f>
        <v>0.81304347826086953</v>
      </c>
      <c r="Y103" s="102">
        <v>115</v>
      </c>
      <c r="Z103" s="69">
        <v>11</v>
      </c>
      <c r="AA103" s="67">
        <f t="shared" ref="AA103:AA150" si="63">IFERROR(Z103/Y103,"-")</f>
        <v>9.5652173913043481E-2</v>
      </c>
      <c r="AB103" s="69">
        <v>104</v>
      </c>
      <c r="AC103" s="67">
        <f t="shared" ref="AC103:AC150" si="64">IFERROR(AB103/Y103,"-")</f>
        <v>0.90434782608695652</v>
      </c>
      <c r="AD103" s="102">
        <v>54</v>
      </c>
      <c r="AE103" s="69">
        <v>3</v>
      </c>
      <c r="AF103" s="67">
        <f t="shared" ref="AF103:AF150" si="65">IFERROR(AE103/AD103,"-")</f>
        <v>5.5555555555555552E-2</v>
      </c>
      <c r="AG103" s="69">
        <v>51</v>
      </c>
      <c r="AH103" s="67">
        <f t="shared" ref="AH103:AH150" si="66">IFERROR(AG103/AD103,"-")</f>
        <v>0.94444444444444442</v>
      </c>
      <c r="AI103" s="102">
        <v>33</v>
      </c>
      <c r="AJ103" s="69">
        <v>0</v>
      </c>
      <c r="AK103" s="67">
        <f t="shared" ref="AK103:AK150" si="67">IFERROR(AJ103/AI103,"-")</f>
        <v>0</v>
      </c>
      <c r="AL103" s="69">
        <v>33</v>
      </c>
      <c r="AM103" s="67">
        <f t="shared" ref="AM103:AM150" si="68">IFERROR(AL103/AI103,"-")</f>
        <v>1</v>
      </c>
      <c r="AN103" s="102">
        <f t="shared" ref="AN103:AN150" si="69">SUM(E103,J103,O103,T103,Y103,AD103,AI103)</f>
        <v>882</v>
      </c>
      <c r="AO103" s="69">
        <f t="shared" ref="AO103:AO150" si="70">SUM(F103,K103,P103,U103,Z103,AE103,AJ103)</f>
        <v>147</v>
      </c>
      <c r="AP103" s="67">
        <f t="shared" ref="AP103:AP150" si="71">IFERROR(AO103/AN103,"-")</f>
        <v>0.16666666666666666</v>
      </c>
      <c r="AQ103" s="68">
        <f t="shared" si="54"/>
        <v>735</v>
      </c>
      <c r="AR103" s="67">
        <f t="shared" ref="AR103:AR150" si="72">IFERROR(AQ103/AN103,"-")</f>
        <v>0.83333333333333337</v>
      </c>
      <c r="AS103" s="98"/>
      <c r="AU103" s="87"/>
      <c r="AV103" s="86"/>
      <c r="AW103" s="86"/>
      <c r="AX103" s="86"/>
      <c r="AY103" s="86"/>
    </row>
    <row r="104" spans="1:51" s="12" customFormat="1" ht="13.5" customHeight="1">
      <c r="B104" s="244"/>
      <c r="C104" s="318"/>
      <c r="D104" s="76" t="s">
        <v>151</v>
      </c>
      <c r="E104" s="103">
        <v>16</v>
      </c>
      <c r="F104" s="75">
        <v>3</v>
      </c>
      <c r="G104" s="13">
        <f t="shared" si="55"/>
        <v>0.1875</v>
      </c>
      <c r="H104" s="75">
        <v>13</v>
      </c>
      <c r="I104" s="13">
        <f t="shared" si="56"/>
        <v>0.8125</v>
      </c>
      <c r="J104" s="103">
        <v>59</v>
      </c>
      <c r="K104" s="75">
        <v>4</v>
      </c>
      <c r="L104" s="13">
        <f t="shared" si="57"/>
        <v>6.7796610169491525E-2</v>
      </c>
      <c r="M104" s="75">
        <v>55</v>
      </c>
      <c r="N104" s="13">
        <f t="shared" si="58"/>
        <v>0.93220338983050843</v>
      </c>
      <c r="O104" s="103">
        <v>2426</v>
      </c>
      <c r="P104" s="75">
        <v>611</v>
      </c>
      <c r="Q104" s="13">
        <f t="shared" si="59"/>
        <v>0.25185490519373455</v>
      </c>
      <c r="R104" s="75">
        <v>1815</v>
      </c>
      <c r="S104" s="13">
        <f t="shared" si="60"/>
        <v>0.74814509480626545</v>
      </c>
      <c r="T104" s="103">
        <v>1685</v>
      </c>
      <c r="U104" s="75">
        <v>391</v>
      </c>
      <c r="V104" s="13">
        <f t="shared" si="61"/>
        <v>0.23204747774480713</v>
      </c>
      <c r="W104" s="75">
        <v>1294</v>
      </c>
      <c r="X104" s="13">
        <f t="shared" si="62"/>
        <v>0.76795252225519284</v>
      </c>
      <c r="Y104" s="103">
        <v>987</v>
      </c>
      <c r="Z104" s="75">
        <v>188</v>
      </c>
      <c r="AA104" s="13">
        <f t="shared" si="63"/>
        <v>0.19047619047619047</v>
      </c>
      <c r="AB104" s="75">
        <v>799</v>
      </c>
      <c r="AC104" s="13">
        <f t="shared" si="64"/>
        <v>0.80952380952380953</v>
      </c>
      <c r="AD104" s="103">
        <v>439</v>
      </c>
      <c r="AE104" s="75">
        <v>57</v>
      </c>
      <c r="AF104" s="13">
        <f t="shared" si="65"/>
        <v>0.12984054669703873</v>
      </c>
      <c r="AG104" s="75">
        <v>382</v>
      </c>
      <c r="AH104" s="13">
        <f t="shared" si="66"/>
        <v>0.87015945330296129</v>
      </c>
      <c r="AI104" s="103">
        <v>135</v>
      </c>
      <c r="AJ104" s="75">
        <v>8</v>
      </c>
      <c r="AK104" s="13">
        <f t="shared" si="67"/>
        <v>5.9259259259259262E-2</v>
      </c>
      <c r="AL104" s="75">
        <v>127</v>
      </c>
      <c r="AM104" s="13">
        <f t="shared" si="68"/>
        <v>0.94074074074074077</v>
      </c>
      <c r="AN104" s="103">
        <f t="shared" si="69"/>
        <v>5747</v>
      </c>
      <c r="AO104" s="75">
        <f t="shared" si="70"/>
        <v>1262</v>
      </c>
      <c r="AP104" s="13">
        <f t="shared" si="71"/>
        <v>0.21959283104228294</v>
      </c>
      <c r="AQ104" s="34">
        <f t="shared" si="54"/>
        <v>4485</v>
      </c>
      <c r="AR104" s="13">
        <f t="shared" si="72"/>
        <v>0.78040716895771711</v>
      </c>
      <c r="AS104" s="98"/>
    </row>
    <row r="105" spans="1:51" s="12" customFormat="1" ht="13.5" customHeight="1">
      <c r="B105" s="242">
        <v>34</v>
      </c>
      <c r="C105" s="315" t="s">
        <v>44</v>
      </c>
      <c r="D105" s="80" t="s">
        <v>153</v>
      </c>
      <c r="E105" s="101">
        <v>103</v>
      </c>
      <c r="F105" s="79">
        <v>8</v>
      </c>
      <c r="G105" s="77">
        <f t="shared" si="55"/>
        <v>7.7669902912621352E-2</v>
      </c>
      <c r="H105" s="79">
        <v>95</v>
      </c>
      <c r="I105" s="77">
        <f t="shared" si="56"/>
        <v>0.92233009708737868</v>
      </c>
      <c r="J105" s="101">
        <v>223</v>
      </c>
      <c r="K105" s="79">
        <v>31</v>
      </c>
      <c r="L105" s="77">
        <f t="shared" si="57"/>
        <v>0.13901345291479822</v>
      </c>
      <c r="M105" s="79">
        <v>192</v>
      </c>
      <c r="N105" s="77">
        <f t="shared" si="58"/>
        <v>0.86098654708520184</v>
      </c>
      <c r="O105" s="101">
        <v>8491</v>
      </c>
      <c r="P105" s="79">
        <v>1828</v>
      </c>
      <c r="Q105" s="77">
        <f t="shared" si="59"/>
        <v>0.21528677423153927</v>
      </c>
      <c r="R105" s="79">
        <v>6663</v>
      </c>
      <c r="S105" s="77">
        <f t="shared" si="60"/>
        <v>0.7847132257684607</v>
      </c>
      <c r="T105" s="101">
        <v>6925</v>
      </c>
      <c r="U105" s="79">
        <v>1287</v>
      </c>
      <c r="V105" s="77">
        <f t="shared" si="61"/>
        <v>0.18584837545126354</v>
      </c>
      <c r="W105" s="79">
        <v>5638</v>
      </c>
      <c r="X105" s="77">
        <f t="shared" si="62"/>
        <v>0.81415162454873646</v>
      </c>
      <c r="Y105" s="101">
        <v>4406</v>
      </c>
      <c r="Z105" s="79">
        <v>539</v>
      </c>
      <c r="AA105" s="77">
        <f t="shared" si="63"/>
        <v>0.12233318202451203</v>
      </c>
      <c r="AB105" s="79">
        <v>3867</v>
      </c>
      <c r="AC105" s="77">
        <f t="shared" si="64"/>
        <v>0.87766681797548796</v>
      </c>
      <c r="AD105" s="101">
        <v>1866</v>
      </c>
      <c r="AE105" s="79">
        <v>118</v>
      </c>
      <c r="AF105" s="77">
        <f t="shared" si="65"/>
        <v>6.3236870310825297E-2</v>
      </c>
      <c r="AG105" s="79">
        <v>1748</v>
      </c>
      <c r="AH105" s="77">
        <f t="shared" si="66"/>
        <v>0.93676312968917474</v>
      </c>
      <c r="AI105" s="101">
        <v>559</v>
      </c>
      <c r="AJ105" s="79">
        <v>20</v>
      </c>
      <c r="AK105" s="77">
        <f t="shared" si="67"/>
        <v>3.5778175313059032E-2</v>
      </c>
      <c r="AL105" s="79">
        <v>539</v>
      </c>
      <c r="AM105" s="77">
        <f t="shared" si="68"/>
        <v>0.96422182468694095</v>
      </c>
      <c r="AN105" s="101">
        <f t="shared" si="69"/>
        <v>22573</v>
      </c>
      <c r="AO105" s="79">
        <f t="shared" si="70"/>
        <v>3831</v>
      </c>
      <c r="AP105" s="77">
        <f t="shared" si="71"/>
        <v>0.16971603242812208</v>
      </c>
      <c r="AQ105" s="78">
        <f t="shared" si="54"/>
        <v>18742</v>
      </c>
      <c r="AR105" s="77">
        <f t="shared" si="72"/>
        <v>0.83028396757187795</v>
      </c>
      <c r="AS105" s="98"/>
    </row>
    <row r="106" spans="1:51" s="12" customFormat="1" ht="13.5" customHeight="1">
      <c r="B106" s="243"/>
      <c r="C106" s="316"/>
      <c r="D106" s="70" t="s">
        <v>152</v>
      </c>
      <c r="E106" s="102">
        <v>15</v>
      </c>
      <c r="F106" s="69">
        <v>0</v>
      </c>
      <c r="G106" s="67">
        <f t="shared" si="55"/>
        <v>0</v>
      </c>
      <c r="H106" s="69">
        <v>15</v>
      </c>
      <c r="I106" s="67">
        <f t="shared" si="56"/>
        <v>1</v>
      </c>
      <c r="J106" s="102">
        <v>24</v>
      </c>
      <c r="K106" s="69">
        <v>2</v>
      </c>
      <c r="L106" s="67">
        <f t="shared" si="57"/>
        <v>8.3333333333333329E-2</v>
      </c>
      <c r="M106" s="69">
        <v>22</v>
      </c>
      <c r="N106" s="67">
        <f t="shared" si="58"/>
        <v>0.91666666666666663</v>
      </c>
      <c r="O106" s="102">
        <v>1630</v>
      </c>
      <c r="P106" s="69">
        <v>263</v>
      </c>
      <c r="Q106" s="67">
        <f t="shared" si="59"/>
        <v>0.16134969325153375</v>
      </c>
      <c r="R106" s="69">
        <v>1367</v>
      </c>
      <c r="S106" s="67">
        <f t="shared" si="60"/>
        <v>0.8386503067484663</v>
      </c>
      <c r="T106" s="102">
        <v>907</v>
      </c>
      <c r="U106" s="69">
        <v>145</v>
      </c>
      <c r="V106" s="67">
        <f t="shared" si="61"/>
        <v>0.15986769570011025</v>
      </c>
      <c r="W106" s="69">
        <v>762</v>
      </c>
      <c r="X106" s="67">
        <f t="shared" si="62"/>
        <v>0.84013230429988972</v>
      </c>
      <c r="Y106" s="102">
        <v>447</v>
      </c>
      <c r="Z106" s="69">
        <v>31</v>
      </c>
      <c r="AA106" s="67">
        <f t="shared" si="63"/>
        <v>6.9351230425055935E-2</v>
      </c>
      <c r="AB106" s="69">
        <v>416</v>
      </c>
      <c r="AC106" s="67">
        <f t="shared" si="64"/>
        <v>0.93064876957494402</v>
      </c>
      <c r="AD106" s="102">
        <v>190</v>
      </c>
      <c r="AE106" s="69">
        <v>10</v>
      </c>
      <c r="AF106" s="67">
        <f t="shared" si="65"/>
        <v>5.2631578947368418E-2</v>
      </c>
      <c r="AG106" s="69">
        <v>180</v>
      </c>
      <c r="AH106" s="67">
        <f t="shared" si="66"/>
        <v>0.94736842105263153</v>
      </c>
      <c r="AI106" s="102">
        <v>83</v>
      </c>
      <c r="AJ106" s="69">
        <v>1</v>
      </c>
      <c r="AK106" s="67">
        <f t="shared" si="67"/>
        <v>1.2048192771084338E-2</v>
      </c>
      <c r="AL106" s="69">
        <v>82</v>
      </c>
      <c r="AM106" s="67">
        <f t="shared" si="68"/>
        <v>0.98795180722891562</v>
      </c>
      <c r="AN106" s="102">
        <f t="shared" si="69"/>
        <v>3296</v>
      </c>
      <c r="AO106" s="69">
        <f t="shared" si="70"/>
        <v>452</v>
      </c>
      <c r="AP106" s="67">
        <f t="shared" si="71"/>
        <v>0.13713592233009708</v>
      </c>
      <c r="AQ106" s="68">
        <f t="shared" si="54"/>
        <v>2844</v>
      </c>
      <c r="AR106" s="67">
        <f t="shared" si="72"/>
        <v>0.86286407766990292</v>
      </c>
      <c r="AS106" s="98"/>
    </row>
    <row r="107" spans="1:51" s="12" customFormat="1" ht="13.5" customHeight="1">
      <c r="B107" s="244"/>
      <c r="C107" s="318"/>
      <c r="D107" s="76" t="s">
        <v>151</v>
      </c>
      <c r="E107" s="103">
        <v>118</v>
      </c>
      <c r="F107" s="75">
        <v>8</v>
      </c>
      <c r="G107" s="13">
        <f t="shared" si="55"/>
        <v>6.7796610169491525E-2</v>
      </c>
      <c r="H107" s="75">
        <v>110</v>
      </c>
      <c r="I107" s="13">
        <f t="shared" si="56"/>
        <v>0.93220338983050843</v>
      </c>
      <c r="J107" s="103">
        <v>247</v>
      </c>
      <c r="K107" s="75">
        <v>33</v>
      </c>
      <c r="L107" s="13">
        <f t="shared" si="57"/>
        <v>0.13360323886639677</v>
      </c>
      <c r="M107" s="75">
        <v>214</v>
      </c>
      <c r="N107" s="13">
        <f t="shared" si="58"/>
        <v>0.8663967611336032</v>
      </c>
      <c r="O107" s="103">
        <v>10121</v>
      </c>
      <c r="P107" s="75">
        <v>2091</v>
      </c>
      <c r="Q107" s="13">
        <f t="shared" si="59"/>
        <v>0.20660013832625235</v>
      </c>
      <c r="R107" s="75">
        <v>8030</v>
      </c>
      <c r="S107" s="13">
        <f t="shared" si="60"/>
        <v>0.79339986167374765</v>
      </c>
      <c r="T107" s="103">
        <v>7832</v>
      </c>
      <c r="U107" s="75">
        <v>1432</v>
      </c>
      <c r="V107" s="13">
        <f t="shared" si="61"/>
        <v>0.18283963227783454</v>
      </c>
      <c r="W107" s="75">
        <v>6400</v>
      </c>
      <c r="X107" s="13">
        <f t="shared" si="62"/>
        <v>0.81716036772216549</v>
      </c>
      <c r="Y107" s="103">
        <v>4853</v>
      </c>
      <c r="Z107" s="75">
        <v>570</v>
      </c>
      <c r="AA107" s="13">
        <f t="shared" si="63"/>
        <v>0.11745312178034206</v>
      </c>
      <c r="AB107" s="75">
        <v>4283</v>
      </c>
      <c r="AC107" s="13">
        <f t="shared" si="64"/>
        <v>0.88254687821965794</v>
      </c>
      <c r="AD107" s="103">
        <v>2056</v>
      </c>
      <c r="AE107" s="75">
        <v>128</v>
      </c>
      <c r="AF107" s="13">
        <f t="shared" si="65"/>
        <v>6.2256809338521402E-2</v>
      </c>
      <c r="AG107" s="75">
        <v>1928</v>
      </c>
      <c r="AH107" s="13">
        <f t="shared" si="66"/>
        <v>0.9377431906614786</v>
      </c>
      <c r="AI107" s="103">
        <v>642</v>
      </c>
      <c r="AJ107" s="75">
        <v>21</v>
      </c>
      <c r="AK107" s="13">
        <f t="shared" si="67"/>
        <v>3.2710280373831772E-2</v>
      </c>
      <c r="AL107" s="75">
        <v>621</v>
      </c>
      <c r="AM107" s="13">
        <f t="shared" si="68"/>
        <v>0.96728971962616828</v>
      </c>
      <c r="AN107" s="103">
        <f t="shared" si="69"/>
        <v>25869</v>
      </c>
      <c r="AO107" s="75">
        <f t="shared" si="70"/>
        <v>4283</v>
      </c>
      <c r="AP107" s="13">
        <f t="shared" si="71"/>
        <v>0.16556496192353781</v>
      </c>
      <c r="AQ107" s="34">
        <f t="shared" si="54"/>
        <v>21586</v>
      </c>
      <c r="AR107" s="13">
        <f t="shared" si="72"/>
        <v>0.83443503807646213</v>
      </c>
      <c r="AS107" s="98"/>
    </row>
    <row r="108" spans="1:51" s="12" customFormat="1" ht="13.5" customHeight="1">
      <c r="B108" s="242">
        <v>35</v>
      </c>
      <c r="C108" s="315" t="s">
        <v>1</v>
      </c>
      <c r="D108" s="80" t="s">
        <v>153</v>
      </c>
      <c r="E108" s="101">
        <v>20</v>
      </c>
      <c r="F108" s="79">
        <v>3</v>
      </c>
      <c r="G108" s="77">
        <f t="shared" si="55"/>
        <v>0.15</v>
      </c>
      <c r="H108" s="79">
        <v>17</v>
      </c>
      <c r="I108" s="77">
        <f t="shared" si="56"/>
        <v>0.85</v>
      </c>
      <c r="J108" s="101">
        <v>38</v>
      </c>
      <c r="K108" s="79">
        <v>8</v>
      </c>
      <c r="L108" s="77">
        <f t="shared" si="57"/>
        <v>0.21052631578947367</v>
      </c>
      <c r="M108" s="79">
        <v>30</v>
      </c>
      <c r="N108" s="77">
        <f t="shared" si="58"/>
        <v>0.78947368421052633</v>
      </c>
      <c r="O108" s="101">
        <v>16140</v>
      </c>
      <c r="P108" s="79">
        <v>3709</v>
      </c>
      <c r="Q108" s="77">
        <f t="shared" si="59"/>
        <v>0.22980173482032218</v>
      </c>
      <c r="R108" s="79">
        <v>12431</v>
      </c>
      <c r="S108" s="77">
        <f t="shared" si="60"/>
        <v>0.77019826517967782</v>
      </c>
      <c r="T108" s="101">
        <v>14066</v>
      </c>
      <c r="U108" s="79">
        <v>2912</v>
      </c>
      <c r="V108" s="77">
        <f t="shared" si="61"/>
        <v>0.20702402957486138</v>
      </c>
      <c r="W108" s="79">
        <v>11154</v>
      </c>
      <c r="X108" s="77">
        <f t="shared" si="62"/>
        <v>0.79297597042513868</v>
      </c>
      <c r="Y108" s="101">
        <v>9433</v>
      </c>
      <c r="Z108" s="79">
        <v>1328</v>
      </c>
      <c r="AA108" s="77">
        <f t="shared" si="63"/>
        <v>0.14078235980069967</v>
      </c>
      <c r="AB108" s="79">
        <v>8105</v>
      </c>
      <c r="AC108" s="77">
        <f t="shared" si="64"/>
        <v>0.85921764019930036</v>
      </c>
      <c r="AD108" s="101">
        <v>3864</v>
      </c>
      <c r="AE108" s="79">
        <v>331</v>
      </c>
      <c r="AF108" s="77">
        <f t="shared" si="65"/>
        <v>8.5662525879917184E-2</v>
      </c>
      <c r="AG108" s="79">
        <v>3533</v>
      </c>
      <c r="AH108" s="77">
        <f t="shared" si="66"/>
        <v>0.91433747412008282</v>
      </c>
      <c r="AI108" s="101">
        <v>1158</v>
      </c>
      <c r="AJ108" s="79">
        <v>71</v>
      </c>
      <c r="AK108" s="77">
        <f t="shared" si="67"/>
        <v>6.1312607944732297E-2</v>
      </c>
      <c r="AL108" s="79">
        <v>1087</v>
      </c>
      <c r="AM108" s="77">
        <f t="shared" si="68"/>
        <v>0.93868739205526774</v>
      </c>
      <c r="AN108" s="101">
        <f t="shared" si="69"/>
        <v>44719</v>
      </c>
      <c r="AO108" s="79">
        <f t="shared" si="70"/>
        <v>8362</v>
      </c>
      <c r="AP108" s="77">
        <f t="shared" si="71"/>
        <v>0.18698987007759565</v>
      </c>
      <c r="AQ108" s="78">
        <f t="shared" si="54"/>
        <v>36357</v>
      </c>
      <c r="AR108" s="77">
        <f t="shared" si="72"/>
        <v>0.8130101299224044</v>
      </c>
      <c r="AS108" s="98"/>
    </row>
    <row r="109" spans="1:51" s="12" customFormat="1" ht="13.5" customHeight="1">
      <c r="B109" s="243"/>
      <c r="C109" s="316"/>
      <c r="D109" s="70" t="s">
        <v>152</v>
      </c>
      <c r="E109" s="102">
        <v>5</v>
      </c>
      <c r="F109" s="69">
        <v>0</v>
      </c>
      <c r="G109" s="67">
        <f t="shared" si="55"/>
        <v>0</v>
      </c>
      <c r="H109" s="69">
        <v>5</v>
      </c>
      <c r="I109" s="67">
        <f t="shared" si="56"/>
        <v>1</v>
      </c>
      <c r="J109" s="102">
        <v>7</v>
      </c>
      <c r="K109" s="69">
        <v>0</v>
      </c>
      <c r="L109" s="67">
        <f t="shared" si="57"/>
        <v>0</v>
      </c>
      <c r="M109" s="69">
        <v>7</v>
      </c>
      <c r="N109" s="67">
        <f t="shared" si="58"/>
        <v>1</v>
      </c>
      <c r="O109" s="102">
        <v>3945</v>
      </c>
      <c r="P109" s="69">
        <v>621</v>
      </c>
      <c r="Q109" s="67">
        <f t="shared" si="59"/>
        <v>0.15741444866920151</v>
      </c>
      <c r="R109" s="69">
        <v>3324</v>
      </c>
      <c r="S109" s="67">
        <f t="shared" si="60"/>
        <v>0.84258555133079849</v>
      </c>
      <c r="T109" s="102">
        <v>2254</v>
      </c>
      <c r="U109" s="69">
        <v>361</v>
      </c>
      <c r="V109" s="67">
        <f t="shared" si="61"/>
        <v>0.16015971606033719</v>
      </c>
      <c r="W109" s="69">
        <v>1893</v>
      </c>
      <c r="X109" s="67">
        <f t="shared" si="62"/>
        <v>0.83984028393966281</v>
      </c>
      <c r="Y109" s="102">
        <v>1185</v>
      </c>
      <c r="Z109" s="69">
        <v>150</v>
      </c>
      <c r="AA109" s="67">
        <f t="shared" si="63"/>
        <v>0.12658227848101267</v>
      </c>
      <c r="AB109" s="69">
        <v>1035</v>
      </c>
      <c r="AC109" s="67">
        <f t="shared" si="64"/>
        <v>0.87341772151898733</v>
      </c>
      <c r="AD109" s="102">
        <v>538</v>
      </c>
      <c r="AE109" s="69">
        <v>32</v>
      </c>
      <c r="AF109" s="67">
        <f t="shared" si="65"/>
        <v>5.9479553903345722E-2</v>
      </c>
      <c r="AG109" s="69">
        <v>506</v>
      </c>
      <c r="AH109" s="67">
        <f t="shared" si="66"/>
        <v>0.94052044609665431</v>
      </c>
      <c r="AI109" s="102">
        <v>218</v>
      </c>
      <c r="AJ109" s="69">
        <v>10</v>
      </c>
      <c r="AK109" s="67">
        <f t="shared" si="67"/>
        <v>4.5871559633027525E-2</v>
      </c>
      <c r="AL109" s="69">
        <v>208</v>
      </c>
      <c r="AM109" s="67">
        <f t="shared" si="68"/>
        <v>0.95412844036697253</v>
      </c>
      <c r="AN109" s="102">
        <f t="shared" si="69"/>
        <v>8152</v>
      </c>
      <c r="AO109" s="69">
        <f t="shared" si="70"/>
        <v>1174</v>
      </c>
      <c r="AP109" s="67">
        <f t="shared" si="71"/>
        <v>0.14401373895976446</v>
      </c>
      <c r="AQ109" s="68">
        <f t="shared" si="54"/>
        <v>6978</v>
      </c>
      <c r="AR109" s="67">
        <f t="shared" si="72"/>
        <v>0.85598626104023556</v>
      </c>
      <c r="AS109" s="98"/>
    </row>
    <row r="110" spans="1:51" s="12" customFormat="1" ht="13.5" customHeight="1">
      <c r="B110" s="244"/>
      <c r="C110" s="318"/>
      <c r="D110" s="76" t="s">
        <v>151</v>
      </c>
      <c r="E110" s="103">
        <v>25</v>
      </c>
      <c r="F110" s="75">
        <v>3</v>
      </c>
      <c r="G110" s="13">
        <f t="shared" si="55"/>
        <v>0.12</v>
      </c>
      <c r="H110" s="75">
        <v>22</v>
      </c>
      <c r="I110" s="13">
        <f t="shared" si="56"/>
        <v>0.88</v>
      </c>
      <c r="J110" s="103">
        <v>45</v>
      </c>
      <c r="K110" s="75">
        <v>8</v>
      </c>
      <c r="L110" s="13">
        <f t="shared" si="57"/>
        <v>0.17777777777777778</v>
      </c>
      <c r="M110" s="75">
        <v>37</v>
      </c>
      <c r="N110" s="13">
        <f t="shared" si="58"/>
        <v>0.82222222222222219</v>
      </c>
      <c r="O110" s="103">
        <v>20085</v>
      </c>
      <c r="P110" s="75">
        <v>4330</v>
      </c>
      <c r="Q110" s="13">
        <f t="shared" si="59"/>
        <v>0.21558376898182724</v>
      </c>
      <c r="R110" s="75">
        <v>15755</v>
      </c>
      <c r="S110" s="13">
        <f t="shared" si="60"/>
        <v>0.78441623101817282</v>
      </c>
      <c r="T110" s="103">
        <v>16320</v>
      </c>
      <c r="U110" s="75">
        <v>3273</v>
      </c>
      <c r="V110" s="13">
        <f t="shared" si="61"/>
        <v>0.2005514705882353</v>
      </c>
      <c r="W110" s="75">
        <v>13047</v>
      </c>
      <c r="X110" s="13">
        <f t="shared" si="62"/>
        <v>0.7994485294117647</v>
      </c>
      <c r="Y110" s="103">
        <v>10618</v>
      </c>
      <c r="Z110" s="75">
        <v>1478</v>
      </c>
      <c r="AA110" s="13">
        <f t="shared" si="63"/>
        <v>0.13919758899981163</v>
      </c>
      <c r="AB110" s="75">
        <v>9140</v>
      </c>
      <c r="AC110" s="13">
        <f t="shared" si="64"/>
        <v>0.86080241100018839</v>
      </c>
      <c r="AD110" s="103">
        <v>4402</v>
      </c>
      <c r="AE110" s="75">
        <v>363</v>
      </c>
      <c r="AF110" s="13">
        <f t="shared" si="65"/>
        <v>8.2462517037710126E-2</v>
      </c>
      <c r="AG110" s="75">
        <v>4039</v>
      </c>
      <c r="AH110" s="13">
        <f t="shared" si="66"/>
        <v>0.91753748296228987</v>
      </c>
      <c r="AI110" s="103">
        <v>1376</v>
      </c>
      <c r="AJ110" s="75">
        <v>81</v>
      </c>
      <c r="AK110" s="13">
        <f t="shared" si="67"/>
        <v>5.8866279069767442E-2</v>
      </c>
      <c r="AL110" s="75">
        <v>1295</v>
      </c>
      <c r="AM110" s="13">
        <f t="shared" si="68"/>
        <v>0.94113372093023251</v>
      </c>
      <c r="AN110" s="103">
        <f t="shared" si="69"/>
        <v>52871</v>
      </c>
      <c r="AO110" s="75">
        <f t="shared" si="70"/>
        <v>9536</v>
      </c>
      <c r="AP110" s="13">
        <f t="shared" si="71"/>
        <v>0.18036352631877589</v>
      </c>
      <c r="AQ110" s="34">
        <f t="shared" si="54"/>
        <v>43335</v>
      </c>
      <c r="AR110" s="13">
        <f t="shared" si="72"/>
        <v>0.81963647368122416</v>
      </c>
      <c r="AS110" s="98"/>
    </row>
    <row r="111" spans="1:51" s="12" customFormat="1" ht="13.5" customHeight="1">
      <c r="B111" s="242">
        <v>36</v>
      </c>
      <c r="C111" s="315" t="s">
        <v>2</v>
      </c>
      <c r="D111" s="80" t="s">
        <v>153</v>
      </c>
      <c r="E111" s="101">
        <v>16</v>
      </c>
      <c r="F111" s="79">
        <v>3</v>
      </c>
      <c r="G111" s="77">
        <f t="shared" si="55"/>
        <v>0.1875</v>
      </c>
      <c r="H111" s="79">
        <v>13</v>
      </c>
      <c r="I111" s="77">
        <f t="shared" si="56"/>
        <v>0.8125</v>
      </c>
      <c r="J111" s="101">
        <v>41</v>
      </c>
      <c r="K111" s="79">
        <v>6</v>
      </c>
      <c r="L111" s="77">
        <f t="shared" si="57"/>
        <v>0.14634146341463414</v>
      </c>
      <c r="M111" s="79">
        <v>35</v>
      </c>
      <c r="N111" s="77">
        <f t="shared" si="58"/>
        <v>0.85365853658536583</v>
      </c>
      <c r="O111" s="101">
        <v>4365</v>
      </c>
      <c r="P111" s="79">
        <v>1993</v>
      </c>
      <c r="Q111" s="77">
        <f t="shared" si="59"/>
        <v>0.45658648339060709</v>
      </c>
      <c r="R111" s="79">
        <v>2372</v>
      </c>
      <c r="S111" s="77">
        <f t="shared" si="60"/>
        <v>0.54341351660939285</v>
      </c>
      <c r="T111" s="101">
        <v>3830</v>
      </c>
      <c r="U111" s="79">
        <v>1765</v>
      </c>
      <c r="V111" s="77">
        <f t="shared" si="61"/>
        <v>0.46083550913838123</v>
      </c>
      <c r="W111" s="79">
        <v>2065</v>
      </c>
      <c r="X111" s="77">
        <f t="shared" si="62"/>
        <v>0.53916449086161877</v>
      </c>
      <c r="Y111" s="101">
        <v>2641</v>
      </c>
      <c r="Z111" s="79">
        <v>994</v>
      </c>
      <c r="AA111" s="77">
        <f t="shared" si="63"/>
        <v>0.37637258614161301</v>
      </c>
      <c r="AB111" s="79">
        <v>1647</v>
      </c>
      <c r="AC111" s="77">
        <f t="shared" si="64"/>
        <v>0.62362741385838694</v>
      </c>
      <c r="AD111" s="101">
        <v>1236</v>
      </c>
      <c r="AE111" s="79">
        <v>328</v>
      </c>
      <c r="AF111" s="77">
        <f t="shared" si="65"/>
        <v>0.26537216828478966</v>
      </c>
      <c r="AG111" s="79">
        <v>908</v>
      </c>
      <c r="AH111" s="77">
        <f t="shared" si="66"/>
        <v>0.7346278317152104</v>
      </c>
      <c r="AI111" s="101">
        <v>410</v>
      </c>
      <c r="AJ111" s="79">
        <v>75</v>
      </c>
      <c r="AK111" s="77">
        <f t="shared" si="67"/>
        <v>0.18292682926829268</v>
      </c>
      <c r="AL111" s="79">
        <v>335</v>
      </c>
      <c r="AM111" s="77">
        <f t="shared" si="68"/>
        <v>0.81707317073170727</v>
      </c>
      <c r="AN111" s="101">
        <f t="shared" si="69"/>
        <v>12539</v>
      </c>
      <c r="AO111" s="79">
        <f t="shared" si="70"/>
        <v>5164</v>
      </c>
      <c r="AP111" s="77">
        <f t="shared" si="71"/>
        <v>0.41183507456734986</v>
      </c>
      <c r="AQ111" s="78">
        <f t="shared" si="54"/>
        <v>7375</v>
      </c>
      <c r="AR111" s="77">
        <f t="shared" si="72"/>
        <v>0.58816492543265009</v>
      </c>
      <c r="AS111" s="98"/>
    </row>
    <row r="112" spans="1:51" s="12" customFormat="1" ht="13.5" customHeight="1">
      <c r="B112" s="243"/>
      <c r="C112" s="316"/>
      <c r="D112" s="70" t="s">
        <v>152</v>
      </c>
      <c r="E112" s="102">
        <v>11</v>
      </c>
      <c r="F112" s="69">
        <v>2</v>
      </c>
      <c r="G112" s="67">
        <f t="shared" si="55"/>
        <v>0.18181818181818182</v>
      </c>
      <c r="H112" s="69">
        <v>9</v>
      </c>
      <c r="I112" s="67">
        <f t="shared" si="56"/>
        <v>0.81818181818181823</v>
      </c>
      <c r="J112" s="102">
        <v>5</v>
      </c>
      <c r="K112" s="69">
        <v>2</v>
      </c>
      <c r="L112" s="67">
        <f t="shared" si="57"/>
        <v>0.4</v>
      </c>
      <c r="M112" s="69">
        <v>3</v>
      </c>
      <c r="N112" s="67">
        <f t="shared" si="58"/>
        <v>0.6</v>
      </c>
      <c r="O112" s="102">
        <v>1070</v>
      </c>
      <c r="P112" s="69">
        <v>282</v>
      </c>
      <c r="Q112" s="67">
        <f t="shared" si="59"/>
        <v>0.26355140186915887</v>
      </c>
      <c r="R112" s="69">
        <v>788</v>
      </c>
      <c r="S112" s="67">
        <f t="shared" si="60"/>
        <v>0.73644859813084107</v>
      </c>
      <c r="T112" s="102">
        <v>585</v>
      </c>
      <c r="U112" s="69">
        <v>159</v>
      </c>
      <c r="V112" s="67">
        <f t="shared" si="61"/>
        <v>0.27179487179487177</v>
      </c>
      <c r="W112" s="69">
        <v>426</v>
      </c>
      <c r="X112" s="67">
        <f t="shared" si="62"/>
        <v>0.72820512820512817</v>
      </c>
      <c r="Y112" s="102">
        <v>299</v>
      </c>
      <c r="Z112" s="69">
        <v>66</v>
      </c>
      <c r="AA112" s="67">
        <f t="shared" si="63"/>
        <v>0.22073578595317725</v>
      </c>
      <c r="AB112" s="69">
        <v>233</v>
      </c>
      <c r="AC112" s="67">
        <f t="shared" si="64"/>
        <v>0.77926421404682278</v>
      </c>
      <c r="AD112" s="102">
        <v>144</v>
      </c>
      <c r="AE112" s="69">
        <v>19</v>
      </c>
      <c r="AF112" s="67">
        <f t="shared" si="65"/>
        <v>0.13194444444444445</v>
      </c>
      <c r="AG112" s="69">
        <v>125</v>
      </c>
      <c r="AH112" s="67">
        <f t="shared" si="66"/>
        <v>0.86805555555555558</v>
      </c>
      <c r="AI112" s="102">
        <v>73</v>
      </c>
      <c r="AJ112" s="69">
        <v>4</v>
      </c>
      <c r="AK112" s="67">
        <f t="shared" si="67"/>
        <v>5.4794520547945202E-2</v>
      </c>
      <c r="AL112" s="69">
        <v>69</v>
      </c>
      <c r="AM112" s="67">
        <f t="shared" si="68"/>
        <v>0.9452054794520548</v>
      </c>
      <c r="AN112" s="102">
        <f t="shared" si="69"/>
        <v>2187</v>
      </c>
      <c r="AO112" s="69">
        <f t="shared" si="70"/>
        <v>534</v>
      </c>
      <c r="AP112" s="67">
        <f t="shared" si="71"/>
        <v>0.24417009602194786</v>
      </c>
      <c r="AQ112" s="68">
        <f t="shared" si="54"/>
        <v>1653</v>
      </c>
      <c r="AR112" s="67">
        <f t="shared" si="72"/>
        <v>0.75582990397805216</v>
      </c>
      <c r="AS112" s="98"/>
    </row>
    <row r="113" spans="1:52" s="12" customFormat="1" ht="13.5" customHeight="1">
      <c r="B113" s="244"/>
      <c r="C113" s="318"/>
      <c r="D113" s="76" t="s">
        <v>151</v>
      </c>
      <c r="E113" s="103">
        <v>27</v>
      </c>
      <c r="F113" s="75">
        <v>5</v>
      </c>
      <c r="G113" s="13">
        <f t="shared" si="55"/>
        <v>0.18518518518518517</v>
      </c>
      <c r="H113" s="75">
        <v>22</v>
      </c>
      <c r="I113" s="13">
        <f t="shared" si="56"/>
        <v>0.81481481481481477</v>
      </c>
      <c r="J113" s="103">
        <v>46</v>
      </c>
      <c r="K113" s="75">
        <v>8</v>
      </c>
      <c r="L113" s="13">
        <f t="shared" si="57"/>
        <v>0.17391304347826086</v>
      </c>
      <c r="M113" s="75">
        <v>38</v>
      </c>
      <c r="N113" s="13">
        <f t="shared" si="58"/>
        <v>0.82608695652173914</v>
      </c>
      <c r="O113" s="103">
        <v>5435</v>
      </c>
      <c r="P113" s="75">
        <v>2275</v>
      </c>
      <c r="Q113" s="13">
        <f t="shared" si="59"/>
        <v>0.41858325666973323</v>
      </c>
      <c r="R113" s="75">
        <v>3160</v>
      </c>
      <c r="S113" s="13">
        <f t="shared" si="60"/>
        <v>0.58141674333026683</v>
      </c>
      <c r="T113" s="103">
        <v>4415</v>
      </c>
      <c r="U113" s="75">
        <v>1924</v>
      </c>
      <c r="V113" s="13">
        <f t="shared" si="61"/>
        <v>0.43578708946772365</v>
      </c>
      <c r="W113" s="75">
        <v>2491</v>
      </c>
      <c r="X113" s="13">
        <f t="shared" si="62"/>
        <v>0.56421291053227629</v>
      </c>
      <c r="Y113" s="103">
        <v>2940</v>
      </c>
      <c r="Z113" s="75">
        <v>1060</v>
      </c>
      <c r="AA113" s="13">
        <f t="shared" si="63"/>
        <v>0.36054421768707484</v>
      </c>
      <c r="AB113" s="75">
        <v>1880</v>
      </c>
      <c r="AC113" s="13">
        <f t="shared" si="64"/>
        <v>0.63945578231292521</v>
      </c>
      <c r="AD113" s="103">
        <v>1380</v>
      </c>
      <c r="AE113" s="75">
        <v>347</v>
      </c>
      <c r="AF113" s="13">
        <f t="shared" si="65"/>
        <v>0.25144927536231881</v>
      </c>
      <c r="AG113" s="75">
        <v>1033</v>
      </c>
      <c r="AH113" s="13">
        <f t="shared" si="66"/>
        <v>0.74855072463768113</v>
      </c>
      <c r="AI113" s="103">
        <v>483</v>
      </c>
      <c r="AJ113" s="75">
        <v>79</v>
      </c>
      <c r="AK113" s="13">
        <f t="shared" si="67"/>
        <v>0.16356107660455488</v>
      </c>
      <c r="AL113" s="75">
        <v>404</v>
      </c>
      <c r="AM113" s="13">
        <f t="shared" si="68"/>
        <v>0.83643892339544512</v>
      </c>
      <c r="AN113" s="103">
        <f t="shared" si="69"/>
        <v>14726</v>
      </c>
      <c r="AO113" s="75">
        <f t="shared" si="70"/>
        <v>5698</v>
      </c>
      <c r="AP113" s="13">
        <f t="shared" si="71"/>
        <v>0.38693467336683418</v>
      </c>
      <c r="AQ113" s="34">
        <f t="shared" si="54"/>
        <v>9028</v>
      </c>
      <c r="AR113" s="13">
        <f t="shared" si="72"/>
        <v>0.61306532663316582</v>
      </c>
      <c r="AS113" s="98"/>
    </row>
    <row r="114" spans="1:52" s="12" customFormat="1" ht="13.5" customHeight="1">
      <c r="B114" s="242">
        <v>37</v>
      </c>
      <c r="C114" s="315" t="s">
        <v>3</v>
      </c>
      <c r="D114" s="80" t="s">
        <v>153</v>
      </c>
      <c r="E114" s="101">
        <v>16</v>
      </c>
      <c r="F114" s="79">
        <v>2</v>
      </c>
      <c r="G114" s="77">
        <f t="shared" si="55"/>
        <v>0.125</v>
      </c>
      <c r="H114" s="79">
        <v>14</v>
      </c>
      <c r="I114" s="77">
        <f t="shared" si="56"/>
        <v>0.875</v>
      </c>
      <c r="J114" s="101">
        <v>105</v>
      </c>
      <c r="K114" s="79">
        <v>28</v>
      </c>
      <c r="L114" s="77">
        <f t="shared" si="57"/>
        <v>0.26666666666666666</v>
      </c>
      <c r="M114" s="79">
        <v>77</v>
      </c>
      <c r="N114" s="77">
        <f t="shared" si="58"/>
        <v>0.73333333333333328</v>
      </c>
      <c r="O114" s="101">
        <v>13827</v>
      </c>
      <c r="P114" s="79">
        <v>5419</v>
      </c>
      <c r="Q114" s="77">
        <f t="shared" si="59"/>
        <v>0.39191437043465682</v>
      </c>
      <c r="R114" s="79">
        <v>8408</v>
      </c>
      <c r="S114" s="77">
        <f t="shared" si="60"/>
        <v>0.60808562956534318</v>
      </c>
      <c r="T114" s="101">
        <v>11826</v>
      </c>
      <c r="U114" s="79">
        <v>4169</v>
      </c>
      <c r="V114" s="77">
        <f t="shared" si="61"/>
        <v>0.35252832741417217</v>
      </c>
      <c r="W114" s="79">
        <v>7657</v>
      </c>
      <c r="X114" s="77">
        <f t="shared" si="62"/>
        <v>0.64747167258582783</v>
      </c>
      <c r="Y114" s="101">
        <v>8143</v>
      </c>
      <c r="Z114" s="79">
        <v>2197</v>
      </c>
      <c r="AA114" s="77">
        <f t="shared" si="63"/>
        <v>0.26980228417045315</v>
      </c>
      <c r="AB114" s="79">
        <v>5946</v>
      </c>
      <c r="AC114" s="77">
        <f t="shared" si="64"/>
        <v>0.73019771582954685</v>
      </c>
      <c r="AD114" s="101">
        <v>3312</v>
      </c>
      <c r="AE114" s="79">
        <v>609</v>
      </c>
      <c r="AF114" s="77">
        <f t="shared" si="65"/>
        <v>0.18387681159420291</v>
      </c>
      <c r="AG114" s="79">
        <v>2703</v>
      </c>
      <c r="AH114" s="77">
        <f t="shared" si="66"/>
        <v>0.81612318840579712</v>
      </c>
      <c r="AI114" s="101">
        <v>1066</v>
      </c>
      <c r="AJ114" s="79">
        <v>122</v>
      </c>
      <c r="AK114" s="77">
        <f t="shared" si="67"/>
        <v>0.11444652908067542</v>
      </c>
      <c r="AL114" s="79">
        <v>944</v>
      </c>
      <c r="AM114" s="77">
        <f t="shared" si="68"/>
        <v>0.88555347091932457</v>
      </c>
      <c r="AN114" s="101">
        <f t="shared" si="69"/>
        <v>38295</v>
      </c>
      <c r="AO114" s="79">
        <f t="shared" si="70"/>
        <v>12546</v>
      </c>
      <c r="AP114" s="77">
        <f t="shared" si="71"/>
        <v>0.32761457109283199</v>
      </c>
      <c r="AQ114" s="78">
        <f t="shared" si="54"/>
        <v>25749</v>
      </c>
      <c r="AR114" s="77">
        <f t="shared" si="72"/>
        <v>0.67238542890716801</v>
      </c>
      <c r="AS114" s="98"/>
    </row>
    <row r="115" spans="1:52" s="12" customFormat="1" ht="13.5" customHeight="1">
      <c r="B115" s="243"/>
      <c r="C115" s="316"/>
      <c r="D115" s="70" t="s">
        <v>152</v>
      </c>
      <c r="E115" s="102">
        <v>7</v>
      </c>
      <c r="F115" s="69">
        <v>1</v>
      </c>
      <c r="G115" s="67">
        <f t="shared" si="55"/>
        <v>0.14285714285714285</v>
      </c>
      <c r="H115" s="69">
        <v>6</v>
      </c>
      <c r="I115" s="67">
        <f t="shared" si="56"/>
        <v>0.8571428571428571</v>
      </c>
      <c r="J115" s="102">
        <v>7</v>
      </c>
      <c r="K115" s="69">
        <v>2</v>
      </c>
      <c r="L115" s="67">
        <f t="shared" si="57"/>
        <v>0.2857142857142857</v>
      </c>
      <c r="M115" s="69">
        <v>5</v>
      </c>
      <c r="N115" s="67">
        <f t="shared" si="58"/>
        <v>0.7142857142857143</v>
      </c>
      <c r="O115" s="102">
        <v>3211</v>
      </c>
      <c r="P115" s="69">
        <v>939</v>
      </c>
      <c r="Q115" s="67">
        <f t="shared" si="59"/>
        <v>0.29243226409218315</v>
      </c>
      <c r="R115" s="69">
        <v>2272</v>
      </c>
      <c r="S115" s="67">
        <f t="shared" si="60"/>
        <v>0.70756773590781685</v>
      </c>
      <c r="T115" s="102">
        <v>1780</v>
      </c>
      <c r="U115" s="69">
        <v>470</v>
      </c>
      <c r="V115" s="67">
        <f t="shared" si="61"/>
        <v>0.2640449438202247</v>
      </c>
      <c r="W115" s="69">
        <v>1310</v>
      </c>
      <c r="X115" s="67">
        <f t="shared" si="62"/>
        <v>0.7359550561797753</v>
      </c>
      <c r="Y115" s="102">
        <v>939</v>
      </c>
      <c r="Z115" s="69">
        <v>177</v>
      </c>
      <c r="AA115" s="67">
        <f t="shared" si="63"/>
        <v>0.18849840255591055</v>
      </c>
      <c r="AB115" s="69">
        <v>762</v>
      </c>
      <c r="AC115" s="67">
        <f t="shared" si="64"/>
        <v>0.81150159744408945</v>
      </c>
      <c r="AD115" s="102">
        <v>436</v>
      </c>
      <c r="AE115" s="69">
        <v>39</v>
      </c>
      <c r="AF115" s="67">
        <f t="shared" si="65"/>
        <v>8.9449541284403675E-2</v>
      </c>
      <c r="AG115" s="69">
        <v>397</v>
      </c>
      <c r="AH115" s="67">
        <f t="shared" si="66"/>
        <v>0.91055045871559637</v>
      </c>
      <c r="AI115" s="102">
        <v>172</v>
      </c>
      <c r="AJ115" s="69">
        <v>5</v>
      </c>
      <c r="AK115" s="67">
        <f t="shared" si="67"/>
        <v>2.9069767441860465E-2</v>
      </c>
      <c r="AL115" s="69">
        <v>167</v>
      </c>
      <c r="AM115" s="67">
        <f t="shared" si="68"/>
        <v>0.97093023255813948</v>
      </c>
      <c r="AN115" s="102">
        <f t="shared" si="69"/>
        <v>6552</v>
      </c>
      <c r="AO115" s="69">
        <f t="shared" si="70"/>
        <v>1633</v>
      </c>
      <c r="AP115" s="67">
        <f t="shared" si="71"/>
        <v>0.24923687423687424</v>
      </c>
      <c r="AQ115" s="68">
        <f t="shared" si="54"/>
        <v>4919</v>
      </c>
      <c r="AR115" s="67">
        <f t="shared" si="72"/>
        <v>0.75076312576312576</v>
      </c>
      <c r="AS115" s="98"/>
    </row>
    <row r="116" spans="1:52" s="12" customFormat="1" ht="13.5" customHeight="1">
      <c r="B116" s="244"/>
      <c r="C116" s="318"/>
      <c r="D116" s="76" t="s">
        <v>151</v>
      </c>
      <c r="E116" s="103">
        <v>23</v>
      </c>
      <c r="F116" s="75">
        <v>3</v>
      </c>
      <c r="G116" s="13">
        <f t="shared" si="55"/>
        <v>0.13043478260869565</v>
      </c>
      <c r="H116" s="75">
        <v>20</v>
      </c>
      <c r="I116" s="13">
        <f t="shared" si="56"/>
        <v>0.86956521739130432</v>
      </c>
      <c r="J116" s="103">
        <v>112</v>
      </c>
      <c r="K116" s="75">
        <v>30</v>
      </c>
      <c r="L116" s="13">
        <f t="shared" si="57"/>
        <v>0.26785714285714285</v>
      </c>
      <c r="M116" s="75">
        <v>82</v>
      </c>
      <c r="N116" s="13">
        <f t="shared" si="58"/>
        <v>0.7321428571428571</v>
      </c>
      <c r="O116" s="103">
        <v>17038</v>
      </c>
      <c r="P116" s="75">
        <v>6358</v>
      </c>
      <c r="Q116" s="13">
        <f t="shared" si="59"/>
        <v>0.37316586453809131</v>
      </c>
      <c r="R116" s="75">
        <v>10680</v>
      </c>
      <c r="S116" s="13">
        <f t="shared" si="60"/>
        <v>0.62683413546190869</v>
      </c>
      <c r="T116" s="103">
        <v>13606</v>
      </c>
      <c r="U116" s="75">
        <v>4639</v>
      </c>
      <c r="V116" s="13">
        <f t="shared" si="61"/>
        <v>0.34095252094664119</v>
      </c>
      <c r="W116" s="75">
        <v>8967</v>
      </c>
      <c r="X116" s="13">
        <f t="shared" si="62"/>
        <v>0.65904747905335881</v>
      </c>
      <c r="Y116" s="103">
        <v>9082</v>
      </c>
      <c r="Z116" s="75">
        <v>2374</v>
      </c>
      <c r="AA116" s="13">
        <f t="shared" si="63"/>
        <v>0.26139616824487999</v>
      </c>
      <c r="AB116" s="75">
        <v>6708</v>
      </c>
      <c r="AC116" s="13">
        <f t="shared" si="64"/>
        <v>0.73860383175512001</v>
      </c>
      <c r="AD116" s="103">
        <v>3748</v>
      </c>
      <c r="AE116" s="75">
        <v>648</v>
      </c>
      <c r="AF116" s="13">
        <f t="shared" si="65"/>
        <v>0.1728922091782284</v>
      </c>
      <c r="AG116" s="75">
        <v>3100</v>
      </c>
      <c r="AH116" s="13">
        <f t="shared" si="66"/>
        <v>0.82710779082177166</v>
      </c>
      <c r="AI116" s="103">
        <v>1238</v>
      </c>
      <c r="AJ116" s="75">
        <v>127</v>
      </c>
      <c r="AK116" s="13">
        <f t="shared" si="67"/>
        <v>0.10258481421647819</v>
      </c>
      <c r="AL116" s="75">
        <v>1111</v>
      </c>
      <c r="AM116" s="13">
        <f t="shared" si="68"/>
        <v>0.89741518578352186</v>
      </c>
      <c r="AN116" s="103">
        <f t="shared" si="69"/>
        <v>44847</v>
      </c>
      <c r="AO116" s="75">
        <f t="shared" si="70"/>
        <v>14179</v>
      </c>
      <c r="AP116" s="13">
        <f t="shared" si="71"/>
        <v>0.31616384596517044</v>
      </c>
      <c r="AQ116" s="34">
        <f t="shared" si="54"/>
        <v>30668</v>
      </c>
      <c r="AR116" s="13">
        <f t="shared" si="72"/>
        <v>0.68383615403482956</v>
      </c>
      <c r="AS116" s="98"/>
    </row>
    <row r="117" spans="1:52" s="12" customFormat="1" ht="13.5" customHeight="1">
      <c r="B117" s="242">
        <v>38</v>
      </c>
      <c r="C117" s="315" t="s">
        <v>45</v>
      </c>
      <c r="D117" s="80" t="s">
        <v>153</v>
      </c>
      <c r="E117" s="101">
        <v>19</v>
      </c>
      <c r="F117" s="79">
        <v>1</v>
      </c>
      <c r="G117" s="77">
        <f t="shared" si="55"/>
        <v>5.2631578947368418E-2</v>
      </c>
      <c r="H117" s="79">
        <v>18</v>
      </c>
      <c r="I117" s="77">
        <f t="shared" si="56"/>
        <v>0.94736842105263153</v>
      </c>
      <c r="J117" s="101">
        <v>51</v>
      </c>
      <c r="K117" s="79">
        <v>7</v>
      </c>
      <c r="L117" s="77">
        <f t="shared" si="57"/>
        <v>0.13725490196078433</v>
      </c>
      <c r="M117" s="79">
        <v>44</v>
      </c>
      <c r="N117" s="77">
        <f t="shared" si="58"/>
        <v>0.86274509803921573</v>
      </c>
      <c r="O117" s="101">
        <v>3152</v>
      </c>
      <c r="P117" s="79">
        <v>884</v>
      </c>
      <c r="Q117" s="77">
        <f t="shared" si="59"/>
        <v>0.28045685279187815</v>
      </c>
      <c r="R117" s="79">
        <v>2268</v>
      </c>
      <c r="S117" s="77">
        <f t="shared" si="60"/>
        <v>0.71954314720812185</v>
      </c>
      <c r="T117" s="101">
        <v>2545</v>
      </c>
      <c r="U117" s="79">
        <v>659</v>
      </c>
      <c r="V117" s="77">
        <f t="shared" si="61"/>
        <v>0.25893909626719058</v>
      </c>
      <c r="W117" s="79">
        <v>1886</v>
      </c>
      <c r="X117" s="77">
        <f t="shared" si="62"/>
        <v>0.74106090373280942</v>
      </c>
      <c r="Y117" s="101">
        <v>1624</v>
      </c>
      <c r="Z117" s="79">
        <v>328</v>
      </c>
      <c r="AA117" s="77">
        <f t="shared" si="63"/>
        <v>0.2019704433497537</v>
      </c>
      <c r="AB117" s="79">
        <v>1296</v>
      </c>
      <c r="AC117" s="77">
        <f t="shared" si="64"/>
        <v>0.79802955665024633</v>
      </c>
      <c r="AD117" s="101">
        <v>661</v>
      </c>
      <c r="AE117" s="79">
        <v>93</v>
      </c>
      <c r="AF117" s="77">
        <f t="shared" si="65"/>
        <v>0.14069591527987896</v>
      </c>
      <c r="AG117" s="79">
        <v>568</v>
      </c>
      <c r="AH117" s="77">
        <f t="shared" si="66"/>
        <v>0.85930408472012099</v>
      </c>
      <c r="AI117" s="101">
        <v>192</v>
      </c>
      <c r="AJ117" s="79">
        <v>21</v>
      </c>
      <c r="AK117" s="77">
        <f t="shared" si="67"/>
        <v>0.109375</v>
      </c>
      <c r="AL117" s="79">
        <v>171</v>
      </c>
      <c r="AM117" s="77">
        <f t="shared" si="68"/>
        <v>0.890625</v>
      </c>
      <c r="AN117" s="101">
        <f t="shared" si="69"/>
        <v>8244</v>
      </c>
      <c r="AO117" s="79">
        <f t="shared" si="70"/>
        <v>1993</v>
      </c>
      <c r="AP117" s="77">
        <f t="shared" si="71"/>
        <v>0.24175157690441534</v>
      </c>
      <c r="AQ117" s="78">
        <f t="shared" si="54"/>
        <v>6251</v>
      </c>
      <c r="AR117" s="77">
        <f t="shared" si="72"/>
        <v>0.75824842309558471</v>
      </c>
      <c r="AS117" s="98"/>
    </row>
    <row r="118" spans="1:52" s="12" customFormat="1" ht="13.5" customHeight="1">
      <c r="A118" s="81"/>
      <c r="B118" s="243"/>
      <c r="C118" s="316"/>
      <c r="D118" s="70" t="s">
        <v>152</v>
      </c>
      <c r="E118" s="102">
        <v>2</v>
      </c>
      <c r="F118" s="69">
        <v>1</v>
      </c>
      <c r="G118" s="67">
        <f t="shared" si="55"/>
        <v>0.5</v>
      </c>
      <c r="H118" s="69">
        <v>1</v>
      </c>
      <c r="I118" s="67">
        <f t="shared" si="56"/>
        <v>0.5</v>
      </c>
      <c r="J118" s="102">
        <v>4</v>
      </c>
      <c r="K118" s="69">
        <v>0</v>
      </c>
      <c r="L118" s="67">
        <f t="shared" si="57"/>
        <v>0</v>
      </c>
      <c r="M118" s="69">
        <v>4</v>
      </c>
      <c r="N118" s="67">
        <f t="shared" si="58"/>
        <v>1</v>
      </c>
      <c r="O118" s="102">
        <v>557</v>
      </c>
      <c r="P118" s="69">
        <v>83</v>
      </c>
      <c r="Q118" s="67">
        <f t="shared" si="59"/>
        <v>0.1490125673249551</v>
      </c>
      <c r="R118" s="69">
        <v>474</v>
      </c>
      <c r="S118" s="67">
        <f t="shared" si="60"/>
        <v>0.85098743267504484</v>
      </c>
      <c r="T118" s="102">
        <v>276</v>
      </c>
      <c r="U118" s="69">
        <v>40</v>
      </c>
      <c r="V118" s="67">
        <f t="shared" si="61"/>
        <v>0.14492753623188406</v>
      </c>
      <c r="W118" s="69">
        <v>236</v>
      </c>
      <c r="X118" s="67">
        <f t="shared" si="62"/>
        <v>0.85507246376811596</v>
      </c>
      <c r="Y118" s="102">
        <v>164</v>
      </c>
      <c r="Z118" s="69">
        <v>19</v>
      </c>
      <c r="AA118" s="67">
        <f t="shared" si="63"/>
        <v>0.11585365853658537</v>
      </c>
      <c r="AB118" s="69">
        <v>145</v>
      </c>
      <c r="AC118" s="67">
        <f t="shared" si="64"/>
        <v>0.88414634146341464</v>
      </c>
      <c r="AD118" s="102">
        <v>75</v>
      </c>
      <c r="AE118" s="69">
        <v>3</v>
      </c>
      <c r="AF118" s="67">
        <f t="shared" si="65"/>
        <v>0.04</v>
      </c>
      <c r="AG118" s="69">
        <v>72</v>
      </c>
      <c r="AH118" s="67">
        <f t="shared" si="66"/>
        <v>0.96</v>
      </c>
      <c r="AI118" s="102">
        <v>32</v>
      </c>
      <c r="AJ118" s="69">
        <v>2</v>
      </c>
      <c r="AK118" s="67">
        <f t="shared" si="67"/>
        <v>6.25E-2</v>
      </c>
      <c r="AL118" s="69">
        <v>30</v>
      </c>
      <c r="AM118" s="67">
        <f t="shared" si="68"/>
        <v>0.9375</v>
      </c>
      <c r="AN118" s="102">
        <f t="shared" si="69"/>
        <v>1110</v>
      </c>
      <c r="AO118" s="69">
        <f t="shared" si="70"/>
        <v>148</v>
      </c>
      <c r="AP118" s="67">
        <f t="shared" si="71"/>
        <v>0.13333333333333333</v>
      </c>
      <c r="AQ118" s="68">
        <f t="shared" si="54"/>
        <v>962</v>
      </c>
      <c r="AR118" s="67">
        <f t="shared" si="72"/>
        <v>0.8666666666666667</v>
      </c>
      <c r="AS118" s="98"/>
      <c r="AZ118" s="85"/>
    </row>
    <row r="119" spans="1:52" s="12" customFormat="1" ht="13.5" customHeight="1">
      <c r="A119" s="81"/>
      <c r="B119" s="244"/>
      <c r="C119" s="318"/>
      <c r="D119" s="76" t="s">
        <v>151</v>
      </c>
      <c r="E119" s="103">
        <v>21</v>
      </c>
      <c r="F119" s="75">
        <v>2</v>
      </c>
      <c r="G119" s="13">
        <f t="shared" si="55"/>
        <v>9.5238095238095233E-2</v>
      </c>
      <c r="H119" s="75">
        <v>19</v>
      </c>
      <c r="I119" s="13">
        <f t="shared" si="56"/>
        <v>0.90476190476190477</v>
      </c>
      <c r="J119" s="103">
        <v>55</v>
      </c>
      <c r="K119" s="75">
        <v>7</v>
      </c>
      <c r="L119" s="13">
        <f t="shared" si="57"/>
        <v>0.12727272727272726</v>
      </c>
      <c r="M119" s="75">
        <v>48</v>
      </c>
      <c r="N119" s="13">
        <f t="shared" si="58"/>
        <v>0.87272727272727268</v>
      </c>
      <c r="O119" s="103">
        <v>3709</v>
      </c>
      <c r="P119" s="75">
        <v>967</v>
      </c>
      <c r="Q119" s="13">
        <f t="shared" si="59"/>
        <v>0.26071717444055004</v>
      </c>
      <c r="R119" s="75">
        <v>2742</v>
      </c>
      <c r="S119" s="13">
        <f t="shared" si="60"/>
        <v>0.73928282555945002</v>
      </c>
      <c r="T119" s="103">
        <v>2821</v>
      </c>
      <c r="U119" s="75">
        <v>699</v>
      </c>
      <c r="V119" s="13">
        <f t="shared" si="61"/>
        <v>0.2477844735909252</v>
      </c>
      <c r="W119" s="75">
        <v>2122</v>
      </c>
      <c r="X119" s="13">
        <f t="shared" si="62"/>
        <v>0.75221552640907474</v>
      </c>
      <c r="Y119" s="103">
        <v>1788</v>
      </c>
      <c r="Z119" s="75">
        <v>347</v>
      </c>
      <c r="AA119" s="13">
        <f t="shared" si="63"/>
        <v>0.19407158836689037</v>
      </c>
      <c r="AB119" s="75">
        <v>1441</v>
      </c>
      <c r="AC119" s="13">
        <f t="shared" si="64"/>
        <v>0.80592841163310958</v>
      </c>
      <c r="AD119" s="103">
        <v>736</v>
      </c>
      <c r="AE119" s="75">
        <v>96</v>
      </c>
      <c r="AF119" s="13">
        <f t="shared" si="65"/>
        <v>0.13043478260869565</v>
      </c>
      <c r="AG119" s="75">
        <v>640</v>
      </c>
      <c r="AH119" s="13">
        <f t="shared" si="66"/>
        <v>0.86956521739130432</v>
      </c>
      <c r="AI119" s="103">
        <v>224</v>
      </c>
      <c r="AJ119" s="75">
        <v>23</v>
      </c>
      <c r="AK119" s="13">
        <f t="shared" si="67"/>
        <v>0.10267857142857142</v>
      </c>
      <c r="AL119" s="75">
        <v>201</v>
      </c>
      <c r="AM119" s="13">
        <f t="shared" si="68"/>
        <v>0.8973214285714286</v>
      </c>
      <c r="AN119" s="103">
        <f t="shared" si="69"/>
        <v>9354</v>
      </c>
      <c r="AO119" s="75">
        <f t="shared" si="70"/>
        <v>2141</v>
      </c>
      <c r="AP119" s="13">
        <f t="shared" si="71"/>
        <v>0.22888603805858457</v>
      </c>
      <c r="AQ119" s="34">
        <f t="shared" si="54"/>
        <v>7213</v>
      </c>
      <c r="AR119" s="13">
        <f t="shared" si="72"/>
        <v>0.77111396194141546</v>
      </c>
      <c r="AS119" s="98"/>
      <c r="AU119" s="2"/>
      <c r="AV119" s="86"/>
      <c r="AW119" s="86"/>
      <c r="AX119" s="86"/>
      <c r="AY119" s="86"/>
      <c r="AZ119" s="85"/>
    </row>
    <row r="120" spans="1:52" s="12" customFormat="1" ht="13.5" customHeight="1">
      <c r="A120" s="81"/>
      <c r="B120" s="242">
        <v>39</v>
      </c>
      <c r="C120" s="315" t="s">
        <v>8</v>
      </c>
      <c r="D120" s="80" t="s">
        <v>153</v>
      </c>
      <c r="E120" s="101">
        <v>42</v>
      </c>
      <c r="F120" s="79">
        <v>5</v>
      </c>
      <c r="G120" s="77">
        <f t="shared" si="55"/>
        <v>0.11904761904761904</v>
      </c>
      <c r="H120" s="79">
        <v>37</v>
      </c>
      <c r="I120" s="77">
        <f t="shared" si="56"/>
        <v>0.88095238095238093</v>
      </c>
      <c r="J120" s="101">
        <v>124</v>
      </c>
      <c r="K120" s="79">
        <v>24</v>
      </c>
      <c r="L120" s="77">
        <f t="shared" si="57"/>
        <v>0.19354838709677419</v>
      </c>
      <c r="M120" s="79">
        <v>100</v>
      </c>
      <c r="N120" s="77">
        <f t="shared" si="58"/>
        <v>0.80645161290322576</v>
      </c>
      <c r="O120" s="101">
        <v>17763</v>
      </c>
      <c r="P120" s="79">
        <v>6242</v>
      </c>
      <c r="Q120" s="77">
        <f t="shared" si="59"/>
        <v>0.35140460507797106</v>
      </c>
      <c r="R120" s="79">
        <v>11521</v>
      </c>
      <c r="S120" s="77">
        <f t="shared" si="60"/>
        <v>0.64859539492202889</v>
      </c>
      <c r="T120" s="101">
        <v>14436</v>
      </c>
      <c r="U120" s="79">
        <v>4581</v>
      </c>
      <c r="V120" s="77">
        <f t="shared" si="61"/>
        <v>0.31733167082294267</v>
      </c>
      <c r="W120" s="79">
        <v>9855</v>
      </c>
      <c r="X120" s="77">
        <f t="shared" si="62"/>
        <v>0.68266832917705733</v>
      </c>
      <c r="Y120" s="101">
        <v>8939</v>
      </c>
      <c r="Z120" s="79">
        <v>2202</v>
      </c>
      <c r="AA120" s="77">
        <f t="shared" si="63"/>
        <v>0.24633627922586418</v>
      </c>
      <c r="AB120" s="79">
        <v>6737</v>
      </c>
      <c r="AC120" s="77">
        <f t="shared" si="64"/>
        <v>0.75366372077413579</v>
      </c>
      <c r="AD120" s="101">
        <v>3807</v>
      </c>
      <c r="AE120" s="79">
        <v>597</v>
      </c>
      <c r="AF120" s="77">
        <f t="shared" si="65"/>
        <v>0.15681639085894405</v>
      </c>
      <c r="AG120" s="79">
        <v>3210</v>
      </c>
      <c r="AH120" s="77">
        <f t="shared" si="66"/>
        <v>0.84318360914105595</v>
      </c>
      <c r="AI120" s="101">
        <v>1116</v>
      </c>
      <c r="AJ120" s="79">
        <v>76</v>
      </c>
      <c r="AK120" s="77">
        <f t="shared" si="67"/>
        <v>6.8100358422939072E-2</v>
      </c>
      <c r="AL120" s="79">
        <v>1040</v>
      </c>
      <c r="AM120" s="77">
        <f t="shared" si="68"/>
        <v>0.93189964157706096</v>
      </c>
      <c r="AN120" s="101">
        <f t="shared" si="69"/>
        <v>46227</v>
      </c>
      <c r="AO120" s="79">
        <f t="shared" si="70"/>
        <v>13727</v>
      </c>
      <c r="AP120" s="77">
        <f t="shared" si="71"/>
        <v>0.29694767127436345</v>
      </c>
      <c r="AQ120" s="78">
        <f t="shared" si="54"/>
        <v>32500</v>
      </c>
      <c r="AR120" s="77">
        <f t="shared" si="72"/>
        <v>0.7030523287256365</v>
      </c>
      <c r="AS120" s="98"/>
      <c r="AU120" s="87"/>
      <c r="AV120" s="86"/>
      <c r="AW120" s="86"/>
      <c r="AX120" s="86"/>
      <c r="AY120" s="86"/>
      <c r="AZ120" s="85"/>
    </row>
    <row r="121" spans="1:52" s="12" customFormat="1" ht="13.5" customHeight="1">
      <c r="A121" s="81"/>
      <c r="B121" s="243"/>
      <c r="C121" s="316"/>
      <c r="D121" s="70" t="s">
        <v>152</v>
      </c>
      <c r="E121" s="102">
        <v>10</v>
      </c>
      <c r="F121" s="69">
        <v>1</v>
      </c>
      <c r="G121" s="67">
        <f t="shared" si="55"/>
        <v>0.1</v>
      </c>
      <c r="H121" s="69">
        <v>9</v>
      </c>
      <c r="I121" s="67">
        <f t="shared" si="56"/>
        <v>0.9</v>
      </c>
      <c r="J121" s="102">
        <v>14</v>
      </c>
      <c r="K121" s="69">
        <v>2</v>
      </c>
      <c r="L121" s="67">
        <f t="shared" si="57"/>
        <v>0.14285714285714285</v>
      </c>
      <c r="M121" s="69">
        <v>12</v>
      </c>
      <c r="N121" s="67">
        <f t="shared" si="58"/>
        <v>0.8571428571428571</v>
      </c>
      <c r="O121" s="102">
        <v>3916</v>
      </c>
      <c r="P121" s="69">
        <v>783</v>
      </c>
      <c r="Q121" s="67">
        <f t="shared" si="59"/>
        <v>0.19994892747701737</v>
      </c>
      <c r="R121" s="69">
        <v>3133</v>
      </c>
      <c r="S121" s="67">
        <f t="shared" si="60"/>
        <v>0.80005107252298269</v>
      </c>
      <c r="T121" s="102">
        <v>2132</v>
      </c>
      <c r="U121" s="69">
        <v>463</v>
      </c>
      <c r="V121" s="67">
        <f t="shared" si="61"/>
        <v>0.2171669793621013</v>
      </c>
      <c r="W121" s="69">
        <v>1669</v>
      </c>
      <c r="X121" s="67">
        <f t="shared" si="62"/>
        <v>0.78283302063789872</v>
      </c>
      <c r="Y121" s="102">
        <v>940</v>
      </c>
      <c r="Z121" s="69">
        <v>117</v>
      </c>
      <c r="AA121" s="67">
        <f t="shared" si="63"/>
        <v>0.12446808510638298</v>
      </c>
      <c r="AB121" s="69">
        <v>823</v>
      </c>
      <c r="AC121" s="67">
        <f t="shared" si="64"/>
        <v>0.87553191489361704</v>
      </c>
      <c r="AD121" s="102">
        <v>446</v>
      </c>
      <c r="AE121" s="69">
        <v>43</v>
      </c>
      <c r="AF121" s="67">
        <f t="shared" si="65"/>
        <v>9.641255605381166E-2</v>
      </c>
      <c r="AG121" s="69">
        <v>403</v>
      </c>
      <c r="AH121" s="67">
        <f t="shared" si="66"/>
        <v>0.9035874439461884</v>
      </c>
      <c r="AI121" s="102">
        <v>170</v>
      </c>
      <c r="AJ121" s="69">
        <v>5</v>
      </c>
      <c r="AK121" s="67">
        <f t="shared" si="67"/>
        <v>2.9411764705882353E-2</v>
      </c>
      <c r="AL121" s="69">
        <v>165</v>
      </c>
      <c r="AM121" s="67">
        <f t="shared" si="68"/>
        <v>0.97058823529411764</v>
      </c>
      <c r="AN121" s="102">
        <f t="shared" si="69"/>
        <v>7628</v>
      </c>
      <c r="AO121" s="69">
        <f t="shared" si="70"/>
        <v>1414</v>
      </c>
      <c r="AP121" s="67">
        <f t="shared" si="71"/>
        <v>0.18536969061352909</v>
      </c>
      <c r="AQ121" s="68">
        <f t="shared" si="54"/>
        <v>6214</v>
      </c>
      <c r="AR121" s="67">
        <f t="shared" si="72"/>
        <v>0.81463030938647085</v>
      </c>
      <c r="AS121" s="98"/>
      <c r="AU121" s="87"/>
      <c r="AV121" s="86"/>
      <c r="AW121" s="86"/>
      <c r="AX121" s="86"/>
      <c r="AY121" s="86"/>
      <c r="AZ121" s="85"/>
    </row>
    <row r="122" spans="1:52" s="12" customFormat="1" ht="13.5" customHeight="1">
      <c r="A122" s="81"/>
      <c r="B122" s="244"/>
      <c r="C122" s="318"/>
      <c r="D122" s="76" t="s">
        <v>151</v>
      </c>
      <c r="E122" s="103">
        <v>52</v>
      </c>
      <c r="F122" s="75">
        <v>6</v>
      </c>
      <c r="G122" s="13">
        <f t="shared" si="55"/>
        <v>0.11538461538461539</v>
      </c>
      <c r="H122" s="75">
        <v>46</v>
      </c>
      <c r="I122" s="13">
        <f t="shared" si="56"/>
        <v>0.88461538461538458</v>
      </c>
      <c r="J122" s="103">
        <v>138</v>
      </c>
      <c r="K122" s="75">
        <v>26</v>
      </c>
      <c r="L122" s="13">
        <f t="shared" si="57"/>
        <v>0.18840579710144928</v>
      </c>
      <c r="M122" s="75">
        <v>112</v>
      </c>
      <c r="N122" s="13">
        <f t="shared" si="58"/>
        <v>0.81159420289855078</v>
      </c>
      <c r="O122" s="103">
        <v>21679</v>
      </c>
      <c r="P122" s="75">
        <v>7025</v>
      </c>
      <c r="Q122" s="13">
        <f t="shared" si="59"/>
        <v>0.3240463120992666</v>
      </c>
      <c r="R122" s="75">
        <v>14654</v>
      </c>
      <c r="S122" s="13">
        <f t="shared" si="60"/>
        <v>0.6759536879007334</v>
      </c>
      <c r="T122" s="103">
        <v>16568</v>
      </c>
      <c r="U122" s="75">
        <v>5044</v>
      </c>
      <c r="V122" s="13">
        <f t="shared" si="61"/>
        <v>0.30444229840656689</v>
      </c>
      <c r="W122" s="75">
        <v>11524</v>
      </c>
      <c r="X122" s="13">
        <f t="shared" si="62"/>
        <v>0.69555770159343311</v>
      </c>
      <c r="Y122" s="103">
        <v>9879</v>
      </c>
      <c r="Z122" s="75">
        <v>2319</v>
      </c>
      <c r="AA122" s="13">
        <f t="shared" si="63"/>
        <v>0.23474035833586396</v>
      </c>
      <c r="AB122" s="75">
        <v>7560</v>
      </c>
      <c r="AC122" s="13">
        <f t="shared" si="64"/>
        <v>0.76525964166413607</v>
      </c>
      <c r="AD122" s="103">
        <v>4253</v>
      </c>
      <c r="AE122" s="75">
        <v>640</v>
      </c>
      <c r="AF122" s="13">
        <f t="shared" si="65"/>
        <v>0.15048201269691983</v>
      </c>
      <c r="AG122" s="75">
        <v>3613</v>
      </c>
      <c r="AH122" s="13">
        <f t="shared" si="66"/>
        <v>0.84951798730308015</v>
      </c>
      <c r="AI122" s="103">
        <v>1286</v>
      </c>
      <c r="AJ122" s="75">
        <v>81</v>
      </c>
      <c r="AK122" s="13">
        <f t="shared" si="67"/>
        <v>6.2986003110419908E-2</v>
      </c>
      <c r="AL122" s="75">
        <v>1205</v>
      </c>
      <c r="AM122" s="13">
        <f t="shared" si="68"/>
        <v>0.93701399688958009</v>
      </c>
      <c r="AN122" s="103">
        <f t="shared" si="69"/>
        <v>53855</v>
      </c>
      <c r="AO122" s="75">
        <f t="shared" si="70"/>
        <v>15141</v>
      </c>
      <c r="AP122" s="13">
        <f t="shared" si="71"/>
        <v>0.28114381208801409</v>
      </c>
      <c r="AQ122" s="34">
        <f t="shared" si="54"/>
        <v>38714</v>
      </c>
      <c r="AR122" s="13">
        <f t="shared" si="72"/>
        <v>0.71885618791198591</v>
      </c>
      <c r="AS122" s="98"/>
      <c r="AU122" s="87"/>
      <c r="AV122" s="86"/>
      <c r="AW122" s="86"/>
      <c r="AX122" s="86"/>
      <c r="AY122" s="86"/>
      <c r="AZ122" s="85"/>
    </row>
    <row r="123" spans="1:52" s="12" customFormat="1" ht="13.5" customHeight="1">
      <c r="B123" s="242">
        <v>40</v>
      </c>
      <c r="C123" s="315" t="s">
        <v>46</v>
      </c>
      <c r="D123" s="80" t="s">
        <v>153</v>
      </c>
      <c r="E123" s="101">
        <v>49</v>
      </c>
      <c r="F123" s="79">
        <v>3</v>
      </c>
      <c r="G123" s="77">
        <f t="shared" si="55"/>
        <v>6.1224489795918366E-2</v>
      </c>
      <c r="H123" s="79">
        <v>46</v>
      </c>
      <c r="I123" s="77">
        <f t="shared" si="56"/>
        <v>0.93877551020408168</v>
      </c>
      <c r="J123" s="101">
        <v>118</v>
      </c>
      <c r="K123" s="79">
        <v>17</v>
      </c>
      <c r="L123" s="77">
        <f t="shared" si="57"/>
        <v>0.1440677966101695</v>
      </c>
      <c r="M123" s="79">
        <v>101</v>
      </c>
      <c r="N123" s="77">
        <f t="shared" si="58"/>
        <v>0.85593220338983056</v>
      </c>
      <c r="O123" s="101">
        <v>3691</v>
      </c>
      <c r="P123" s="79">
        <v>840</v>
      </c>
      <c r="Q123" s="77">
        <f t="shared" si="59"/>
        <v>0.22758060146301815</v>
      </c>
      <c r="R123" s="79">
        <v>2851</v>
      </c>
      <c r="S123" s="77">
        <f t="shared" si="60"/>
        <v>0.77241939853698183</v>
      </c>
      <c r="T123" s="101">
        <v>2983</v>
      </c>
      <c r="U123" s="79">
        <v>599</v>
      </c>
      <c r="V123" s="77">
        <f t="shared" si="61"/>
        <v>0.20080455916862219</v>
      </c>
      <c r="W123" s="79">
        <v>2384</v>
      </c>
      <c r="X123" s="77">
        <f t="shared" si="62"/>
        <v>0.79919544083137783</v>
      </c>
      <c r="Y123" s="101">
        <v>1956</v>
      </c>
      <c r="Z123" s="79">
        <v>273</v>
      </c>
      <c r="AA123" s="77">
        <f t="shared" si="63"/>
        <v>0.13957055214723926</v>
      </c>
      <c r="AB123" s="79">
        <v>1683</v>
      </c>
      <c r="AC123" s="77">
        <f t="shared" si="64"/>
        <v>0.86042944785276076</v>
      </c>
      <c r="AD123" s="101">
        <v>829</v>
      </c>
      <c r="AE123" s="79">
        <v>81</v>
      </c>
      <c r="AF123" s="77">
        <f t="shared" si="65"/>
        <v>9.7708082026537996E-2</v>
      </c>
      <c r="AG123" s="79">
        <v>748</v>
      </c>
      <c r="AH123" s="77">
        <f t="shared" si="66"/>
        <v>0.90229191797346198</v>
      </c>
      <c r="AI123" s="101">
        <v>205</v>
      </c>
      <c r="AJ123" s="79">
        <v>17</v>
      </c>
      <c r="AK123" s="77">
        <f t="shared" si="67"/>
        <v>8.2926829268292687E-2</v>
      </c>
      <c r="AL123" s="79">
        <v>188</v>
      </c>
      <c r="AM123" s="77">
        <f t="shared" si="68"/>
        <v>0.91707317073170735</v>
      </c>
      <c r="AN123" s="101">
        <f t="shared" si="69"/>
        <v>9831</v>
      </c>
      <c r="AO123" s="79">
        <f t="shared" si="70"/>
        <v>1830</v>
      </c>
      <c r="AP123" s="77">
        <f t="shared" si="71"/>
        <v>0.18614586512053707</v>
      </c>
      <c r="AQ123" s="79">
        <f t="shared" si="54"/>
        <v>8001</v>
      </c>
      <c r="AR123" s="77">
        <f t="shared" si="72"/>
        <v>0.8138541348794629</v>
      </c>
      <c r="AS123" s="98"/>
      <c r="AU123" s="87"/>
      <c r="AV123" s="86"/>
      <c r="AW123" s="86"/>
      <c r="AX123" s="86"/>
      <c r="AY123" s="86"/>
      <c r="AZ123" s="85"/>
    </row>
    <row r="124" spans="1:52" s="12" customFormat="1" ht="13.5" customHeight="1">
      <c r="B124" s="243"/>
      <c r="C124" s="316"/>
      <c r="D124" s="70" t="s">
        <v>152</v>
      </c>
      <c r="E124" s="102">
        <v>12</v>
      </c>
      <c r="F124" s="69">
        <v>2</v>
      </c>
      <c r="G124" s="67">
        <f t="shared" si="55"/>
        <v>0.16666666666666666</v>
      </c>
      <c r="H124" s="69">
        <v>10</v>
      </c>
      <c r="I124" s="67">
        <f t="shared" si="56"/>
        <v>0.83333333333333337</v>
      </c>
      <c r="J124" s="102">
        <v>14</v>
      </c>
      <c r="K124" s="69">
        <v>2</v>
      </c>
      <c r="L124" s="67">
        <f t="shared" si="57"/>
        <v>0.14285714285714285</v>
      </c>
      <c r="M124" s="69">
        <v>12</v>
      </c>
      <c r="N124" s="67">
        <f t="shared" si="58"/>
        <v>0.8571428571428571</v>
      </c>
      <c r="O124" s="102">
        <v>763</v>
      </c>
      <c r="P124" s="69">
        <v>140</v>
      </c>
      <c r="Q124" s="67">
        <f t="shared" si="59"/>
        <v>0.1834862385321101</v>
      </c>
      <c r="R124" s="69">
        <v>623</v>
      </c>
      <c r="S124" s="67">
        <f t="shared" si="60"/>
        <v>0.8165137614678899</v>
      </c>
      <c r="T124" s="102">
        <v>436</v>
      </c>
      <c r="U124" s="69">
        <v>66</v>
      </c>
      <c r="V124" s="67">
        <f t="shared" si="61"/>
        <v>0.15137614678899083</v>
      </c>
      <c r="W124" s="69">
        <v>370</v>
      </c>
      <c r="X124" s="67">
        <f t="shared" si="62"/>
        <v>0.84862385321100919</v>
      </c>
      <c r="Y124" s="102">
        <v>265</v>
      </c>
      <c r="Z124" s="69">
        <v>17</v>
      </c>
      <c r="AA124" s="67">
        <f t="shared" si="63"/>
        <v>6.4150943396226415E-2</v>
      </c>
      <c r="AB124" s="69">
        <v>248</v>
      </c>
      <c r="AC124" s="67">
        <f t="shared" si="64"/>
        <v>0.9358490566037736</v>
      </c>
      <c r="AD124" s="102">
        <v>107</v>
      </c>
      <c r="AE124" s="69">
        <v>8</v>
      </c>
      <c r="AF124" s="67">
        <f t="shared" si="65"/>
        <v>7.476635514018691E-2</v>
      </c>
      <c r="AG124" s="69">
        <v>99</v>
      </c>
      <c r="AH124" s="67">
        <f t="shared" si="66"/>
        <v>0.92523364485981308</v>
      </c>
      <c r="AI124" s="102">
        <v>51</v>
      </c>
      <c r="AJ124" s="69">
        <v>2</v>
      </c>
      <c r="AK124" s="67">
        <f t="shared" si="67"/>
        <v>3.9215686274509803E-2</v>
      </c>
      <c r="AL124" s="69">
        <v>49</v>
      </c>
      <c r="AM124" s="67">
        <f t="shared" si="68"/>
        <v>0.96078431372549022</v>
      </c>
      <c r="AN124" s="102">
        <f t="shared" si="69"/>
        <v>1648</v>
      </c>
      <c r="AO124" s="69">
        <f t="shared" si="70"/>
        <v>237</v>
      </c>
      <c r="AP124" s="67">
        <f t="shared" si="71"/>
        <v>0.14381067961165048</v>
      </c>
      <c r="AQ124" s="68">
        <f t="shared" si="54"/>
        <v>1411</v>
      </c>
      <c r="AR124" s="67">
        <f t="shared" si="72"/>
        <v>0.8561893203883495</v>
      </c>
      <c r="AS124" s="98"/>
      <c r="AU124" s="87"/>
      <c r="AV124" s="86"/>
      <c r="AW124" s="86"/>
      <c r="AX124" s="86"/>
      <c r="AY124" s="86"/>
      <c r="AZ124" s="85"/>
    </row>
    <row r="125" spans="1:52" s="12" customFormat="1" ht="13.5" customHeight="1">
      <c r="B125" s="244"/>
      <c r="C125" s="318"/>
      <c r="D125" s="63" t="s">
        <v>151</v>
      </c>
      <c r="E125" s="105">
        <v>61</v>
      </c>
      <c r="F125" s="62">
        <v>5</v>
      </c>
      <c r="G125" s="60">
        <f t="shared" si="55"/>
        <v>8.1967213114754092E-2</v>
      </c>
      <c r="H125" s="62">
        <v>56</v>
      </c>
      <c r="I125" s="60">
        <f t="shared" si="56"/>
        <v>0.91803278688524592</v>
      </c>
      <c r="J125" s="105">
        <v>132</v>
      </c>
      <c r="K125" s="62">
        <v>19</v>
      </c>
      <c r="L125" s="60">
        <f t="shared" si="57"/>
        <v>0.14393939393939395</v>
      </c>
      <c r="M125" s="62">
        <v>113</v>
      </c>
      <c r="N125" s="60">
        <f t="shared" si="58"/>
        <v>0.85606060606060608</v>
      </c>
      <c r="O125" s="105">
        <v>4454</v>
      </c>
      <c r="P125" s="62">
        <v>980</v>
      </c>
      <c r="Q125" s="60">
        <f t="shared" si="59"/>
        <v>0.22002694207453974</v>
      </c>
      <c r="R125" s="62">
        <v>3474</v>
      </c>
      <c r="S125" s="60">
        <f t="shared" si="60"/>
        <v>0.77997305792546023</v>
      </c>
      <c r="T125" s="105">
        <v>3419</v>
      </c>
      <c r="U125" s="62">
        <v>665</v>
      </c>
      <c r="V125" s="60">
        <f t="shared" si="61"/>
        <v>0.19450131617431998</v>
      </c>
      <c r="W125" s="62">
        <v>2754</v>
      </c>
      <c r="X125" s="60">
        <f t="shared" si="62"/>
        <v>0.80549868382568002</v>
      </c>
      <c r="Y125" s="105">
        <v>2221</v>
      </c>
      <c r="Z125" s="62">
        <v>290</v>
      </c>
      <c r="AA125" s="60">
        <f t="shared" si="63"/>
        <v>0.13057181449797389</v>
      </c>
      <c r="AB125" s="62">
        <v>1931</v>
      </c>
      <c r="AC125" s="60">
        <f t="shared" si="64"/>
        <v>0.86942818550202616</v>
      </c>
      <c r="AD125" s="105">
        <v>936</v>
      </c>
      <c r="AE125" s="62">
        <v>89</v>
      </c>
      <c r="AF125" s="60">
        <f t="shared" si="65"/>
        <v>9.5085470085470081E-2</v>
      </c>
      <c r="AG125" s="62">
        <v>847</v>
      </c>
      <c r="AH125" s="60">
        <f t="shared" si="66"/>
        <v>0.90491452991452992</v>
      </c>
      <c r="AI125" s="105">
        <v>256</v>
      </c>
      <c r="AJ125" s="62">
        <v>19</v>
      </c>
      <c r="AK125" s="60">
        <f t="shared" si="67"/>
        <v>7.421875E-2</v>
      </c>
      <c r="AL125" s="62">
        <v>237</v>
      </c>
      <c r="AM125" s="60">
        <f t="shared" si="68"/>
        <v>0.92578125</v>
      </c>
      <c r="AN125" s="105">
        <f t="shared" si="69"/>
        <v>11479</v>
      </c>
      <c r="AO125" s="62">
        <f t="shared" si="70"/>
        <v>2067</v>
      </c>
      <c r="AP125" s="60">
        <f t="shared" si="71"/>
        <v>0.18006795016987542</v>
      </c>
      <c r="AQ125" s="61">
        <f t="shared" si="54"/>
        <v>9412</v>
      </c>
      <c r="AR125" s="60">
        <f t="shared" si="72"/>
        <v>0.81993204983012458</v>
      </c>
      <c r="AS125" s="98"/>
      <c r="AU125" s="85"/>
      <c r="AV125" s="85"/>
      <c r="AW125" s="85"/>
      <c r="AX125" s="85"/>
      <c r="AY125" s="85"/>
      <c r="AZ125" s="85"/>
    </row>
    <row r="126" spans="1:52" s="12" customFormat="1" ht="13.5" customHeight="1">
      <c r="B126" s="242">
        <v>41</v>
      </c>
      <c r="C126" s="315" t="s">
        <v>13</v>
      </c>
      <c r="D126" s="80" t="s">
        <v>153</v>
      </c>
      <c r="E126" s="101">
        <v>15</v>
      </c>
      <c r="F126" s="79">
        <v>1</v>
      </c>
      <c r="G126" s="77">
        <f t="shared" si="55"/>
        <v>6.6666666666666666E-2</v>
      </c>
      <c r="H126" s="79">
        <v>14</v>
      </c>
      <c r="I126" s="77">
        <f t="shared" si="56"/>
        <v>0.93333333333333335</v>
      </c>
      <c r="J126" s="101">
        <v>107</v>
      </c>
      <c r="K126" s="79">
        <v>12</v>
      </c>
      <c r="L126" s="77">
        <f t="shared" si="57"/>
        <v>0.11214953271028037</v>
      </c>
      <c r="M126" s="79">
        <v>95</v>
      </c>
      <c r="N126" s="77">
        <f t="shared" si="58"/>
        <v>0.88785046728971961</v>
      </c>
      <c r="O126" s="101">
        <v>6874</v>
      </c>
      <c r="P126" s="79">
        <v>1111</v>
      </c>
      <c r="Q126" s="77">
        <f t="shared" si="59"/>
        <v>0.16162350887401805</v>
      </c>
      <c r="R126" s="79">
        <v>5763</v>
      </c>
      <c r="S126" s="77">
        <f t="shared" si="60"/>
        <v>0.838376491125982</v>
      </c>
      <c r="T126" s="101">
        <v>6025</v>
      </c>
      <c r="U126" s="79">
        <v>730</v>
      </c>
      <c r="V126" s="77">
        <f t="shared" si="61"/>
        <v>0.12116182572614108</v>
      </c>
      <c r="W126" s="79">
        <v>5295</v>
      </c>
      <c r="X126" s="77">
        <f t="shared" si="62"/>
        <v>0.87883817427385891</v>
      </c>
      <c r="Y126" s="101">
        <v>3602</v>
      </c>
      <c r="Z126" s="79">
        <v>308</v>
      </c>
      <c r="AA126" s="77">
        <f t="shared" si="63"/>
        <v>8.5508051082731809E-2</v>
      </c>
      <c r="AB126" s="79">
        <v>3294</v>
      </c>
      <c r="AC126" s="77">
        <f t="shared" si="64"/>
        <v>0.91449194891726815</v>
      </c>
      <c r="AD126" s="101">
        <v>1359</v>
      </c>
      <c r="AE126" s="79">
        <v>69</v>
      </c>
      <c r="AF126" s="77">
        <f t="shared" si="65"/>
        <v>5.0772626931567331E-2</v>
      </c>
      <c r="AG126" s="79">
        <v>1290</v>
      </c>
      <c r="AH126" s="77">
        <f t="shared" si="66"/>
        <v>0.94922737306843263</v>
      </c>
      <c r="AI126" s="101">
        <v>397</v>
      </c>
      <c r="AJ126" s="79">
        <v>13</v>
      </c>
      <c r="AK126" s="77">
        <f t="shared" si="67"/>
        <v>3.2745591939546598E-2</v>
      </c>
      <c r="AL126" s="79">
        <v>384</v>
      </c>
      <c r="AM126" s="77">
        <f t="shared" si="68"/>
        <v>0.96725440806045337</v>
      </c>
      <c r="AN126" s="101">
        <f t="shared" si="69"/>
        <v>18379</v>
      </c>
      <c r="AO126" s="79">
        <f t="shared" si="70"/>
        <v>2244</v>
      </c>
      <c r="AP126" s="77">
        <f t="shared" si="71"/>
        <v>0.12209587028674031</v>
      </c>
      <c r="AQ126" s="78">
        <f t="shared" si="54"/>
        <v>16135</v>
      </c>
      <c r="AR126" s="77">
        <f t="shared" si="72"/>
        <v>0.87790412971325971</v>
      </c>
      <c r="AS126" s="98"/>
      <c r="AU126" s="85"/>
      <c r="AV126" s="85"/>
      <c r="AW126" s="85"/>
      <c r="AX126" s="85"/>
      <c r="AY126" s="85"/>
      <c r="AZ126" s="85"/>
    </row>
    <row r="127" spans="1:52" s="12" customFormat="1" ht="13.5" customHeight="1">
      <c r="A127" s="81"/>
      <c r="B127" s="243"/>
      <c r="C127" s="316"/>
      <c r="D127" s="70" t="s">
        <v>152</v>
      </c>
      <c r="E127" s="102">
        <v>3</v>
      </c>
      <c r="F127" s="69">
        <v>1</v>
      </c>
      <c r="G127" s="67">
        <f t="shared" si="55"/>
        <v>0.33333333333333331</v>
      </c>
      <c r="H127" s="69">
        <v>2</v>
      </c>
      <c r="I127" s="67">
        <f t="shared" si="56"/>
        <v>0.66666666666666663</v>
      </c>
      <c r="J127" s="102">
        <v>11</v>
      </c>
      <c r="K127" s="69">
        <v>1</v>
      </c>
      <c r="L127" s="67">
        <f t="shared" si="57"/>
        <v>9.0909090909090912E-2</v>
      </c>
      <c r="M127" s="69">
        <v>10</v>
      </c>
      <c r="N127" s="67">
        <f t="shared" si="58"/>
        <v>0.90909090909090906</v>
      </c>
      <c r="O127" s="102">
        <v>1351</v>
      </c>
      <c r="P127" s="69">
        <v>159</v>
      </c>
      <c r="Q127" s="67">
        <f t="shared" si="59"/>
        <v>0.11769059955588453</v>
      </c>
      <c r="R127" s="69">
        <v>1192</v>
      </c>
      <c r="S127" s="67">
        <f t="shared" si="60"/>
        <v>0.88230940044411543</v>
      </c>
      <c r="T127" s="102">
        <v>803</v>
      </c>
      <c r="U127" s="69">
        <v>90</v>
      </c>
      <c r="V127" s="67">
        <f t="shared" si="61"/>
        <v>0.11207970112079702</v>
      </c>
      <c r="W127" s="69">
        <v>713</v>
      </c>
      <c r="X127" s="67">
        <f t="shared" si="62"/>
        <v>0.88792029887920298</v>
      </c>
      <c r="Y127" s="102">
        <v>362</v>
      </c>
      <c r="Z127" s="69">
        <v>27</v>
      </c>
      <c r="AA127" s="67">
        <f t="shared" si="63"/>
        <v>7.4585635359116026E-2</v>
      </c>
      <c r="AB127" s="69">
        <v>335</v>
      </c>
      <c r="AC127" s="67">
        <f t="shared" si="64"/>
        <v>0.925414364640884</v>
      </c>
      <c r="AD127" s="102">
        <v>178</v>
      </c>
      <c r="AE127" s="69">
        <v>3</v>
      </c>
      <c r="AF127" s="67">
        <f t="shared" si="65"/>
        <v>1.6853932584269662E-2</v>
      </c>
      <c r="AG127" s="69">
        <v>175</v>
      </c>
      <c r="AH127" s="67">
        <f t="shared" si="66"/>
        <v>0.9831460674157303</v>
      </c>
      <c r="AI127" s="102">
        <v>90</v>
      </c>
      <c r="AJ127" s="69">
        <v>3</v>
      </c>
      <c r="AK127" s="67">
        <f t="shared" si="67"/>
        <v>3.3333333333333333E-2</v>
      </c>
      <c r="AL127" s="69">
        <v>87</v>
      </c>
      <c r="AM127" s="67">
        <f t="shared" si="68"/>
        <v>0.96666666666666667</v>
      </c>
      <c r="AN127" s="102">
        <f t="shared" si="69"/>
        <v>2798</v>
      </c>
      <c r="AO127" s="69">
        <f t="shared" si="70"/>
        <v>284</v>
      </c>
      <c r="AP127" s="67">
        <f t="shared" si="71"/>
        <v>0.10150107219442459</v>
      </c>
      <c r="AQ127" s="68">
        <f t="shared" si="54"/>
        <v>2514</v>
      </c>
      <c r="AR127" s="67">
        <f t="shared" si="72"/>
        <v>0.89849892780557539</v>
      </c>
      <c r="AS127" s="98"/>
      <c r="AU127" s="85"/>
      <c r="AV127" s="85"/>
      <c r="AW127" s="85"/>
      <c r="AX127" s="85"/>
      <c r="AY127" s="85"/>
      <c r="AZ127" s="85"/>
    </row>
    <row r="128" spans="1:52" s="12" customFormat="1" ht="13.5" customHeight="1">
      <c r="A128" s="81"/>
      <c r="B128" s="244"/>
      <c r="C128" s="318"/>
      <c r="D128" s="76" t="s">
        <v>151</v>
      </c>
      <c r="E128" s="103">
        <v>18</v>
      </c>
      <c r="F128" s="75">
        <v>2</v>
      </c>
      <c r="G128" s="13">
        <f t="shared" si="55"/>
        <v>0.1111111111111111</v>
      </c>
      <c r="H128" s="75">
        <v>16</v>
      </c>
      <c r="I128" s="13">
        <f t="shared" si="56"/>
        <v>0.88888888888888884</v>
      </c>
      <c r="J128" s="103">
        <v>118</v>
      </c>
      <c r="K128" s="75">
        <v>13</v>
      </c>
      <c r="L128" s="13">
        <f t="shared" si="57"/>
        <v>0.11016949152542373</v>
      </c>
      <c r="M128" s="75">
        <v>105</v>
      </c>
      <c r="N128" s="13">
        <f t="shared" si="58"/>
        <v>0.88983050847457623</v>
      </c>
      <c r="O128" s="103">
        <v>8225</v>
      </c>
      <c r="P128" s="75">
        <v>1270</v>
      </c>
      <c r="Q128" s="13">
        <f t="shared" si="59"/>
        <v>0.15440729483282675</v>
      </c>
      <c r="R128" s="75">
        <v>6955</v>
      </c>
      <c r="S128" s="13">
        <f t="shared" si="60"/>
        <v>0.84559270516717322</v>
      </c>
      <c r="T128" s="103">
        <v>6828</v>
      </c>
      <c r="U128" s="75">
        <v>820</v>
      </c>
      <c r="V128" s="13">
        <f t="shared" si="61"/>
        <v>0.1200937316930287</v>
      </c>
      <c r="W128" s="75">
        <v>6008</v>
      </c>
      <c r="X128" s="13">
        <f t="shared" si="62"/>
        <v>0.87990626830697127</v>
      </c>
      <c r="Y128" s="103">
        <v>3964</v>
      </c>
      <c r="Z128" s="75">
        <v>335</v>
      </c>
      <c r="AA128" s="13">
        <f t="shared" si="63"/>
        <v>8.4510595358224014E-2</v>
      </c>
      <c r="AB128" s="75">
        <v>3629</v>
      </c>
      <c r="AC128" s="13">
        <f t="shared" si="64"/>
        <v>0.91548940464177597</v>
      </c>
      <c r="AD128" s="103">
        <v>1537</v>
      </c>
      <c r="AE128" s="75">
        <v>72</v>
      </c>
      <c r="AF128" s="13">
        <f t="shared" si="65"/>
        <v>4.6844502277163302E-2</v>
      </c>
      <c r="AG128" s="75">
        <v>1465</v>
      </c>
      <c r="AH128" s="13">
        <f t="shared" si="66"/>
        <v>0.9531554977228367</v>
      </c>
      <c r="AI128" s="103">
        <v>487</v>
      </c>
      <c r="AJ128" s="75">
        <v>16</v>
      </c>
      <c r="AK128" s="13">
        <f t="shared" si="67"/>
        <v>3.2854209445585217E-2</v>
      </c>
      <c r="AL128" s="75">
        <v>471</v>
      </c>
      <c r="AM128" s="13">
        <f t="shared" si="68"/>
        <v>0.96714579055441474</v>
      </c>
      <c r="AN128" s="103">
        <f t="shared" si="69"/>
        <v>21177</v>
      </c>
      <c r="AO128" s="75">
        <f t="shared" si="70"/>
        <v>2528</v>
      </c>
      <c r="AP128" s="13">
        <f t="shared" si="71"/>
        <v>0.11937479340794258</v>
      </c>
      <c r="AQ128" s="34">
        <f t="shared" si="54"/>
        <v>18649</v>
      </c>
      <c r="AR128" s="13">
        <f t="shared" si="72"/>
        <v>0.88062520659205745</v>
      </c>
      <c r="AS128" s="98"/>
      <c r="AU128" s="87"/>
      <c r="AV128" s="86"/>
      <c r="AW128" s="86"/>
      <c r="AX128" s="86"/>
      <c r="AY128" s="86"/>
      <c r="AZ128" s="85"/>
    </row>
    <row r="129" spans="2:52" s="12" customFormat="1" ht="13.5" customHeight="1">
      <c r="B129" s="242">
        <v>42</v>
      </c>
      <c r="C129" s="315" t="s">
        <v>14</v>
      </c>
      <c r="D129" s="80" t="s">
        <v>153</v>
      </c>
      <c r="E129" s="101">
        <v>113</v>
      </c>
      <c r="F129" s="79">
        <v>20</v>
      </c>
      <c r="G129" s="77">
        <f t="shared" si="55"/>
        <v>0.17699115044247787</v>
      </c>
      <c r="H129" s="79">
        <v>93</v>
      </c>
      <c r="I129" s="77">
        <f t="shared" si="56"/>
        <v>0.82300884955752207</v>
      </c>
      <c r="J129" s="101">
        <v>306</v>
      </c>
      <c r="K129" s="79">
        <v>34</v>
      </c>
      <c r="L129" s="77">
        <f t="shared" si="57"/>
        <v>0.1111111111111111</v>
      </c>
      <c r="M129" s="79">
        <v>272</v>
      </c>
      <c r="N129" s="77">
        <f t="shared" si="58"/>
        <v>0.88888888888888884</v>
      </c>
      <c r="O129" s="101">
        <v>18890</v>
      </c>
      <c r="P129" s="79">
        <v>4672</v>
      </c>
      <c r="Q129" s="77">
        <f t="shared" si="59"/>
        <v>0.24732662784542087</v>
      </c>
      <c r="R129" s="79">
        <v>14218</v>
      </c>
      <c r="S129" s="77">
        <f t="shared" si="60"/>
        <v>0.75267337215457919</v>
      </c>
      <c r="T129" s="101">
        <v>14530</v>
      </c>
      <c r="U129" s="79">
        <v>2881</v>
      </c>
      <c r="V129" s="77">
        <f t="shared" si="61"/>
        <v>0.19827942188575362</v>
      </c>
      <c r="W129" s="79">
        <v>11649</v>
      </c>
      <c r="X129" s="77">
        <f t="shared" si="62"/>
        <v>0.80172057811424635</v>
      </c>
      <c r="Y129" s="101">
        <v>8827</v>
      </c>
      <c r="Z129" s="79">
        <v>1083</v>
      </c>
      <c r="AA129" s="77">
        <f t="shared" si="63"/>
        <v>0.12269174124844227</v>
      </c>
      <c r="AB129" s="79">
        <v>7744</v>
      </c>
      <c r="AC129" s="77">
        <f t="shared" si="64"/>
        <v>0.87730825875155771</v>
      </c>
      <c r="AD129" s="101">
        <v>3708</v>
      </c>
      <c r="AE129" s="79">
        <v>257</v>
      </c>
      <c r="AF129" s="77">
        <f t="shared" si="65"/>
        <v>6.9309600862998921E-2</v>
      </c>
      <c r="AG129" s="79">
        <v>3451</v>
      </c>
      <c r="AH129" s="77">
        <f t="shared" si="66"/>
        <v>0.93069039913700113</v>
      </c>
      <c r="AI129" s="101">
        <v>1190</v>
      </c>
      <c r="AJ129" s="79">
        <v>36</v>
      </c>
      <c r="AK129" s="77">
        <f t="shared" si="67"/>
        <v>3.0252100840336135E-2</v>
      </c>
      <c r="AL129" s="79">
        <v>1154</v>
      </c>
      <c r="AM129" s="77">
        <f t="shared" si="68"/>
        <v>0.96974789915966386</v>
      </c>
      <c r="AN129" s="101">
        <f t="shared" si="69"/>
        <v>47564</v>
      </c>
      <c r="AO129" s="79">
        <f t="shared" si="70"/>
        <v>8983</v>
      </c>
      <c r="AP129" s="77">
        <f t="shared" si="71"/>
        <v>0.18886132369018585</v>
      </c>
      <c r="AQ129" s="78">
        <f t="shared" si="54"/>
        <v>38581</v>
      </c>
      <c r="AR129" s="77">
        <f t="shared" si="72"/>
        <v>0.81113867630981418</v>
      </c>
      <c r="AS129" s="98"/>
      <c r="AU129" s="87"/>
      <c r="AV129" s="86"/>
      <c r="AW129" s="86"/>
      <c r="AX129" s="86"/>
      <c r="AY129" s="86"/>
      <c r="AZ129" s="85"/>
    </row>
    <row r="130" spans="2:52" s="12" customFormat="1" ht="13.5" customHeight="1">
      <c r="B130" s="243"/>
      <c r="C130" s="316"/>
      <c r="D130" s="70" t="s">
        <v>152</v>
      </c>
      <c r="E130" s="102">
        <v>18</v>
      </c>
      <c r="F130" s="69">
        <v>5</v>
      </c>
      <c r="G130" s="67">
        <f t="shared" si="55"/>
        <v>0.27777777777777779</v>
      </c>
      <c r="H130" s="69">
        <v>13</v>
      </c>
      <c r="I130" s="67">
        <f t="shared" si="56"/>
        <v>0.72222222222222221</v>
      </c>
      <c r="J130" s="102">
        <v>48</v>
      </c>
      <c r="K130" s="69">
        <v>3</v>
      </c>
      <c r="L130" s="67">
        <f t="shared" si="57"/>
        <v>6.25E-2</v>
      </c>
      <c r="M130" s="69">
        <v>45</v>
      </c>
      <c r="N130" s="67">
        <f t="shared" si="58"/>
        <v>0.9375</v>
      </c>
      <c r="O130" s="102">
        <v>4449</v>
      </c>
      <c r="P130" s="69">
        <v>861</v>
      </c>
      <c r="Q130" s="67">
        <f t="shared" si="59"/>
        <v>0.1935266351989211</v>
      </c>
      <c r="R130" s="69">
        <v>3588</v>
      </c>
      <c r="S130" s="67">
        <f t="shared" si="60"/>
        <v>0.8064733648010789</v>
      </c>
      <c r="T130" s="102">
        <v>2181</v>
      </c>
      <c r="U130" s="69">
        <v>377</v>
      </c>
      <c r="V130" s="67">
        <f t="shared" si="61"/>
        <v>0.17285648784961027</v>
      </c>
      <c r="W130" s="69">
        <v>1804</v>
      </c>
      <c r="X130" s="67">
        <f t="shared" si="62"/>
        <v>0.82714351215038973</v>
      </c>
      <c r="Y130" s="102">
        <v>987</v>
      </c>
      <c r="Z130" s="69">
        <v>117</v>
      </c>
      <c r="AA130" s="67">
        <f t="shared" si="63"/>
        <v>0.11854103343465046</v>
      </c>
      <c r="AB130" s="69">
        <v>870</v>
      </c>
      <c r="AC130" s="67">
        <f t="shared" si="64"/>
        <v>0.8814589665653495</v>
      </c>
      <c r="AD130" s="102">
        <v>446</v>
      </c>
      <c r="AE130" s="69">
        <v>25</v>
      </c>
      <c r="AF130" s="67">
        <f t="shared" si="65"/>
        <v>5.6053811659192827E-2</v>
      </c>
      <c r="AG130" s="69">
        <v>421</v>
      </c>
      <c r="AH130" s="67">
        <f t="shared" si="66"/>
        <v>0.94394618834080712</v>
      </c>
      <c r="AI130" s="102">
        <v>179</v>
      </c>
      <c r="AJ130" s="69">
        <v>2</v>
      </c>
      <c r="AK130" s="67">
        <f t="shared" si="67"/>
        <v>1.11731843575419E-2</v>
      </c>
      <c r="AL130" s="69">
        <v>177</v>
      </c>
      <c r="AM130" s="67">
        <f t="shared" si="68"/>
        <v>0.98882681564245811</v>
      </c>
      <c r="AN130" s="102">
        <f t="shared" si="69"/>
        <v>8308</v>
      </c>
      <c r="AO130" s="69">
        <f t="shared" si="70"/>
        <v>1390</v>
      </c>
      <c r="AP130" s="67">
        <f t="shared" si="71"/>
        <v>0.16730861819932596</v>
      </c>
      <c r="AQ130" s="68">
        <f t="shared" si="54"/>
        <v>6918</v>
      </c>
      <c r="AR130" s="67">
        <f t="shared" si="72"/>
        <v>0.83269138180067404</v>
      </c>
      <c r="AS130" s="98"/>
      <c r="AU130" s="87"/>
      <c r="AV130" s="86"/>
      <c r="AW130" s="86"/>
      <c r="AX130" s="86"/>
      <c r="AY130" s="86"/>
      <c r="AZ130" s="85"/>
    </row>
    <row r="131" spans="2:52" s="12" customFormat="1" ht="13.5" customHeight="1">
      <c r="B131" s="244"/>
      <c r="C131" s="318"/>
      <c r="D131" s="76" t="s">
        <v>151</v>
      </c>
      <c r="E131" s="103">
        <v>131</v>
      </c>
      <c r="F131" s="75">
        <v>25</v>
      </c>
      <c r="G131" s="13">
        <f t="shared" si="55"/>
        <v>0.19083969465648856</v>
      </c>
      <c r="H131" s="75">
        <v>106</v>
      </c>
      <c r="I131" s="13">
        <f t="shared" si="56"/>
        <v>0.80916030534351147</v>
      </c>
      <c r="J131" s="103">
        <v>354</v>
      </c>
      <c r="K131" s="75">
        <v>37</v>
      </c>
      <c r="L131" s="13">
        <f t="shared" si="57"/>
        <v>0.10451977401129943</v>
      </c>
      <c r="M131" s="75">
        <v>317</v>
      </c>
      <c r="N131" s="13">
        <f t="shared" si="58"/>
        <v>0.89548022598870058</v>
      </c>
      <c r="O131" s="103">
        <v>23339</v>
      </c>
      <c r="P131" s="75">
        <v>5533</v>
      </c>
      <c r="Q131" s="13">
        <f t="shared" si="59"/>
        <v>0.23707099704357512</v>
      </c>
      <c r="R131" s="75">
        <v>17806</v>
      </c>
      <c r="S131" s="13">
        <f t="shared" si="60"/>
        <v>0.76292900295642485</v>
      </c>
      <c r="T131" s="103">
        <v>16711</v>
      </c>
      <c r="U131" s="75">
        <v>3258</v>
      </c>
      <c r="V131" s="13">
        <f t="shared" si="61"/>
        <v>0.19496140266890072</v>
      </c>
      <c r="W131" s="75">
        <v>13453</v>
      </c>
      <c r="X131" s="13">
        <f t="shared" si="62"/>
        <v>0.80503859733109928</v>
      </c>
      <c r="Y131" s="103">
        <v>9814</v>
      </c>
      <c r="Z131" s="75">
        <v>1200</v>
      </c>
      <c r="AA131" s="13">
        <f t="shared" si="63"/>
        <v>0.12227430201752598</v>
      </c>
      <c r="AB131" s="75">
        <v>8614</v>
      </c>
      <c r="AC131" s="13">
        <f t="shared" si="64"/>
        <v>0.87772569798247402</v>
      </c>
      <c r="AD131" s="103">
        <v>4154</v>
      </c>
      <c r="AE131" s="75">
        <v>282</v>
      </c>
      <c r="AF131" s="13">
        <f t="shared" si="65"/>
        <v>6.7886374578719308E-2</v>
      </c>
      <c r="AG131" s="75">
        <v>3872</v>
      </c>
      <c r="AH131" s="13">
        <f t="shared" si="66"/>
        <v>0.93211362542128073</v>
      </c>
      <c r="AI131" s="103">
        <v>1369</v>
      </c>
      <c r="AJ131" s="75">
        <v>38</v>
      </c>
      <c r="AK131" s="13">
        <f t="shared" si="67"/>
        <v>2.7757487216946677E-2</v>
      </c>
      <c r="AL131" s="75">
        <v>1331</v>
      </c>
      <c r="AM131" s="13">
        <f t="shared" si="68"/>
        <v>0.97224251278305329</v>
      </c>
      <c r="AN131" s="103">
        <f t="shared" si="69"/>
        <v>55872</v>
      </c>
      <c r="AO131" s="75">
        <f t="shared" si="70"/>
        <v>10373</v>
      </c>
      <c r="AP131" s="13">
        <f t="shared" si="71"/>
        <v>0.18565650057273769</v>
      </c>
      <c r="AQ131" s="34">
        <f t="shared" si="54"/>
        <v>45499</v>
      </c>
      <c r="AR131" s="13">
        <f t="shared" si="72"/>
        <v>0.81434349942726236</v>
      </c>
      <c r="AS131" s="98"/>
      <c r="AU131" s="85"/>
      <c r="AV131" s="85"/>
      <c r="AW131" s="85"/>
      <c r="AX131" s="85"/>
      <c r="AY131" s="85"/>
      <c r="AZ131" s="85"/>
    </row>
    <row r="132" spans="2:52" s="12" customFormat="1" ht="13.5" customHeight="1">
      <c r="B132" s="242">
        <v>43</v>
      </c>
      <c r="C132" s="315" t="s">
        <v>9</v>
      </c>
      <c r="D132" s="80" t="s">
        <v>153</v>
      </c>
      <c r="E132" s="101">
        <v>56</v>
      </c>
      <c r="F132" s="79">
        <v>5</v>
      </c>
      <c r="G132" s="77">
        <f t="shared" si="55"/>
        <v>8.9285714285714288E-2</v>
      </c>
      <c r="H132" s="79">
        <v>51</v>
      </c>
      <c r="I132" s="77">
        <f t="shared" si="56"/>
        <v>0.9107142857142857</v>
      </c>
      <c r="J132" s="101">
        <v>154</v>
      </c>
      <c r="K132" s="79">
        <v>20</v>
      </c>
      <c r="L132" s="77">
        <f t="shared" si="57"/>
        <v>0.12987012987012986</v>
      </c>
      <c r="M132" s="79">
        <v>134</v>
      </c>
      <c r="N132" s="77">
        <f t="shared" si="58"/>
        <v>0.87012987012987009</v>
      </c>
      <c r="O132" s="101">
        <v>11145</v>
      </c>
      <c r="P132" s="79">
        <v>3176</v>
      </c>
      <c r="Q132" s="77">
        <f t="shared" si="59"/>
        <v>0.28497083894122927</v>
      </c>
      <c r="R132" s="79">
        <v>7969</v>
      </c>
      <c r="S132" s="77">
        <f t="shared" si="60"/>
        <v>0.71502916105877079</v>
      </c>
      <c r="T132" s="101">
        <v>8700</v>
      </c>
      <c r="U132" s="79">
        <v>2271</v>
      </c>
      <c r="V132" s="77">
        <f t="shared" si="61"/>
        <v>0.26103448275862068</v>
      </c>
      <c r="W132" s="79">
        <v>6429</v>
      </c>
      <c r="X132" s="77">
        <f t="shared" si="62"/>
        <v>0.73896551724137927</v>
      </c>
      <c r="Y132" s="101">
        <v>5441</v>
      </c>
      <c r="Z132" s="79">
        <v>1020</v>
      </c>
      <c r="AA132" s="77">
        <f t="shared" si="63"/>
        <v>0.1874655394229002</v>
      </c>
      <c r="AB132" s="79">
        <v>4421</v>
      </c>
      <c r="AC132" s="77">
        <f t="shared" si="64"/>
        <v>0.81253446057709977</v>
      </c>
      <c r="AD132" s="101">
        <v>2353</v>
      </c>
      <c r="AE132" s="79">
        <v>252</v>
      </c>
      <c r="AF132" s="77">
        <f t="shared" si="65"/>
        <v>0.10709732256693583</v>
      </c>
      <c r="AG132" s="79">
        <v>2101</v>
      </c>
      <c r="AH132" s="77">
        <f t="shared" si="66"/>
        <v>0.89290267743306417</v>
      </c>
      <c r="AI132" s="101">
        <v>749</v>
      </c>
      <c r="AJ132" s="79">
        <v>41</v>
      </c>
      <c r="AK132" s="77">
        <f t="shared" si="67"/>
        <v>5.4739652870493989E-2</v>
      </c>
      <c r="AL132" s="79">
        <v>708</v>
      </c>
      <c r="AM132" s="77">
        <f t="shared" si="68"/>
        <v>0.94526034712950602</v>
      </c>
      <c r="AN132" s="101">
        <f t="shared" si="69"/>
        <v>28598</v>
      </c>
      <c r="AO132" s="79">
        <f t="shared" si="70"/>
        <v>6785</v>
      </c>
      <c r="AP132" s="77">
        <f t="shared" si="71"/>
        <v>0.23725435345129031</v>
      </c>
      <c r="AQ132" s="78">
        <f t="shared" si="54"/>
        <v>21813</v>
      </c>
      <c r="AR132" s="77">
        <f t="shared" si="72"/>
        <v>0.76274564654870969</v>
      </c>
      <c r="AS132" s="98"/>
      <c r="AU132" s="85"/>
      <c r="AV132" s="85"/>
      <c r="AW132" s="85"/>
      <c r="AX132" s="85"/>
      <c r="AY132" s="85"/>
      <c r="AZ132" s="85"/>
    </row>
    <row r="133" spans="2:52" s="12" customFormat="1" ht="13.5" customHeight="1">
      <c r="B133" s="243"/>
      <c r="C133" s="316"/>
      <c r="D133" s="70" t="s">
        <v>152</v>
      </c>
      <c r="E133" s="102">
        <v>15</v>
      </c>
      <c r="F133" s="69">
        <v>0</v>
      </c>
      <c r="G133" s="67">
        <f t="shared" si="55"/>
        <v>0</v>
      </c>
      <c r="H133" s="69">
        <v>15</v>
      </c>
      <c r="I133" s="67">
        <f t="shared" si="56"/>
        <v>1</v>
      </c>
      <c r="J133" s="102">
        <v>31</v>
      </c>
      <c r="K133" s="69">
        <v>4</v>
      </c>
      <c r="L133" s="67">
        <f t="shared" si="57"/>
        <v>0.12903225806451613</v>
      </c>
      <c r="M133" s="69">
        <v>27</v>
      </c>
      <c r="N133" s="67">
        <f t="shared" si="58"/>
        <v>0.87096774193548387</v>
      </c>
      <c r="O133" s="102">
        <v>2661</v>
      </c>
      <c r="P133" s="69">
        <v>530</v>
      </c>
      <c r="Q133" s="67">
        <f t="shared" si="59"/>
        <v>0.19917324314167606</v>
      </c>
      <c r="R133" s="69">
        <v>2131</v>
      </c>
      <c r="S133" s="67">
        <f t="shared" si="60"/>
        <v>0.80082675685832394</v>
      </c>
      <c r="T133" s="102">
        <v>1353</v>
      </c>
      <c r="U133" s="69">
        <v>265</v>
      </c>
      <c r="V133" s="67">
        <f t="shared" si="61"/>
        <v>0.19586104951958611</v>
      </c>
      <c r="W133" s="69">
        <v>1088</v>
      </c>
      <c r="X133" s="67">
        <f t="shared" si="62"/>
        <v>0.80413895048041395</v>
      </c>
      <c r="Y133" s="102">
        <v>688</v>
      </c>
      <c r="Z133" s="69">
        <v>81</v>
      </c>
      <c r="AA133" s="67">
        <f t="shared" si="63"/>
        <v>0.11773255813953488</v>
      </c>
      <c r="AB133" s="69">
        <v>607</v>
      </c>
      <c r="AC133" s="67">
        <f t="shared" si="64"/>
        <v>0.88226744186046513</v>
      </c>
      <c r="AD133" s="102">
        <v>296</v>
      </c>
      <c r="AE133" s="69">
        <v>12</v>
      </c>
      <c r="AF133" s="67">
        <f t="shared" si="65"/>
        <v>4.0540540540540543E-2</v>
      </c>
      <c r="AG133" s="69">
        <v>284</v>
      </c>
      <c r="AH133" s="67">
        <f t="shared" si="66"/>
        <v>0.95945945945945943</v>
      </c>
      <c r="AI133" s="102">
        <v>132</v>
      </c>
      <c r="AJ133" s="69">
        <v>1</v>
      </c>
      <c r="AK133" s="67">
        <f t="shared" si="67"/>
        <v>7.575757575757576E-3</v>
      </c>
      <c r="AL133" s="69">
        <v>131</v>
      </c>
      <c r="AM133" s="67">
        <f t="shared" si="68"/>
        <v>0.99242424242424243</v>
      </c>
      <c r="AN133" s="102">
        <f t="shared" si="69"/>
        <v>5176</v>
      </c>
      <c r="AO133" s="69">
        <f t="shared" si="70"/>
        <v>893</v>
      </c>
      <c r="AP133" s="67">
        <f t="shared" si="71"/>
        <v>0.17252704791344667</v>
      </c>
      <c r="AQ133" s="68">
        <f t="shared" si="54"/>
        <v>4283</v>
      </c>
      <c r="AR133" s="67">
        <f t="shared" si="72"/>
        <v>0.82747295208655336</v>
      </c>
      <c r="AS133" s="98"/>
      <c r="AU133" s="85"/>
      <c r="AV133" s="85"/>
      <c r="AW133" s="85"/>
      <c r="AX133" s="85"/>
      <c r="AY133" s="85"/>
      <c r="AZ133" s="85"/>
    </row>
    <row r="134" spans="2:52" s="12" customFormat="1" ht="13.5" customHeight="1">
      <c r="B134" s="244"/>
      <c r="C134" s="318"/>
      <c r="D134" s="76" t="s">
        <v>151</v>
      </c>
      <c r="E134" s="103">
        <v>71</v>
      </c>
      <c r="F134" s="75">
        <v>5</v>
      </c>
      <c r="G134" s="13">
        <f t="shared" si="55"/>
        <v>7.0422535211267609E-2</v>
      </c>
      <c r="H134" s="75">
        <v>66</v>
      </c>
      <c r="I134" s="13">
        <f t="shared" si="56"/>
        <v>0.92957746478873238</v>
      </c>
      <c r="J134" s="103">
        <v>185</v>
      </c>
      <c r="K134" s="75">
        <v>24</v>
      </c>
      <c r="L134" s="13">
        <f t="shared" si="57"/>
        <v>0.12972972972972974</v>
      </c>
      <c r="M134" s="75">
        <v>161</v>
      </c>
      <c r="N134" s="13">
        <f t="shared" si="58"/>
        <v>0.87027027027027026</v>
      </c>
      <c r="O134" s="103">
        <v>13806</v>
      </c>
      <c r="P134" s="75">
        <v>3706</v>
      </c>
      <c r="Q134" s="13">
        <f t="shared" si="59"/>
        <v>0.26843401419672608</v>
      </c>
      <c r="R134" s="75">
        <v>10100</v>
      </c>
      <c r="S134" s="13">
        <f t="shared" si="60"/>
        <v>0.73156598580327392</v>
      </c>
      <c r="T134" s="103">
        <v>10053</v>
      </c>
      <c r="U134" s="75">
        <v>2536</v>
      </c>
      <c r="V134" s="13">
        <f t="shared" si="61"/>
        <v>0.25226300606784047</v>
      </c>
      <c r="W134" s="75">
        <v>7517</v>
      </c>
      <c r="X134" s="13">
        <f t="shared" si="62"/>
        <v>0.74773699393215953</v>
      </c>
      <c r="Y134" s="103">
        <v>6129</v>
      </c>
      <c r="Z134" s="75">
        <v>1101</v>
      </c>
      <c r="AA134" s="13">
        <f t="shared" si="63"/>
        <v>0.17963778756730298</v>
      </c>
      <c r="AB134" s="75">
        <v>5028</v>
      </c>
      <c r="AC134" s="13">
        <f t="shared" si="64"/>
        <v>0.82036221243269702</v>
      </c>
      <c r="AD134" s="103">
        <v>2649</v>
      </c>
      <c r="AE134" s="75">
        <v>264</v>
      </c>
      <c r="AF134" s="13">
        <f t="shared" si="65"/>
        <v>9.9660249150622882E-2</v>
      </c>
      <c r="AG134" s="75">
        <v>2385</v>
      </c>
      <c r="AH134" s="13">
        <f t="shared" si="66"/>
        <v>0.90033975084937712</v>
      </c>
      <c r="AI134" s="103">
        <v>881</v>
      </c>
      <c r="AJ134" s="75">
        <v>42</v>
      </c>
      <c r="AK134" s="13">
        <f t="shared" si="67"/>
        <v>4.7673098751418841E-2</v>
      </c>
      <c r="AL134" s="75">
        <v>839</v>
      </c>
      <c r="AM134" s="13">
        <f t="shared" si="68"/>
        <v>0.9523269012485811</v>
      </c>
      <c r="AN134" s="103">
        <f t="shared" si="69"/>
        <v>33774</v>
      </c>
      <c r="AO134" s="75">
        <f t="shared" si="70"/>
        <v>7678</v>
      </c>
      <c r="AP134" s="13">
        <f t="shared" si="71"/>
        <v>0.22733463611061763</v>
      </c>
      <c r="AQ134" s="34">
        <f t="shared" si="54"/>
        <v>26096</v>
      </c>
      <c r="AR134" s="13">
        <f t="shared" si="72"/>
        <v>0.77266536388938234</v>
      </c>
      <c r="AS134" s="98"/>
      <c r="AU134" s="85"/>
      <c r="AV134" s="85"/>
      <c r="AW134" s="85"/>
      <c r="AX134" s="85"/>
      <c r="AY134" s="85"/>
      <c r="AZ134" s="85"/>
    </row>
    <row r="135" spans="2:52" s="12" customFormat="1" ht="13.5" customHeight="1">
      <c r="B135" s="242">
        <v>44</v>
      </c>
      <c r="C135" s="315" t="s">
        <v>21</v>
      </c>
      <c r="D135" s="80" t="s">
        <v>153</v>
      </c>
      <c r="E135" s="101">
        <v>32</v>
      </c>
      <c r="F135" s="79">
        <v>4</v>
      </c>
      <c r="G135" s="77">
        <f t="shared" si="55"/>
        <v>0.125</v>
      </c>
      <c r="H135" s="79">
        <v>28</v>
      </c>
      <c r="I135" s="77">
        <f t="shared" si="56"/>
        <v>0.875</v>
      </c>
      <c r="J135" s="101">
        <v>85</v>
      </c>
      <c r="K135" s="79">
        <v>8</v>
      </c>
      <c r="L135" s="77">
        <f t="shared" si="57"/>
        <v>9.4117647058823528E-2</v>
      </c>
      <c r="M135" s="79">
        <v>77</v>
      </c>
      <c r="N135" s="77">
        <f t="shared" si="58"/>
        <v>0.90588235294117647</v>
      </c>
      <c r="O135" s="101">
        <v>12504</v>
      </c>
      <c r="P135" s="79">
        <v>3539</v>
      </c>
      <c r="Q135" s="77">
        <f t="shared" si="59"/>
        <v>0.28302943058221369</v>
      </c>
      <c r="R135" s="79">
        <v>8965</v>
      </c>
      <c r="S135" s="77">
        <f t="shared" si="60"/>
        <v>0.71697056941778636</v>
      </c>
      <c r="T135" s="101">
        <v>10338</v>
      </c>
      <c r="U135" s="79">
        <v>2510</v>
      </c>
      <c r="V135" s="77">
        <f t="shared" si="61"/>
        <v>0.24279357709421551</v>
      </c>
      <c r="W135" s="79">
        <v>7828</v>
      </c>
      <c r="X135" s="77">
        <f t="shared" si="62"/>
        <v>0.75720642290578444</v>
      </c>
      <c r="Y135" s="101">
        <v>6338</v>
      </c>
      <c r="Z135" s="79">
        <v>1124</v>
      </c>
      <c r="AA135" s="77">
        <f t="shared" si="63"/>
        <v>0.1773430104133796</v>
      </c>
      <c r="AB135" s="79">
        <v>5214</v>
      </c>
      <c r="AC135" s="77">
        <f t="shared" si="64"/>
        <v>0.82265698958662037</v>
      </c>
      <c r="AD135" s="101">
        <v>2470</v>
      </c>
      <c r="AE135" s="79">
        <v>312</v>
      </c>
      <c r="AF135" s="77">
        <f t="shared" si="65"/>
        <v>0.12631578947368421</v>
      </c>
      <c r="AG135" s="79">
        <v>2158</v>
      </c>
      <c r="AH135" s="77">
        <f t="shared" si="66"/>
        <v>0.87368421052631584</v>
      </c>
      <c r="AI135" s="101">
        <v>721</v>
      </c>
      <c r="AJ135" s="79">
        <v>61</v>
      </c>
      <c r="AK135" s="77">
        <f t="shared" si="67"/>
        <v>8.4604715672676842E-2</v>
      </c>
      <c r="AL135" s="79">
        <v>660</v>
      </c>
      <c r="AM135" s="77">
        <f t="shared" si="68"/>
        <v>0.9153952843273232</v>
      </c>
      <c r="AN135" s="101">
        <f t="shared" si="69"/>
        <v>32488</v>
      </c>
      <c r="AO135" s="79">
        <f t="shared" si="70"/>
        <v>7558</v>
      </c>
      <c r="AP135" s="77">
        <f t="shared" si="71"/>
        <v>0.23263974390544201</v>
      </c>
      <c r="AQ135" s="78">
        <f t="shared" si="54"/>
        <v>24930</v>
      </c>
      <c r="AR135" s="77">
        <f t="shared" si="72"/>
        <v>0.76736025609455794</v>
      </c>
      <c r="AS135" s="98"/>
      <c r="AU135" s="85"/>
      <c r="AV135" s="85"/>
      <c r="AW135" s="85"/>
      <c r="AX135" s="85"/>
      <c r="AY135" s="85"/>
      <c r="AZ135" s="85"/>
    </row>
    <row r="136" spans="2:52" s="12" customFormat="1" ht="13.5" customHeight="1">
      <c r="B136" s="243"/>
      <c r="C136" s="316"/>
      <c r="D136" s="70" t="s">
        <v>152</v>
      </c>
      <c r="E136" s="102">
        <v>2</v>
      </c>
      <c r="F136" s="69">
        <v>1</v>
      </c>
      <c r="G136" s="67">
        <f t="shared" si="55"/>
        <v>0.5</v>
      </c>
      <c r="H136" s="69">
        <v>1</v>
      </c>
      <c r="I136" s="67">
        <f t="shared" si="56"/>
        <v>0.5</v>
      </c>
      <c r="J136" s="102">
        <v>10</v>
      </c>
      <c r="K136" s="69">
        <v>2</v>
      </c>
      <c r="L136" s="67">
        <f t="shared" si="57"/>
        <v>0.2</v>
      </c>
      <c r="M136" s="69">
        <v>8</v>
      </c>
      <c r="N136" s="67">
        <f t="shared" si="58"/>
        <v>0.8</v>
      </c>
      <c r="O136" s="102">
        <v>2781</v>
      </c>
      <c r="P136" s="69">
        <v>568</v>
      </c>
      <c r="Q136" s="67">
        <f t="shared" si="59"/>
        <v>0.2042430780294858</v>
      </c>
      <c r="R136" s="69">
        <v>2213</v>
      </c>
      <c r="S136" s="67">
        <f t="shared" si="60"/>
        <v>0.79575692197051417</v>
      </c>
      <c r="T136" s="102">
        <v>1459</v>
      </c>
      <c r="U136" s="69">
        <v>290</v>
      </c>
      <c r="V136" s="67">
        <f t="shared" si="61"/>
        <v>0.19876627827278959</v>
      </c>
      <c r="W136" s="69">
        <v>1169</v>
      </c>
      <c r="X136" s="67">
        <f t="shared" si="62"/>
        <v>0.80123372172721041</v>
      </c>
      <c r="Y136" s="102">
        <v>696</v>
      </c>
      <c r="Z136" s="69">
        <v>90</v>
      </c>
      <c r="AA136" s="67">
        <f t="shared" si="63"/>
        <v>0.12931034482758622</v>
      </c>
      <c r="AB136" s="69">
        <v>606</v>
      </c>
      <c r="AC136" s="67">
        <f t="shared" si="64"/>
        <v>0.87068965517241381</v>
      </c>
      <c r="AD136" s="102">
        <v>293</v>
      </c>
      <c r="AE136" s="69">
        <v>26</v>
      </c>
      <c r="AF136" s="67">
        <f t="shared" si="65"/>
        <v>8.8737201365187715E-2</v>
      </c>
      <c r="AG136" s="69">
        <v>267</v>
      </c>
      <c r="AH136" s="67">
        <f t="shared" si="66"/>
        <v>0.9112627986348123</v>
      </c>
      <c r="AI136" s="102">
        <v>120</v>
      </c>
      <c r="AJ136" s="69">
        <v>3</v>
      </c>
      <c r="AK136" s="67">
        <f t="shared" si="67"/>
        <v>2.5000000000000001E-2</v>
      </c>
      <c r="AL136" s="69">
        <v>117</v>
      </c>
      <c r="AM136" s="67">
        <f t="shared" si="68"/>
        <v>0.97499999999999998</v>
      </c>
      <c r="AN136" s="102">
        <f t="shared" si="69"/>
        <v>5361</v>
      </c>
      <c r="AO136" s="69">
        <f t="shared" si="70"/>
        <v>980</v>
      </c>
      <c r="AP136" s="67">
        <f t="shared" si="71"/>
        <v>0.18280171609774296</v>
      </c>
      <c r="AQ136" s="68">
        <f t="shared" si="54"/>
        <v>4381</v>
      </c>
      <c r="AR136" s="67">
        <f t="shared" si="72"/>
        <v>0.81719828390225702</v>
      </c>
      <c r="AS136" s="98"/>
      <c r="AU136" s="85"/>
      <c r="AV136" s="85"/>
      <c r="AW136" s="85"/>
      <c r="AX136" s="85"/>
      <c r="AY136" s="85"/>
      <c r="AZ136" s="85"/>
    </row>
    <row r="137" spans="2:52" s="12" customFormat="1" ht="13.5" customHeight="1">
      <c r="B137" s="244"/>
      <c r="C137" s="318"/>
      <c r="D137" s="76" t="s">
        <v>151</v>
      </c>
      <c r="E137" s="103">
        <v>34</v>
      </c>
      <c r="F137" s="75">
        <v>5</v>
      </c>
      <c r="G137" s="13">
        <f t="shared" si="55"/>
        <v>0.14705882352941177</v>
      </c>
      <c r="H137" s="75">
        <v>29</v>
      </c>
      <c r="I137" s="13">
        <f t="shared" si="56"/>
        <v>0.8529411764705882</v>
      </c>
      <c r="J137" s="103">
        <v>95</v>
      </c>
      <c r="K137" s="75">
        <v>10</v>
      </c>
      <c r="L137" s="13">
        <f t="shared" si="57"/>
        <v>0.10526315789473684</v>
      </c>
      <c r="M137" s="75">
        <v>85</v>
      </c>
      <c r="N137" s="13">
        <f t="shared" si="58"/>
        <v>0.89473684210526316</v>
      </c>
      <c r="O137" s="103">
        <v>15285</v>
      </c>
      <c r="P137" s="75">
        <v>4107</v>
      </c>
      <c r="Q137" s="13">
        <f t="shared" si="59"/>
        <v>0.2686947988223749</v>
      </c>
      <c r="R137" s="75">
        <v>11178</v>
      </c>
      <c r="S137" s="13">
        <f t="shared" si="60"/>
        <v>0.7313052011776251</v>
      </c>
      <c r="T137" s="103">
        <v>11797</v>
      </c>
      <c r="U137" s="75">
        <v>2800</v>
      </c>
      <c r="V137" s="13">
        <f t="shared" si="61"/>
        <v>0.23734847842671866</v>
      </c>
      <c r="W137" s="75">
        <v>8997</v>
      </c>
      <c r="X137" s="13">
        <f t="shared" si="62"/>
        <v>0.76265152157328131</v>
      </c>
      <c r="Y137" s="103">
        <v>7034</v>
      </c>
      <c r="Z137" s="75">
        <v>1214</v>
      </c>
      <c r="AA137" s="13">
        <f t="shared" si="63"/>
        <v>0.17259027580324141</v>
      </c>
      <c r="AB137" s="75">
        <v>5820</v>
      </c>
      <c r="AC137" s="13">
        <f t="shared" si="64"/>
        <v>0.82740972419675862</v>
      </c>
      <c r="AD137" s="103">
        <v>2763</v>
      </c>
      <c r="AE137" s="75">
        <v>338</v>
      </c>
      <c r="AF137" s="13">
        <f t="shared" si="65"/>
        <v>0.12233079985522982</v>
      </c>
      <c r="AG137" s="75">
        <v>2425</v>
      </c>
      <c r="AH137" s="13">
        <f t="shared" si="66"/>
        <v>0.87766920014477012</v>
      </c>
      <c r="AI137" s="103">
        <v>841</v>
      </c>
      <c r="AJ137" s="75">
        <v>64</v>
      </c>
      <c r="AK137" s="13">
        <f t="shared" si="67"/>
        <v>7.6099881093935784E-2</v>
      </c>
      <c r="AL137" s="75">
        <v>777</v>
      </c>
      <c r="AM137" s="13">
        <f t="shared" si="68"/>
        <v>0.92390011890606416</v>
      </c>
      <c r="AN137" s="103">
        <f t="shared" si="69"/>
        <v>37849</v>
      </c>
      <c r="AO137" s="75">
        <f t="shared" si="70"/>
        <v>8538</v>
      </c>
      <c r="AP137" s="13">
        <f t="shared" si="71"/>
        <v>0.22558059658115143</v>
      </c>
      <c r="AQ137" s="34">
        <f t="shared" si="54"/>
        <v>29311</v>
      </c>
      <c r="AR137" s="13">
        <f t="shared" si="72"/>
        <v>0.77441940341884863</v>
      </c>
      <c r="AS137" s="98"/>
      <c r="AU137" s="85"/>
      <c r="AV137" s="85"/>
      <c r="AW137" s="85"/>
      <c r="AX137" s="85"/>
      <c r="AY137" s="85"/>
      <c r="AZ137" s="85"/>
    </row>
    <row r="138" spans="2:52" s="12" customFormat="1" ht="13.5" customHeight="1">
      <c r="B138" s="242">
        <v>45</v>
      </c>
      <c r="C138" s="315" t="s">
        <v>47</v>
      </c>
      <c r="D138" s="80" t="s">
        <v>153</v>
      </c>
      <c r="E138" s="101">
        <v>49</v>
      </c>
      <c r="F138" s="79">
        <v>6</v>
      </c>
      <c r="G138" s="77">
        <f t="shared" si="55"/>
        <v>0.12244897959183673</v>
      </c>
      <c r="H138" s="79">
        <v>43</v>
      </c>
      <c r="I138" s="77">
        <f t="shared" si="56"/>
        <v>0.87755102040816324</v>
      </c>
      <c r="J138" s="101">
        <v>137</v>
      </c>
      <c r="K138" s="79">
        <v>16</v>
      </c>
      <c r="L138" s="77">
        <f t="shared" si="57"/>
        <v>0.11678832116788321</v>
      </c>
      <c r="M138" s="79">
        <v>121</v>
      </c>
      <c r="N138" s="77">
        <f t="shared" si="58"/>
        <v>0.88321167883211682</v>
      </c>
      <c r="O138" s="101">
        <v>4273</v>
      </c>
      <c r="P138" s="79">
        <v>950</v>
      </c>
      <c r="Q138" s="77">
        <f t="shared" si="59"/>
        <v>0.22232623449567049</v>
      </c>
      <c r="R138" s="79">
        <v>3323</v>
      </c>
      <c r="S138" s="77">
        <f t="shared" si="60"/>
        <v>0.77767376550432954</v>
      </c>
      <c r="T138" s="101">
        <v>3631</v>
      </c>
      <c r="U138" s="79">
        <v>678</v>
      </c>
      <c r="V138" s="77">
        <f t="shared" si="61"/>
        <v>0.18672541999449188</v>
      </c>
      <c r="W138" s="79">
        <v>2953</v>
      </c>
      <c r="X138" s="77">
        <f t="shared" si="62"/>
        <v>0.81327458000550812</v>
      </c>
      <c r="Y138" s="101">
        <v>2268</v>
      </c>
      <c r="Z138" s="79">
        <v>229</v>
      </c>
      <c r="AA138" s="77">
        <f t="shared" si="63"/>
        <v>0.1009700176366843</v>
      </c>
      <c r="AB138" s="79">
        <v>2039</v>
      </c>
      <c r="AC138" s="77">
        <f t="shared" si="64"/>
        <v>0.89902998236331566</v>
      </c>
      <c r="AD138" s="101">
        <v>936</v>
      </c>
      <c r="AE138" s="79">
        <v>67</v>
      </c>
      <c r="AF138" s="77">
        <f t="shared" si="65"/>
        <v>7.1581196581196577E-2</v>
      </c>
      <c r="AG138" s="79">
        <v>869</v>
      </c>
      <c r="AH138" s="77">
        <f t="shared" si="66"/>
        <v>0.92841880341880345</v>
      </c>
      <c r="AI138" s="101">
        <v>241</v>
      </c>
      <c r="AJ138" s="79">
        <v>9</v>
      </c>
      <c r="AK138" s="77">
        <f t="shared" si="67"/>
        <v>3.7344398340248962E-2</v>
      </c>
      <c r="AL138" s="79">
        <v>232</v>
      </c>
      <c r="AM138" s="77">
        <f t="shared" si="68"/>
        <v>0.96265560165975106</v>
      </c>
      <c r="AN138" s="101">
        <f t="shared" si="69"/>
        <v>11535</v>
      </c>
      <c r="AO138" s="79">
        <f t="shared" si="70"/>
        <v>1955</v>
      </c>
      <c r="AP138" s="77">
        <f t="shared" si="71"/>
        <v>0.1694841785869094</v>
      </c>
      <c r="AQ138" s="78">
        <f t="shared" si="54"/>
        <v>9580</v>
      </c>
      <c r="AR138" s="77">
        <f t="shared" si="72"/>
        <v>0.83051582141309055</v>
      </c>
      <c r="AS138" s="98"/>
      <c r="AU138" s="85"/>
      <c r="AV138" s="85"/>
      <c r="AW138" s="85"/>
      <c r="AX138" s="85"/>
      <c r="AY138" s="85"/>
      <c r="AZ138" s="85"/>
    </row>
    <row r="139" spans="2:52" s="12" customFormat="1" ht="13.5" customHeight="1">
      <c r="B139" s="243"/>
      <c r="C139" s="316"/>
      <c r="D139" s="70" t="s">
        <v>152</v>
      </c>
      <c r="E139" s="102">
        <v>5</v>
      </c>
      <c r="F139" s="69">
        <v>0</v>
      </c>
      <c r="G139" s="67">
        <f t="shared" si="55"/>
        <v>0</v>
      </c>
      <c r="H139" s="69">
        <v>5</v>
      </c>
      <c r="I139" s="67">
        <f t="shared" si="56"/>
        <v>1</v>
      </c>
      <c r="J139" s="102">
        <v>17</v>
      </c>
      <c r="K139" s="69">
        <v>1</v>
      </c>
      <c r="L139" s="67">
        <f t="shared" si="57"/>
        <v>5.8823529411764705E-2</v>
      </c>
      <c r="M139" s="69">
        <v>16</v>
      </c>
      <c r="N139" s="67">
        <f t="shared" si="58"/>
        <v>0.94117647058823528</v>
      </c>
      <c r="O139" s="102">
        <v>720</v>
      </c>
      <c r="P139" s="69">
        <v>113</v>
      </c>
      <c r="Q139" s="67">
        <f t="shared" si="59"/>
        <v>0.15694444444444444</v>
      </c>
      <c r="R139" s="69">
        <v>607</v>
      </c>
      <c r="S139" s="67">
        <f t="shared" si="60"/>
        <v>0.84305555555555556</v>
      </c>
      <c r="T139" s="102">
        <v>365</v>
      </c>
      <c r="U139" s="69">
        <v>46</v>
      </c>
      <c r="V139" s="67">
        <f t="shared" si="61"/>
        <v>0.12602739726027398</v>
      </c>
      <c r="W139" s="69">
        <v>319</v>
      </c>
      <c r="X139" s="67">
        <f t="shared" si="62"/>
        <v>0.87397260273972599</v>
      </c>
      <c r="Y139" s="102">
        <v>204</v>
      </c>
      <c r="Z139" s="69">
        <v>20</v>
      </c>
      <c r="AA139" s="67">
        <f t="shared" si="63"/>
        <v>9.8039215686274508E-2</v>
      </c>
      <c r="AB139" s="69">
        <v>184</v>
      </c>
      <c r="AC139" s="67">
        <f t="shared" si="64"/>
        <v>0.90196078431372551</v>
      </c>
      <c r="AD139" s="102">
        <v>110</v>
      </c>
      <c r="AE139" s="69">
        <v>7</v>
      </c>
      <c r="AF139" s="67">
        <f t="shared" si="65"/>
        <v>6.363636363636363E-2</v>
      </c>
      <c r="AG139" s="69">
        <v>103</v>
      </c>
      <c r="AH139" s="67">
        <f t="shared" si="66"/>
        <v>0.9363636363636364</v>
      </c>
      <c r="AI139" s="102">
        <v>39</v>
      </c>
      <c r="AJ139" s="69">
        <v>0</v>
      </c>
      <c r="AK139" s="67">
        <f t="shared" si="67"/>
        <v>0</v>
      </c>
      <c r="AL139" s="69">
        <v>39</v>
      </c>
      <c r="AM139" s="67">
        <f t="shared" si="68"/>
        <v>1</v>
      </c>
      <c r="AN139" s="102">
        <f t="shared" si="69"/>
        <v>1460</v>
      </c>
      <c r="AO139" s="69">
        <f t="shared" si="70"/>
        <v>187</v>
      </c>
      <c r="AP139" s="67">
        <f t="shared" si="71"/>
        <v>0.12808219178082192</v>
      </c>
      <c r="AQ139" s="68">
        <f t="shared" si="54"/>
        <v>1273</v>
      </c>
      <c r="AR139" s="67">
        <f t="shared" si="72"/>
        <v>0.87191780821917808</v>
      </c>
      <c r="AS139" s="98"/>
      <c r="AU139" s="85"/>
      <c r="AV139" s="85"/>
      <c r="AW139" s="85"/>
      <c r="AX139" s="85"/>
      <c r="AY139" s="85"/>
      <c r="AZ139" s="85"/>
    </row>
    <row r="140" spans="2:52" s="12" customFormat="1" ht="13.5" customHeight="1">
      <c r="B140" s="244"/>
      <c r="C140" s="318"/>
      <c r="D140" s="76" t="s">
        <v>151</v>
      </c>
      <c r="E140" s="103">
        <v>54</v>
      </c>
      <c r="F140" s="75">
        <v>6</v>
      </c>
      <c r="G140" s="13">
        <f t="shared" si="55"/>
        <v>0.1111111111111111</v>
      </c>
      <c r="H140" s="75">
        <v>48</v>
      </c>
      <c r="I140" s="13">
        <f t="shared" si="56"/>
        <v>0.88888888888888884</v>
      </c>
      <c r="J140" s="103">
        <v>154</v>
      </c>
      <c r="K140" s="75">
        <v>17</v>
      </c>
      <c r="L140" s="13">
        <f t="shared" si="57"/>
        <v>0.11038961038961038</v>
      </c>
      <c r="M140" s="75">
        <v>137</v>
      </c>
      <c r="N140" s="13">
        <f t="shared" si="58"/>
        <v>0.88961038961038963</v>
      </c>
      <c r="O140" s="103">
        <v>4993</v>
      </c>
      <c r="P140" s="75">
        <v>1063</v>
      </c>
      <c r="Q140" s="13">
        <f t="shared" si="59"/>
        <v>0.21289805728019226</v>
      </c>
      <c r="R140" s="75">
        <v>3930</v>
      </c>
      <c r="S140" s="13">
        <f t="shared" si="60"/>
        <v>0.78710194271980771</v>
      </c>
      <c r="T140" s="103">
        <v>3996</v>
      </c>
      <c r="U140" s="75">
        <v>724</v>
      </c>
      <c r="V140" s="13">
        <f t="shared" si="61"/>
        <v>0.18118118118118118</v>
      </c>
      <c r="W140" s="75">
        <v>3272</v>
      </c>
      <c r="X140" s="13">
        <f t="shared" si="62"/>
        <v>0.81881881881881879</v>
      </c>
      <c r="Y140" s="103">
        <v>2472</v>
      </c>
      <c r="Z140" s="75">
        <v>249</v>
      </c>
      <c r="AA140" s="13">
        <f t="shared" si="63"/>
        <v>0.10072815533980582</v>
      </c>
      <c r="AB140" s="75">
        <v>2223</v>
      </c>
      <c r="AC140" s="13">
        <f t="shared" si="64"/>
        <v>0.89927184466019416</v>
      </c>
      <c r="AD140" s="103">
        <v>1046</v>
      </c>
      <c r="AE140" s="75">
        <v>74</v>
      </c>
      <c r="AF140" s="13">
        <f t="shared" si="65"/>
        <v>7.0745697896749518E-2</v>
      </c>
      <c r="AG140" s="75">
        <v>972</v>
      </c>
      <c r="AH140" s="13">
        <f t="shared" si="66"/>
        <v>0.92925430210325044</v>
      </c>
      <c r="AI140" s="103">
        <v>280</v>
      </c>
      <c r="AJ140" s="75">
        <v>9</v>
      </c>
      <c r="AK140" s="13">
        <f t="shared" si="67"/>
        <v>3.214285714285714E-2</v>
      </c>
      <c r="AL140" s="75">
        <v>271</v>
      </c>
      <c r="AM140" s="13">
        <f t="shared" si="68"/>
        <v>0.96785714285714286</v>
      </c>
      <c r="AN140" s="103">
        <f t="shared" si="69"/>
        <v>12995</v>
      </c>
      <c r="AO140" s="75">
        <f t="shared" si="70"/>
        <v>2142</v>
      </c>
      <c r="AP140" s="13">
        <f t="shared" si="71"/>
        <v>0.1648326279338207</v>
      </c>
      <c r="AQ140" s="34">
        <f t="shared" si="54"/>
        <v>10853</v>
      </c>
      <c r="AR140" s="13">
        <f t="shared" si="72"/>
        <v>0.8351673720661793</v>
      </c>
      <c r="AS140" s="98"/>
      <c r="AU140" s="85"/>
      <c r="AV140" s="85"/>
      <c r="AW140" s="85"/>
      <c r="AX140" s="85"/>
      <c r="AY140" s="85"/>
      <c r="AZ140" s="85"/>
    </row>
    <row r="141" spans="2:52" s="12" customFormat="1" ht="13.5" customHeight="1">
      <c r="B141" s="242">
        <v>46</v>
      </c>
      <c r="C141" s="315" t="s">
        <v>25</v>
      </c>
      <c r="D141" s="80" t="s">
        <v>153</v>
      </c>
      <c r="E141" s="101">
        <v>45</v>
      </c>
      <c r="F141" s="79">
        <v>7</v>
      </c>
      <c r="G141" s="77">
        <f t="shared" si="55"/>
        <v>0.15555555555555556</v>
      </c>
      <c r="H141" s="79">
        <v>38</v>
      </c>
      <c r="I141" s="77">
        <f t="shared" si="56"/>
        <v>0.84444444444444444</v>
      </c>
      <c r="J141" s="101">
        <v>123</v>
      </c>
      <c r="K141" s="79">
        <v>21</v>
      </c>
      <c r="L141" s="77">
        <f t="shared" si="57"/>
        <v>0.17073170731707318</v>
      </c>
      <c r="M141" s="79">
        <v>102</v>
      </c>
      <c r="N141" s="77">
        <f t="shared" si="58"/>
        <v>0.82926829268292679</v>
      </c>
      <c r="O141" s="101">
        <v>5273</v>
      </c>
      <c r="P141" s="79">
        <v>1796</v>
      </c>
      <c r="Q141" s="77">
        <f t="shared" si="59"/>
        <v>0.34060307225488334</v>
      </c>
      <c r="R141" s="79">
        <v>3477</v>
      </c>
      <c r="S141" s="77">
        <f t="shared" si="60"/>
        <v>0.6593969277451166</v>
      </c>
      <c r="T141" s="101">
        <v>4262</v>
      </c>
      <c r="U141" s="79">
        <v>1301</v>
      </c>
      <c r="V141" s="77">
        <f t="shared" si="61"/>
        <v>0.3052557484748944</v>
      </c>
      <c r="W141" s="79">
        <v>2961</v>
      </c>
      <c r="X141" s="77">
        <f t="shared" si="62"/>
        <v>0.69474425152510555</v>
      </c>
      <c r="Y141" s="101">
        <v>2819</v>
      </c>
      <c r="Z141" s="79">
        <v>647</v>
      </c>
      <c r="AA141" s="77">
        <f t="shared" si="63"/>
        <v>0.22951401206101454</v>
      </c>
      <c r="AB141" s="79">
        <v>2172</v>
      </c>
      <c r="AC141" s="77">
        <f t="shared" si="64"/>
        <v>0.77048598793898548</v>
      </c>
      <c r="AD141" s="101">
        <v>1225</v>
      </c>
      <c r="AE141" s="79">
        <v>208</v>
      </c>
      <c r="AF141" s="77">
        <f t="shared" si="65"/>
        <v>0.16979591836734695</v>
      </c>
      <c r="AG141" s="79">
        <v>1017</v>
      </c>
      <c r="AH141" s="77">
        <f t="shared" si="66"/>
        <v>0.83020408163265302</v>
      </c>
      <c r="AI141" s="101">
        <v>408</v>
      </c>
      <c r="AJ141" s="79">
        <v>29</v>
      </c>
      <c r="AK141" s="77">
        <f t="shared" si="67"/>
        <v>7.1078431372549017E-2</v>
      </c>
      <c r="AL141" s="79">
        <v>379</v>
      </c>
      <c r="AM141" s="77">
        <f t="shared" si="68"/>
        <v>0.92892156862745101</v>
      </c>
      <c r="AN141" s="101">
        <f t="shared" si="69"/>
        <v>14155</v>
      </c>
      <c r="AO141" s="79">
        <f t="shared" si="70"/>
        <v>4009</v>
      </c>
      <c r="AP141" s="77">
        <f t="shared" si="71"/>
        <v>0.28322147651006713</v>
      </c>
      <c r="AQ141" s="78">
        <f t="shared" si="54"/>
        <v>10146</v>
      </c>
      <c r="AR141" s="77">
        <f t="shared" si="72"/>
        <v>0.71677852348993287</v>
      </c>
      <c r="AS141" s="98"/>
      <c r="AU141" s="85"/>
      <c r="AV141" s="85"/>
      <c r="AW141" s="85"/>
      <c r="AX141" s="85"/>
      <c r="AY141" s="85"/>
      <c r="AZ141" s="85"/>
    </row>
    <row r="142" spans="2:52" s="12" customFormat="1" ht="13.5" customHeight="1">
      <c r="B142" s="243"/>
      <c r="C142" s="316"/>
      <c r="D142" s="70" t="s">
        <v>152</v>
      </c>
      <c r="E142" s="102">
        <v>5</v>
      </c>
      <c r="F142" s="69">
        <v>1</v>
      </c>
      <c r="G142" s="67">
        <f t="shared" si="55"/>
        <v>0.2</v>
      </c>
      <c r="H142" s="69">
        <v>4</v>
      </c>
      <c r="I142" s="67">
        <f t="shared" si="56"/>
        <v>0.8</v>
      </c>
      <c r="J142" s="102">
        <v>12</v>
      </c>
      <c r="K142" s="69">
        <v>3</v>
      </c>
      <c r="L142" s="67">
        <f t="shared" si="57"/>
        <v>0.25</v>
      </c>
      <c r="M142" s="69">
        <v>9</v>
      </c>
      <c r="N142" s="67">
        <f t="shared" si="58"/>
        <v>0.75</v>
      </c>
      <c r="O142" s="102">
        <v>1116</v>
      </c>
      <c r="P142" s="69">
        <v>282</v>
      </c>
      <c r="Q142" s="67">
        <f t="shared" si="59"/>
        <v>0.25268817204301075</v>
      </c>
      <c r="R142" s="69">
        <v>834</v>
      </c>
      <c r="S142" s="67">
        <f t="shared" si="60"/>
        <v>0.74731182795698925</v>
      </c>
      <c r="T142" s="102">
        <v>655</v>
      </c>
      <c r="U142" s="69">
        <v>139</v>
      </c>
      <c r="V142" s="67">
        <f t="shared" si="61"/>
        <v>0.21221374045801528</v>
      </c>
      <c r="W142" s="69">
        <v>516</v>
      </c>
      <c r="X142" s="67">
        <f t="shared" si="62"/>
        <v>0.78778625954198478</v>
      </c>
      <c r="Y142" s="102">
        <v>314</v>
      </c>
      <c r="Z142" s="69">
        <v>54</v>
      </c>
      <c r="AA142" s="67">
        <f t="shared" si="63"/>
        <v>0.17197452229299362</v>
      </c>
      <c r="AB142" s="69">
        <v>260</v>
      </c>
      <c r="AC142" s="67">
        <f t="shared" si="64"/>
        <v>0.82802547770700641</v>
      </c>
      <c r="AD142" s="102">
        <v>150</v>
      </c>
      <c r="AE142" s="69">
        <v>10</v>
      </c>
      <c r="AF142" s="67">
        <f t="shared" si="65"/>
        <v>6.6666666666666666E-2</v>
      </c>
      <c r="AG142" s="69">
        <v>140</v>
      </c>
      <c r="AH142" s="67">
        <f t="shared" si="66"/>
        <v>0.93333333333333335</v>
      </c>
      <c r="AI142" s="102">
        <v>65</v>
      </c>
      <c r="AJ142" s="69">
        <v>0</v>
      </c>
      <c r="AK142" s="67">
        <f t="shared" si="67"/>
        <v>0</v>
      </c>
      <c r="AL142" s="69">
        <v>65</v>
      </c>
      <c r="AM142" s="67">
        <f t="shared" si="68"/>
        <v>1</v>
      </c>
      <c r="AN142" s="102">
        <f t="shared" si="69"/>
        <v>2317</v>
      </c>
      <c r="AO142" s="69">
        <f t="shared" si="70"/>
        <v>489</v>
      </c>
      <c r="AP142" s="67">
        <f t="shared" si="71"/>
        <v>0.21104876996115668</v>
      </c>
      <c r="AQ142" s="68">
        <f t="shared" si="54"/>
        <v>1828</v>
      </c>
      <c r="AR142" s="67">
        <f t="shared" si="72"/>
        <v>0.78895123003884338</v>
      </c>
      <c r="AS142" s="98"/>
      <c r="AU142" s="85"/>
      <c r="AV142" s="85"/>
      <c r="AW142" s="85"/>
      <c r="AX142" s="85"/>
      <c r="AY142" s="85"/>
      <c r="AZ142" s="85"/>
    </row>
    <row r="143" spans="2:52" s="12" customFormat="1" ht="13.5" customHeight="1">
      <c r="B143" s="244"/>
      <c r="C143" s="318"/>
      <c r="D143" s="76" t="s">
        <v>151</v>
      </c>
      <c r="E143" s="103">
        <v>50</v>
      </c>
      <c r="F143" s="75">
        <v>8</v>
      </c>
      <c r="G143" s="13">
        <f t="shared" si="55"/>
        <v>0.16</v>
      </c>
      <c r="H143" s="75">
        <v>42</v>
      </c>
      <c r="I143" s="13">
        <f t="shared" si="56"/>
        <v>0.84</v>
      </c>
      <c r="J143" s="103">
        <v>135</v>
      </c>
      <c r="K143" s="75">
        <v>24</v>
      </c>
      <c r="L143" s="13">
        <f t="shared" si="57"/>
        <v>0.17777777777777778</v>
      </c>
      <c r="M143" s="75">
        <v>111</v>
      </c>
      <c r="N143" s="13">
        <f t="shared" si="58"/>
        <v>0.82222222222222219</v>
      </c>
      <c r="O143" s="103">
        <v>6389</v>
      </c>
      <c r="P143" s="75">
        <v>2078</v>
      </c>
      <c r="Q143" s="13">
        <f t="shared" si="59"/>
        <v>0.32524651745187039</v>
      </c>
      <c r="R143" s="75">
        <v>4311</v>
      </c>
      <c r="S143" s="13">
        <f t="shared" si="60"/>
        <v>0.67475348254812961</v>
      </c>
      <c r="T143" s="103">
        <v>4917</v>
      </c>
      <c r="U143" s="75">
        <v>1440</v>
      </c>
      <c r="V143" s="13">
        <f t="shared" si="61"/>
        <v>0.2928615009151922</v>
      </c>
      <c r="W143" s="75">
        <v>3477</v>
      </c>
      <c r="X143" s="13">
        <f t="shared" si="62"/>
        <v>0.70713849908480786</v>
      </c>
      <c r="Y143" s="103">
        <v>3133</v>
      </c>
      <c r="Z143" s="75">
        <v>701</v>
      </c>
      <c r="AA143" s="13">
        <f t="shared" si="63"/>
        <v>0.22374720714969679</v>
      </c>
      <c r="AB143" s="75">
        <v>2432</v>
      </c>
      <c r="AC143" s="13">
        <f t="shared" si="64"/>
        <v>0.77625279285030324</v>
      </c>
      <c r="AD143" s="103">
        <v>1375</v>
      </c>
      <c r="AE143" s="75">
        <v>218</v>
      </c>
      <c r="AF143" s="13">
        <f t="shared" si="65"/>
        <v>0.15854545454545454</v>
      </c>
      <c r="AG143" s="75">
        <v>1157</v>
      </c>
      <c r="AH143" s="13">
        <f t="shared" si="66"/>
        <v>0.84145454545454546</v>
      </c>
      <c r="AI143" s="103">
        <v>473</v>
      </c>
      <c r="AJ143" s="75">
        <v>29</v>
      </c>
      <c r="AK143" s="13">
        <f t="shared" si="67"/>
        <v>6.13107822410148E-2</v>
      </c>
      <c r="AL143" s="75">
        <v>444</v>
      </c>
      <c r="AM143" s="13">
        <f t="shared" si="68"/>
        <v>0.93868921775898517</v>
      </c>
      <c r="AN143" s="103">
        <f t="shared" si="69"/>
        <v>16472</v>
      </c>
      <c r="AO143" s="75">
        <f t="shared" si="70"/>
        <v>4498</v>
      </c>
      <c r="AP143" s="13">
        <f t="shared" si="71"/>
        <v>0.273069451189898</v>
      </c>
      <c r="AQ143" s="34">
        <f t="shared" si="54"/>
        <v>11974</v>
      </c>
      <c r="AR143" s="13">
        <f t="shared" si="72"/>
        <v>0.726930548810102</v>
      </c>
      <c r="AS143" s="98"/>
      <c r="AU143" s="85"/>
      <c r="AV143" s="85"/>
      <c r="AW143" s="85"/>
      <c r="AX143" s="85"/>
      <c r="AY143" s="85"/>
      <c r="AZ143" s="85"/>
    </row>
    <row r="144" spans="2:52" s="12" customFormat="1" ht="13.5" customHeight="1">
      <c r="B144" s="242">
        <v>47</v>
      </c>
      <c r="C144" s="315" t="s">
        <v>15</v>
      </c>
      <c r="D144" s="80" t="s">
        <v>153</v>
      </c>
      <c r="E144" s="101">
        <v>51</v>
      </c>
      <c r="F144" s="79">
        <v>15</v>
      </c>
      <c r="G144" s="77">
        <f t="shared" si="55"/>
        <v>0.29411764705882354</v>
      </c>
      <c r="H144" s="79">
        <v>36</v>
      </c>
      <c r="I144" s="77">
        <f t="shared" si="56"/>
        <v>0.70588235294117652</v>
      </c>
      <c r="J144" s="101">
        <v>159</v>
      </c>
      <c r="K144" s="79">
        <v>38</v>
      </c>
      <c r="L144" s="77">
        <f t="shared" si="57"/>
        <v>0.2389937106918239</v>
      </c>
      <c r="M144" s="79">
        <v>121</v>
      </c>
      <c r="N144" s="77">
        <f t="shared" si="58"/>
        <v>0.76100628930817615</v>
      </c>
      <c r="O144" s="101">
        <v>11710</v>
      </c>
      <c r="P144" s="79">
        <v>3564</v>
      </c>
      <c r="Q144" s="77">
        <f t="shared" si="59"/>
        <v>0.30435525192143464</v>
      </c>
      <c r="R144" s="79">
        <v>8146</v>
      </c>
      <c r="S144" s="77">
        <f t="shared" si="60"/>
        <v>0.69564474807856536</v>
      </c>
      <c r="T144" s="101">
        <v>9074</v>
      </c>
      <c r="U144" s="79">
        <v>2441</v>
      </c>
      <c r="V144" s="77">
        <f t="shared" si="61"/>
        <v>0.26901035926823891</v>
      </c>
      <c r="W144" s="79">
        <v>6633</v>
      </c>
      <c r="X144" s="77">
        <f t="shared" si="62"/>
        <v>0.73098964073176109</v>
      </c>
      <c r="Y144" s="101">
        <v>5180</v>
      </c>
      <c r="Z144" s="79">
        <v>1147</v>
      </c>
      <c r="AA144" s="77">
        <f t="shared" si="63"/>
        <v>0.22142857142857142</v>
      </c>
      <c r="AB144" s="79">
        <v>4033</v>
      </c>
      <c r="AC144" s="77">
        <f t="shared" si="64"/>
        <v>0.77857142857142858</v>
      </c>
      <c r="AD144" s="101">
        <v>1937</v>
      </c>
      <c r="AE144" s="79">
        <v>284</v>
      </c>
      <c r="AF144" s="77">
        <f t="shared" si="65"/>
        <v>0.14661848218895199</v>
      </c>
      <c r="AG144" s="79">
        <v>1653</v>
      </c>
      <c r="AH144" s="77">
        <f t="shared" si="66"/>
        <v>0.85338151781104798</v>
      </c>
      <c r="AI144" s="101">
        <v>583</v>
      </c>
      <c r="AJ144" s="79">
        <v>50</v>
      </c>
      <c r="AK144" s="77">
        <f t="shared" si="67"/>
        <v>8.5763293310463118E-2</v>
      </c>
      <c r="AL144" s="79">
        <v>533</v>
      </c>
      <c r="AM144" s="77">
        <f t="shared" si="68"/>
        <v>0.91423670668953683</v>
      </c>
      <c r="AN144" s="101">
        <f t="shared" si="69"/>
        <v>28694</v>
      </c>
      <c r="AO144" s="79">
        <f t="shared" si="70"/>
        <v>7539</v>
      </c>
      <c r="AP144" s="77">
        <f t="shared" si="71"/>
        <v>0.26273785460374993</v>
      </c>
      <c r="AQ144" s="79">
        <f t="shared" si="54"/>
        <v>21155</v>
      </c>
      <c r="AR144" s="77">
        <f t="shared" si="72"/>
        <v>0.73726214539625012</v>
      </c>
      <c r="AS144" s="98"/>
      <c r="AU144" s="85"/>
      <c r="AV144" s="85"/>
      <c r="AW144" s="85"/>
      <c r="AX144" s="85"/>
      <c r="AY144" s="85"/>
      <c r="AZ144" s="85"/>
    </row>
    <row r="145" spans="1:52" s="12" customFormat="1" ht="13.5" customHeight="1">
      <c r="A145" s="81"/>
      <c r="B145" s="243"/>
      <c r="C145" s="316"/>
      <c r="D145" s="70" t="s">
        <v>152</v>
      </c>
      <c r="E145" s="102">
        <v>11</v>
      </c>
      <c r="F145" s="69">
        <v>1</v>
      </c>
      <c r="G145" s="67">
        <f t="shared" si="55"/>
        <v>9.0909090909090912E-2</v>
      </c>
      <c r="H145" s="69">
        <v>10</v>
      </c>
      <c r="I145" s="67">
        <f t="shared" si="56"/>
        <v>0.90909090909090906</v>
      </c>
      <c r="J145" s="102">
        <v>23</v>
      </c>
      <c r="K145" s="69">
        <v>4</v>
      </c>
      <c r="L145" s="67">
        <f t="shared" si="57"/>
        <v>0.17391304347826086</v>
      </c>
      <c r="M145" s="69">
        <v>19</v>
      </c>
      <c r="N145" s="67">
        <f t="shared" si="58"/>
        <v>0.82608695652173914</v>
      </c>
      <c r="O145" s="102">
        <v>2867</v>
      </c>
      <c r="P145" s="69">
        <v>652</v>
      </c>
      <c r="Q145" s="67">
        <f t="shared" si="59"/>
        <v>0.22741541681199862</v>
      </c>
      <c r="R145" s="69">
        <v>2215</v>
      </c>
      <c r="S145" s="67">
        <f t="shared" si="60"/>
        <v>0.77258458318800138</v>
      </c>
      <c r="T145" s="102">
        <v>1479</v>
      </c>
      <c r="U145" s="69">
        <v>385</v>
      </c>
      <c r="V145" s="67">
        <f t="shared" si="61"/>
        <v>0.26031102096010816</v>
      </c>
      <c r="W145" s="69">
        <v>1094</v>
      </c>
      <c r="X145" s="67">
        <f t="shared" si="62"/>
        <v>0.73968897903989184</v>
      </c>
      <c r="Y145" s="102">
        <v>695</v>
      </c>
      <c r="Z145" s="69">
        <v>140</v>
      </c>
      <c r="AA145" s="67">
        <f t="shared" si="63"/>
        <v>0.20143884892086331</v>
      </c>
      <c r="AB145" s="69">
        <v>555</v>
      </c>
      <c r="AC145" s="67">
        <f t="shared" si="64"/>
        <v>0.79856115107913672</v>
      </c>
      <c r="AD145" s="102">
        <v>250</v>
      </c>
      <c r="AE145" s="69">
        <v>16</v>
      </c>
      <c r="AF145" s="67">
        <f t="shared" si="65"/>
        <v>6.4000000000000001E-2</v>
      </c>
      <c r="AG145" s="69">
        <v>234</v>
      </c>
      <c r="AH145" s="67">
        <f t="shared" si="66"/>
        <v>0.93600000000000005</v>
      </c>
      <c r="AI145" s="102">
        <v>106</v>
      </c>
      <c r="AJ145" s="69">
        <v>1</v>
      </c>
      <c r="AK145" s="67">
        <f t="shared" si="67"/>
        <v>9.433962264150943E-3</v>
      </c>
      <c r="AL145" s="69">
        <v>105</v>
      </c>
      <c r="AM145" s="67">
        <f t="shared" si="68"/>
        <v>0.99056603773584906</v>
      </c>
      <c r="AN145" s="102">
        <f t="shared" si="69"/>
        <v>5431</v>
      </c>
      <c r="AO145" s="69">
        <f t="shared" si="70"/>
        <v>1199</v>
      </c>
      <c r="AP145" s="67">
        <f t="shared" si="71"/>
        <v>0.22076965568035353</v>
      </c>
      <c r="AQ145" s="68">
        <f t="shared" si="54"/>
        <v>4232</v>
      </c>
      <c r="AR145" s="67">
        <f t="shared" si="72"/>
        <v>0.77923034431964644</v>
      </c>
      <c r="AS145" s="98"/>
      <c r="AU145" s="85"/>
      <c r="AV145" s="85"/>
      <c r="AW145" s="85"/>
      <c r="AX145" s="85"/>
      <c r="AY145" s="85"/>
      <c r="AZ145" s="85"/>
    </row>
    <row r="146" spans="1:52" s="12" customFormat="1" ht="13.5" customHeight="1">
      <c r="A146" s="81"/>
      <c r="B146" s="244"/>
      <c r="C146" s="318"/>
      <c r="D146" s="76" t="s">
        <v>151</v>
      </c>
      <c r="E146" s="103">
        <v>62</v>
      </c>
      <c r="F146" s="75">
        <v>16</v>
      </c>
      <c r="G146" s="13">
        <f t="shared" si="55"/>
        <v>0.25806451612903225</v>
      </c>
      <c r="H146" s="75">
        <v>46</v>
      </c>
      <c r="I146" s="13">
        <f t="shared" si="56"/>
        <v>0.74193548387096775</v>
      </c>
      <c r="J146" s="103">
        <v>182</v>
      </c>
      <c r="K146" s="75">
        <v>42</v>
      </c>
      <c r="L146" s="13">
        <f t="shared" si="57"/>
        <v>0.23076923076923078</v>
      </c>
      <c r="M146" s="75">
        <v>140</v>
      </c>
      <c r="N146" s="13">
        <f t="shared" si="58"/>
        <v>0.76923076923076927</v>
      </c>
      <c r="O146" s="103">
        <v>14577</v>
      </c>
      <c r="P146" s="75">
        <v>4216</v>
      </c>
      <c r="Q146" s="13">
        <f t="shared" si="59"/>
        <v>0.28922274816491733</v>
      </c>
      <c r="R146" s="75">
        <v>10361</v>
      </c>
      <c r="S146" s="13">
        <f t="shared" si="60"/>
        <v>0.71077725183508267</v>
      </c>
      <c r="T146" s="103">
        <v>10553</v>
      </c>
      <c r="U146" s="75">
        <v>2826</v>
      </c>
      <c r="V146" s="13">
        <f t="shared" si="61"/>
        <v>0.26779114943617927</v>
      </c>
      <c r="W146" s="75">
        <v>7727</v>
      </c>
      <c r="X146" s="13">
        <f t="shared" si="62"/>
        <v>0.73220885056382068</v>
      </c>
      <c r="Y146" s="103">
        <v>5875</v>
      </c>
      <c r="Z146" s="75">
        <v>1287</v>
      </c>
      <c r="AA146" s="13">
        <f t="shared" si="63"/>
        <v>0.21906382978723404</v>
      </c>
      <c r="AB146" s="75">
        <v>4588</v>
      </c>
      <c r="AC146" s="13">
        <f t="shared" si="64"/>
        <v>0.78093617021276596</v>
      </c>
      <c r="AD146" s="103">
        <v>2187</v>
      </c>
      <c r="AE146" s="75">
        <v>300</v>
      </c>
      <c r="AF146" s="13">
        <f t="shared" si="65"/>
        <v>0.13717421124828533</v>
      </c>
      <c r="AG146" s="75">
        <v>1887</v>
      </c>
      <c r="AH146" s="13">
        <f t="shared" si="66"/>
        <v>0.86282578875171467</v>
      </c>
      <c r="AI146" s="103">
        <v>689</v>
      </c>
      <c r="AJ146" s="75">
        <v>51</v>
      </c>
      <c r="AK146" s="13">
        <f t="shared" si="67"/>
        <v>7.4020319303338175E-2</v>
      </c>
      <c r="AL146" s="75">
        <v>638</v>
      </c>
      <c r="AM146" s="13">
        <f t="shared" si="68"/>
        <v>0.92597968069666181</v>
      </c>
      <c r="AN146" s="103">
        <f t="shared" si="69"/>
        <v>34125</v>
      </c>
      <c r="AO146" s="75">
        <f t="shared" si="70"/>
        <v>8738</v>
      </c>
      <c r="AP146" s="13">
        <f t="shared" si="71"/>
        <v>0.25605860805860808</v>
      </c>
      <c r="AQ146" s="34">
        <f t="shared" si="54"/>
        <v>25387</v>
      </c>
      <c r="AR146" s="13">
        <f t="shared" si="72"/>
        <v>0.74394139194139197</v>
      </c>
      <c r="AS146" s="98"/>
      <c r="AU146" s="2"/>
      <c r="AV146" s="86"/>
      <c r="AW146" s="86"/>
      <c r="AX146" s="86"/>
      <c r="AY146" s="86"/>
      <c r="AZ146" s="85"/>
    </row>
    <row r="147" spans="1:52" s="12" customFormat="1" ht="13.5" customHeight="1">
      <c r="A147" s="81"/>
      <c r="B147" s="242">
        <v>48</v>
      </c>
      <c r="C147" s="315" t="s">
        <v>26</v>
      </c>
      <c r="D147" s="80" t="s">
        <v>153</v>
      </c>
      <c r="E147" s="101">
        <v>11</v>
      </c>
      <c r="F147" s="79">
        <v>1</v>
      </c>
      <c r="G147" s="77">
        <f t="shared" si="55"/>
        <v>9.0909090909090912E-2</v>
      </c>
      <c r="H147" s="79">
        <v>10</v>
      </c>
      <c r="I147" s="77">
        <f t="shared" si="56"/>
        <v>0.90909090909090906</v>
      </c>
      <c r="J147" s="101">
        <v>90</v>
      </c>
      <c r="K147" s="79">
        <v>16</v>
      </c>
      <c r="L147" s="77">
        <f t="shared" si="57"/>
        <v>0.17777777777777778</v>
      </c>
      <c r="M147" s="79">
        <v>74</v>
      </c>
      <c r="N147" s="77">
        <f t="shared" si="58"/>
        <v>0.82222222222222219</v>
      </c>
      <c r="O147" s="101">
        <v>6017</v>
      </c>
      <c r="P147" s="79">
        <v>2141</v>
      </c>
      <c r="Q147" s="77">
        <f t="shared" si="59"/>
        <v>0.35582516204088416</v>
      </c>
      <c r="R147" s="79">
        <v>3876</v>
      </c>
      <c r="S147" s="77">
        <f t="shared" si="60"/>
        <v>0.64417483795911579</v>
      </c>
      <c r="T147" s="101">
        <v>4665</v>
      </c>
      <c r="U147" s="79">
        <v>1435</v>
      </c>
      <c r="V147" s="77">
        <f t="shared" si="61"/>
        <v>0.30760986066452306</v>
      </c>
      <c r="W147" s="79">
        <v>3230</v>
      </c>
      <c r="X147" s="77">
        <f t="shared" si="62"/>
        <v>0.692390139335477</v>
      </c>
      <c r="Y147" s="101">
        <v>2939</v>
      </c>
      <c r="Z147" s="79">
        <v>645</v>
      </c>
      <c r="AA147" s="77">
        <f t="shared" si="63"/>
        <v>0.21946240217761143</v>
      </c>
      <c r="AB147" s="79">
        <v>2294</v>
      </c>
      <c r="AC147" s="77">
        <f t="shared" si="64"/>
        <v>0.78053759782238852</v>
      </c>
      <c r="AD147" s="101">
        <v>1443</v>
      </c>
      <c r="AE147" s="79">
        <v>174</v>
      </c>
      <c r="AF147" s="77">
        <f t="shared" si="65"/>
        <v>0.12058212058212059</v>
      </c>
      <c r="AG147" s="79">
        <v>1269</v>
      </c>
      <c r="AH147" s="77">
        <f t="shared" si="66"/>
        <v>0.87941787941787941</v>
      </c>
      <c r="AI147" s="101">
        <v>404</v>
      </c>
      <c r="AJ147" s="79">
        <v>32</v>
      </c>
      <c r="AK147" s="77">
        <f t="shared" si="67"/>
        <v>7.9207920792079209E-2</v>
      </c>
      <c r="AL147" s="79">
        <v>372</v>
      </c>
      <c r="AM147" s="77">
        <f t="shared" si="68"/>
        <v>0.92079207920792083</v>
      </c>
      <c r="AN147" s="101">
        <f t="shared" si="69"/>
        <v>15569</v>
      </c>
      <c r="AO147" s="79">
        <f t="shared" si="70"/>
        <v>4444</v>
      </c>
      <c r="AP147" s="77">
        <f t="shared" si="71"/>
        <v>0.28543901342411204</v>
      </c>
      <c r="AQ147" s="78">
        <f t="shared" si="54"/>
        <v>11125</v>
      </c>
      <c r="AR147" s="77">
        <f t="shared" si="72"/>
        <v>0.71456098657588796</v>
      </c>
      <c r="AS147" s="98"/>
      <c r="AU147" s="87"/>
      <c r="AV147" s="86"/>
      <c r="AW147" s="86"/>
      <c r="AX147" s="86"/>
      <c r="AY147" s="86"/>
      <c r="AZ147" s="85"/>
    </row>
    <row r="148" spans="1:52" s="12" customFormat="1" ht="13.5" customHeight="1">
      <c r="A148" s="81"/>
      <c r="B148" s="243"/>
      <c r="C148" s="316"/>
      <c r="D148" s="70" t="s">
        <v>152</v>
      </c>
      <c r="E148" s="102">
        <v>1</v>
      </c>
      <c r="F148" s="69">
        <v>0</v>
      </c>
      <c r="G148" s="67">
        <f t="shared" si="55"/>
        <v>0</v>
      </c>
      <c r="H148" s="69">
        <v>1</v>
      </c>
      <c r="I148" s="67">
        <f t="shared" si="56"/>
        <v>1</v>
      </c>
      <c r="J148" s="102">
        <v>12</v>
      </c>
      <c r="K148" s="69">
        <v>2</v>
      </c>
      <c r="L148" s="67">
        <f t="shared" si="57"/>
        <v>0.16666666666666666</v>
      </c>
      <c r="M148" s="69">
        <v>10</v>
      </c>
      <c r="N148" s="67">
        <f t="shared" si="58"/>
        <v>0.83333333333333337</v>
      </c>
      <c r="O148" s="102">
        <v>1432</v>
      </c>
      <c r="P148" s="69">
        <v>325</v>
      </c>
      <c r="Q148" s="67">
        <f t="shared" si="59"/>
        <v>0.22695530726256982</v>
      </c>
      <c r="R148" s="69">
        <v>1107</v>
      </c>
      <c r="S148" s="67">
        <f t="shared" si="60"/>
        <v>0.77304469273743015</v>
      </c>
      <c r="T148" s="102">
        <v>667</v>
      </c>
      <c r="U148" s="69">
        <v>171</v>
      </c>
      <c r="V148" s="67">
        <f t="shared" si="61"/>
        <v>0.25637181409295351</v>
      </c>
      <c r="W148" s="69">
        <v>496</v>
      </c>
      <c r="X148" s="67">
        <f t="shared" si="62"/>
        <v>0.74362818590704649</v>
      </c>
      <c r="Y148" s="102">
        <v>341</v>
      </c>
      <c r="Z148" s="69">
        <v>57</v>
      </c>
      <c r="AA148" s="67">
        <f t="shared" si="63"/>
        <v>0.16715542521994134</v>
      </c>
      <c r="AB148" s="69">
        <v>284</v>
      </c>
      <c r="AC148" s="67">
        <f t="shared" si="64"/>
        <v>0.83284457478005869</v>
      </c>
      <c r="AD148" s="102">
        <v>169</v>
      </c>
      <c r="AE148" s="69">
        <v>8</v>
      </c>
      <c r="AF148" s="67">
        <f t="shared" si="65"/>
        <v>4.7337278106508875E-2</v>
      </c>
      <c r="AG148" s="69">
        <v>161</v>
      </c>
      <c r="AH148" s="67">
        <f t="shared" si="66"/>
        <v>0.9526627218934911</v>
      </c>
      <c r="AI148" s="102">
        <v>76</v>
      </c>
      <c r="AJ148" s="69">
        <v>1</v>
      </c>
      <c r="AK148" s="67">
        <f t="shared" si="67"/>
        <v>1.3157894736842105E-2</v>
      </c>
      <c r="AL148" s="69">
        <v>75</v>
      </c>
      <c r="AM148" s="67">
        <f t="shared" si="68"/>
        <v>0.98684210526315785</v>
      </c>
      <c r="AN148" s="102">
        <f t="shared" si="69"/>
        <v>2698</v>
      </c>
      <c r="AO148" s="69">
        <f t="shared" si="70"/>
        <v>564</v>
      </c>
      <c r="AP148" s="67">
        <f t="shared" si="71"/>
        <v>0.20904373610081542</v>
      </c>
      <c r="AQ148" s="68">
        <f t="shared" si="54"/>
        <v>2134</v>
      </c>
      <c r="AR148" s="67">
        <f t="shared" si="72"/>
        <v>0.79095626389918461</v>
      </c>
      <c r="AS148" s="98"/>
      <c r="AU148" s="87"/>
      <c r="AV148" s="86"/>
      <c r="AW148" s="86"/>
      <c r="AX148" s="86"/>
      <c r="AY148" s="86"/>
      <c r="AZ148" s="85"/>
    </row>
    <row r="149" spans="1:52" s="12" customFormat="1" ht="13.5" customHeight="1">
      <c r="A149" s="81"/>
      <c r="B149" s="244"/>
      <c r="C149" s="318"/>
      <c r="D149" s="76" t="s">
        <v>151</v>
      </c>
      <c r="E149" s="103">
        <v>12</v>
      </c>
      <c r="F149" s="75">
        <v>1</v>
      </c>
      <c r="G149" s="13">
        <f t="shared" si="55"/>
        <v>8.3333333333333329E-2</v>
      </c>
      <c r="H149" s="75">
        <v>11</v>
      </c>
      <c r="I149" s="13">
        <f t="shared" si="56"/>
        <v>0.91666666666666663</v>
      </c>
      <c r="J149" s="103">
        <v>102</v>
      </c>
      <c r="K149" s="75">
        <v>18</v>
      </c>
      <c r="L149" s="13">
        <f t="shared" si="57"/>
        <v>0.17647058823529413</v>
      </c>
      <c r="M149" s="75">
        <v>84</v>
      </c>
      <c r="N149" s="13">
        <f t="shared" si="58"/>
        <v>0.82352941176470584</v>
      </c>
      <c r="O149" s="103">
        <v>7449</v>
      </c>
      <c r="P149" s="75">
        <v>2466</v>
      </c>
      <c r="Q149" s="13">
        <f t="shared" si="59"/>
        <v>0.3310511478050745</v>
      </c>
      <c r="R149" s="75">
        <v>4983</v>
      </c>
      <c r="S149" s="13">
        <f t="shared" si="60"/>
        <v>0.6689488521949255</v>
      </c>
      <c r="T149" s="103">
        <v>5332</v>
      </c>
      <c r="U149" s="75">
        <v>1606</v>
      </c>
      <c r="V149" s="13">
        <f t="shared" si="61"/>
        <v>0.30120030007501875</v>
      </c>
      <c r="W149" s="75">
        <v>3726</v>
      </c>
      <c r="X149" s="13">
        <f t="shared" si="62"/>
        <v>0.69879969992498125</v>
      </c>
      <c r="Y149" s="103">
        <v>3280</v>
      </c>
      <c r="Z149" s="75">
        <v>702</v>
      </c>
      <c r="AA149" s="13">
        <f t="shared" si="63"/>
        <v>0.21402439024390243</v>
      </c>
      <c r="AB149" s="75">
        <v>2578</v>
      </c>
      <c r="AC149" s="13">
        <f t="shared" si="64"/>
        <v>0.78597560975609759</v>
      </c>
      <c r="AD149" s="103">
        <v>1612</v>
      </c>
      <c r="AE149" s="75">
        <v>182</v>
      </c>
      <c r="AF149" s="13">
        <f t="shared" si="65"/>
        <v>0.11290322580645161</v>
      </c>
      <c r="AG149" s="75">
        <v>1430</v>
      </c>
      <c r="AH149" s="13">
        <f t="shared" si="66"/>
        <v>0.88709677419354838</v>
      </c>
      <c r="AI149" s="103">
        <v>480</v>
      </c>
      <c r="AJ149" s="75">
        <v>33</v>
      </c>
      <c r="AK149" s="13">
        <f t="shared" si="67"/>
        <v>6.8750000000000006E-2</v>
      </c>
      <c r="AL149" s="75">
        <v>447</v>
      </c>
      <c r="AM149" s="13">
        <f t="shared" si="68"/>
        <v>0.93125000000000002</v>
      </c>
      <c r="AN149" s="103">
        <f t="shared" si="69"/>
        <v>18267</v>
      </c>
      <c r="AO149" s="75">
        <f t="shared" si="70"/>
        <v>5008</v>
      </c>
      <c r="AP149" s="13">
        <f t="shared" si="71"/>
        <v>0.27415558110253463</v>
      </c>
      <c r="AQ149" s="34">
        <f t="shared" si="54"/>
        <v>13259</v>
      </c>
      <c r="AR149" s="13">
        <f t="shared" si="72"/>
        <v>0.72584441889746543</v>
      </c>
      <c r="AS149" s="98"/>
      <c r="AU149" s="87"/>
      <c r="AV149" s="86"/>
      <c r="AW149" s="86"/>
      <c r="AX149" s="86"/>
      <c r="AY149" s="86"/>
      <c r="AZ149" s="85"/>
    </row>
    <row r="150" spans="1:52" s="12" customFormat="1" ht="13.5" customHeight="1">
      <c r="B150" s="242">
        <v>49</v>
      </c>
      <c r="C150" s="315" t="s">
        <v>27</v>
      </c>
      <c r="D150" s="80" t="s">
        <v>153</v>
      </c>
      <c r="E150" s="101">
        <v>11</v>
      </c>
      <c r="F150" s="79">
        <v>0</v>
      </c>
      <c r="G150" s="77">
        <f t="shared" si="55"/>
        <v>0</v>
      </c>
      <c r="H150" s="79">
        <v>11</v>
      </c>
      <c r="I150" s="77">
        <f t="shared" si="56"/>
        <v>1</v>
      </c>
      <c r="J150" s="101">
        <v>33</v>
      </c>
      <c r="K150" s="79">
        <v>7</v>
      </c>
      <c r="L150" s="77">
        <f t="shared" si="57"/>
        <v>0.21212121212121213</v>
      </c>
      <c r="M150" s="79">
        <v>26</v>
      </c>
      <c r="N150" s="77">
        <f t="shared" si="58"/>
        <v>0.78787878787878785</v>
      </c>
      <c r="O150" s="101">
        <v>6343</v>
      </c>
      <c r="P150" s="79">
        <v>1212</v>
      </c>
      <c r="Q150" s="77">
        <f t="shared" si="59"/>
        <v>0.19107677755005517</v>
      </c>
      <c r="R150" s="79">
        <v>5131</v>
      </c>
      <c r="S150" s="77">
        <f t="shared" si="60"/>
        <v>0.80892322244994486</v>
      </c>
      <c r="T150" s="101">
        <v>5380</v>
      </c>
      <c r="U150" s="79">
        <v>735</v>
      </c>
      <c r="V150" s="77">
        <f t="shared" si="61"/>
        <v>0.13661710037174721</v>
      </c>
      <c r="W150" s="79">
        <v>4645</v>
      </c>
      <c r="X150" s="77">
        <f t="shared" si="62"/>
        <v>0.86338289962825276</v>
      </c>
      <c r="Y150" s="101">
        <v>2930</v>
      </c>
      <c r="Z150" s="79">
        <v>296</v>
      </c>
      <c r="AA150" s="77">
        <f t="shared" si="63"/>
        <v>0.10102389078498293</v>
      </c>
      <c r="AB150" s="79">
        <v>2634</v>
      </c>
      <c r="AC150" s="77">
        <f t="shared" si="64"/>
        <v>0.89897610921501703</v>
      </c>
      <c r="AD150" s="101">
        <v>1124</v>
      </c>
      <c r="AE150" s="79">
        <v>69</v>
      </c>
      <c r="AF150" s="77">
        <f t="shared" si="65"/>
        <v>6.1387900355871883E-2</v>
      </c>
      <c r="AG150" s="79">
        <v>1055</v>
      </c>
      <c r="AH150" s="77">
        <f t="shared" si="66"/>
        <v>0.93861209964412806</v>
      </c>
      <c r="AI150" s="101">
        <v>337</v>
      </c>
      <c r="AJ150" s="79">
        <v>12</v>
      </c>
      <c r="AK150" s="77">
        <f t="shared" si="67"/>
        <v>3.5608308605341248E-2</v>
      </c>
      <c r="AL150" s="79">
        <v>325</v>
      </c>
      <c r="AM150" s="77">
        <f t="shared" si="68"/>
        <v>0.96439169139465875</v>
      </c>
      <c r="AN150" s="101">
        <f t="shared" si="69"/>
        <v>16158</v>
      </c>
      <c r="AO150" s="79">
        <f t="shared" si="70"/>
        <v>2331</v>
      </c>
      <c r="AP150" s="77">
        <f t="shared" si="71"/>
        <v>0.14426290382473078</v>
      </c>
      <c r="AQ150" s="78">
        <f t="shared" ref="AQ150:AQ197" si="73">SUM(H150,M150,R150,W150,AB150,AG150,AL150)</f>
        <v>13827</v>
      </c>
      <c r="AR150" s="77">
        <f t="shared" si="72"/>
        <v>0.85573709617526916</v>
      </c>
      <c r="AS150" s="98"/>
      <c r="AU150" s="87"/>
      <c r="AV150" s="86"/>
      <c r="AW150" s="86"/>
      <c r="AX150" s="86"/>
      <c r="AY150" s="86"/>
      <c r="AZ150" s="85"/>
    </row>
    <row r="151" spans="1:52" s="12" customFormat="1" ht="13.5" customHeight="1">
      <c r="B151" s="243"/>
      <c r="C151" s="316"/>
      <c r="D151" s="70" t="s">
        <v>152</v>
      </c>
      <c r="E151" s="102">
        <v>1</v>
      </c>
      <c r="F151" s="69">
        <v>0</v>
      </c>
      <c r="G151" s="67">
        <f t="shared" ref="G151:G198" si="74">IFERROR(F151/E151,"-")</f>
        <v>0</v>
      </c>
      <c r="H151" s="69">
        <v>1</v>
      </c>
      <c r="I151" s="67">
        <f t="shared" ref="I151:I198" si="75">IFERROR(H151/E151,"-")</f>
        <v>1</v>
      </c>
      <c r="J151" s="102">
        <v>4</v>
      </c>
      <c r="K151" s="69">
        <v>1</v>
      </c>
      <c r="L151" s="67">
        <f t="shared" ref="L151:L198" si="76">IFERROR(K151/J151,"-")</f>
        <v>0.25</v>
      </c>
      <c r="M151" s="69">
        <v>3</v>
      </c>
      <c r="N151" s="67">
        <f t="shared" ref="N151:N198" si="77">IFERROR(M151/J151,"-")</f>
        <v>0.75</v>
      </c>
      <c r="O151" s="102">
        <v>1226</v>
      </c>
      <c r="P151" s="69">
        <v>183</v>
      </c>
      <c r="Q151" s="67">
        <f t="shared" ref="Q151:Q198" si="78">IFERROR(P151/O151,"-")</f>
        <v>0.14926590538336051</v>
      </c>
      <c r="R151" s="69">
        <v>1043</v>
      </c>
      <c r="S151" s="67">
        <f t="shared" ref="S151:S198" si="79">IFERROR(R151/O151,"-")</f>
        <v>0.85073409461663951</v>
      </c>
      <c r="T151" s="102">
        <v>654</v>
      </c>
      <c r="U151" s="69">
        <v>87</v>
      </c>
      <c r="V151" s="67">
        <f t="shared" ref="V151:V198" si="80">IFERROR(U151/T151,"-")</f>
        <v>0.13302752293577982</v>
      </c>
      <c r="W151" s="69">
        <v>567</v>
      </c>
      <c r="X151" s="67">
        <f t="shared" ref="X151:X198" si="81">IFERROR(W151/T151,"-")</f>
        <v>0.8669724770642202</v>
      </c>
      <c r="Y151" s="102">
        <v>320</v>
      </c>
      <c r="Z151" s="69">
        <v>28</v>
      </c>
      <c r="AA151" s="67">
        <f t="shared" ref="AA151:AA198" si="82">IFERROR(Z151/Y151,"-")</f>
        <v>8.7499999999999994E-2</v>
      </c>
      <c r="AB151" s="69">
        <v>292</v>
      </c>
      <c r="AC151" s="67">
        <f t="shared" ref="AC151:AC198" si="83">IFERROR(AB151/Y151,"-")</f>
        <v>0.91249999999999998</v>
      </c>
      <c r="AD151" s="102">
        <v>156</v>
      </c>
      <c r="AE151" s="69">
        <v>1</v>
      </c>
      <c r="AF151" s="67">
        <f t="shared" ref="AF151:AF198" si="84">IFERROR(AE151/AD151,"-")</f>
        <v>6.41025641025641E-3</v>
      </c>
      <c r="AG151" s="69">
        <v>155</v>
      </c>
      <c r="AH151" s="67">
        <f t="shared" ref="AH151:AH198" si="85">IFERROR(AG151/AD151,"-")</f>
        <v>0.99358974358974361</v>
      </c>
      <c r="AI151" s="102">
        <v>74</v>
      </c>
      <c r="AJ151" s="69">
        <v>1</v>
      </c>
      <c r="AK151" s="67">
        <f t="shared" ref="AK151:AK198" si="86">IFERROR(AJ151/AI151,"-")</f>
        <v>1.3513513513513514E-2</v>
      </c>
      <c r="AL151" s="69">
        <v>73</v>
      </c>
      <c r="AM151" s="67">
        <f t="shared" ref="AM151:AM198" si="87">IFERROR(AL151/AI151,"-")</f>
        <v>0.98648648648648651</v>
      </c>
      <c r="AN151" s="102">
        <f t="shared" ref="AN151:AN198" si="88">SUM(E151,J151,O151,T151,Y151,AD151,AI151)</f>
        <v>2435</v>
      </c>
      <c r="AO151" s="69">
        <f t="shared" ref="AO151:AO198" si="89">SUM(F151,K151,P151,U151,Z151,AE151,AJ151)</f>
        <v>301</v>
      </c>
      <c r="AP151" s="67">
        <f t="shared" ref="AP151:AP198" si="90">IFERROR(AO151/AN151,"-")</f>
        <v>0.12361396303901437</v>
      </c>
      <c r="AQ151" s="68">
        <f t="shared" si="73"/>
        <v>2134</v>
      </c>
      <c r="AR151" s="67">
        <f t="shared" ref="AR151:AR198" si="91">IFERROR(AQ151/AN151,"-")</f>
        <v>0.8763860369609856</v>
      </c>
      <c r="AS151" s="98"/>
      <c r="AU151" s="87"/>
      <c r="AV151" s="86"/>
      <c r="AW151" s="86"/>
      <c r="AX151" s="86"/>
      <c r="AY151" s="86"/>
      <c r="AZ151" s="85"/>
    </row>
    <row r="152" spans="1:52" s="12" customFormat="1" ht="13.5" customHeight="1">
      <c r="B152" s="244"/>
      <c r="C152" s="318"/>
      <c r="D152" s="76" t="s">
        <v>151</v>
      </c>
      <c r="E152" s="103">
        <v>12</v>
      </c>
      <c r="F152" s="75">
        <v>0</v>
      </c>
      <c r="G152" s="13">
        <f t="shared" si="74"/>
        <v>0</v>
      </c>
      <c r="H152" s="75">
        <v>12</v>
      </c>
      <c r="I152" s="13">
        <f t="shared" si="75"/>
        <v>1</v>
      </c>
      <c r="J152" s="103">
        <v>37</v>
      </c>
      <c r="K152" s="75">
        <v>8</v>
      </c>
      <c r="L152" s="13">
        <f t="shared" si="76"/>
        <v>0.21621621621621623</v>
      </c>
      <c r="M152" s="75">
        <v>29</v>
      </c>
      <c r="N152" s="13">
        <f t="shared" si="77"/>
        <v>0.78378378378378377</v>
      </c>
      <c r="O152" s="103">
        <v>7569</v>
      </c>
      <c r="P152" s="75">
        <v>1395</v>
      </c>
      <c r="Q152" s="13">
        <f t="shared" si="78"/>
        <v>0.18430439952437574</v>
      </c>
      <c r="R152" s="75">
        <v>6174</v>
      </c>
      <c r="S152" s="13">
        <f t="shared" si="79"/>
        <v>0.81569560047562428</v>
      </c>
      <c r="T152" s="103">
        <v>6034</v>
      </c>
      <c r="U152" s="75">
        <v>822</v>
      </c>
      <c r="V152" s="13">
        <f t="shared" si="80"/>
        <v>0.13622804110043088</v>
      </c>
      <c r="W152" s="75">
        <v>5212</v>
      </c>
      <c r="X152" s="13">
        <f t="shared" si="81"/>
        <v>0.86377195889956915</v>
      </c>
      <c r="Y152" s="103">
        <v>3250</v>
      </c>
      <c r="Z152" s="75">
        <v>324</v>
      </c>
      <c r="AA152" s="13">
        <f t="shared" si="82"/>
        <v>9.9692307692307691E-2</v>
      </c>
      <c r="AB152" s="75">
        <v>2926</v>
      </c>
      <c r="AC152" s="13">
        <f t="shared" si="83"/>
        <v>0.90030769230769225</v>
      </c>
      <c r="AD152" s="103">
        <v>1280</v>
      </c>
      <c r="AE152" s="75">
        <v>70</v>
      </c>
      <c r="AF152" s="13">
        <f t="shared" si="84"/>
        <v>5.46875E-2</v>
      </c>
      <c r="AG152" s="75">
        <v>1210</v>
      </c>
      <c r="AH152" s="13">
        <f t="shared" si="85"/>
        <v>0.9453125</v>
      </c>
      <c r="AI152" s="103">
        <v>411</v>
      </c>
      <c r="AJ152" s="75">
        <v>13</v>
      </c>
      <c r="AK152" s="13">
        <f t="shared" si="86"/>
        <v>3.1630170316301706E-2</v>
      </c>
      <c r="AL152" s="75">
        <v>398</v>
      </c>
      <c r="AM152" s="13">
        <f t="shared" si="87"/>
        <v>0.96836982968369834</v>
      </c>
      <c r="AN152" s="103">
        <f t="shared" si="88"/>
        <v>18593</v>
      </c>
      <c r="AO152" s="75">
        <f t="shared" si="89"/>
        <v>2632</v>
      </c>
      <c r="AP152" s="13">
        <f t="shared" si="90"/>
        <v>0.14155865110525467</v>
      </c>
      <c r="AQ152" s="34">
        <f t="shared" si="73"/>
        <v>15961</v>
      </c>
      <c r="AR152" s="13">
        <f t="shared" si="91"/>
        <v>0.85844134889474533</v>
      </c>
      <c r="AS152" s="98"/>
      <c r="AU152" s="85"/>
      <c r="AV152" s="85"/>
      <c r="AW152" s="85"/>
      <c r="AX152" s="85"/>
      <c r="AY152" s="85"/>
      <c r="AZ152" s="85"/>
    </row>
    <row r="153" spans="1:52" s="12" customFormat="1" ht="13.5" customHeight="1">
      <c r="B153" s="242">
        <v>50</v>
      </c>
      <c r="C153" s="315" t="s">
        <v>16</v>
      </c>
      <c r="D153" s="80" t="s">
        <v>153</v>
      </c>
      <c r="E153" s="101">
        <v>23</v>
      </c>
      <c r="F153" s="79">
        <v>1</v>
      </c>
      <c r="G153" s="77">
        <f t="shared" si="74"/>
        <v>4.3478260869565216E-2</v>
      </c>
      <c r="H153" s="79">
        <v>22</v>
      </c>
      <c r="I153" s="77">
        <f t="shared" si="75"/>
        <v>0.95652173913043481</v>
      </c>
      <c r="J153" s="101">
        <v>117</v>
      </c>
      <c r="K153" s="79">
        <v>15</v>
      </c>
      <c r="L153" s="77">
        <f t="shared" si="76"/>
        <v>0.12820512820512819</v>
      </c>
      <c r="M153" s="79">
        <v>102</v>
      </c>
      <c r="N153" s="77">
        <f t="shared" si="77"/>
        <v>0.87179487179487181</v>
      </c>
      <c r="O153" s="101">
        <v>5680</v>
      </c>
      <c r="P153" s="79">
        <v>1437</v>
      </c>
      <c r="Q153" s="77">
        <f t="shared" si="78"/>
        <v>0.2529929577464789</v>
      </c>
      <c r="R153" s="79">
        <v>4243</v>
      </c>
      <c r="S153" s="77">
        <f t="shared" si="79"/>
        <v>0.7470070422535211</v>
      </c>
      <c r="T153" s="101">
        <v>4515</v>
      </c>
      <c r="U153" s="79">
        <v>995</v>
      </c>
      <c r="V153" s="77">
        <f t="shared" si="80"/>
        <v>0.22037652270210409</v>
      </c>
      <c r="W153" s="79">
        <v>3520</v>
      </c>
      <c r="X153" s="77">
        <f t="shared" si="81"/>
        <v>0.77962347729789594</v>
      </c>
      <c r="Y153" s="101">
        <v>2468</v>
      </c>
      <c r="Z153" s="79">
        <v>380</v>
      </c>
      <c r="AA153" s="77">
        <f t="shared" si="82"/>
        <v>0.1539708265802269</v>
      </c>
      <c r="AB153" s="79">
        <v>2088</v>
      </c>
      <c r="AC153" s="77">
        <f t="shared" si="83"/>
        <v>0.84602917341977313</v>
      </c>
      <c r="AD153" s="101">
        <v>886</v>
      </c>
      <c r="AE153" s="79">
        <v>96</v>
      </c>
      <c r="AF153" s="77">
        <f t="shared" si="84"/>
        <v>0.10835214446952596</v>
      </c>
      <c r="AG153" s="79">
        <v>790</v>
      </c>
      <c r="AH153" s="77">
        <f t="shared" si="85"/>
        <v>0.89164785553047399</v>
      </c>
      <c r="AI153" s="101">
        <v>247</v>
      </c>
      <c r="AJ153" s="79">
        <v>21</v>
      </c>
      <c r="AK153" s="77">
        <f t="shared" si="86"/>
        <v>8.5020242914979755E-2</v>
      </c>
      <c r="AL153" s="79">
        <v>226</v>
      </c>
      <c r="AM153" s="77">
        <f t="shared" si="87"/>
        <v>0.91497975708502022</v>
      </c>
      <c r="AN153" s="101">
        <f t="shared" si="88"/>
        <v>13936</v>
      </c>
      <c r="AO153" s="79">
        <f t="shared" si="89"/>
        <v>2945</v>
      </c>
      <c r="AP153" s="77">
        <f t="shared" si="90"/>
        <v>0.2113231917336395</v>
      </c>
      <c r="AQ153" s="78">
        <f t="shared" si="73"/>
        <v>10991</v>
      </c>
      <c r="AR153" s="77">
        <f t="shared" si="91"/>
        <v>0.78867680826636055</v>
      </c>
      <c r="AS153" s="98"/>
      <c r="AU153" s="85"/>
      <c r="AV153" s="85"/>
      <c r="AW153" s="85"/>
      <c r="AX153" s="85"/>
      <c r="AY153" s="85"/>
      <c r="AZ153" s="85"/>
    </row>
    <row r="154" spans="1:52" s="12" customFormat="1" ht="13.5" customHeight="1">
      <c r="B154" s="243"/>
      <c r="C154" s="316"/>
      <c r="D154" s="70" t="s">
        <v>152</v>
      </c>
      <c r="E154" s="102">
        <v>4</v>
      </c>
      <c r="F154" s="69">
        <v>2</v>
      </c>
      <c r="G154" s="67">
        <f t="shared" si="74"/>
        <v>0.5</v>
      </c>
      <c r="H154" s="69">
        <v>2</v>
      </c>
      <c r="I154" s="67">
        <f t="shared" si="75"/>
        <v>0.5</v>
      </c>
      <c r="J154" s="102">
        <v>23</v>
      </c>
      <c r="K154" s="69">
        <v>4</v>
      </c>
      <c r="L154" s="67">
        <f t="shared" si="76"/>
        <v>0.17391304347826086</v>
      </c>
      <c r="M154" s="69">
        <v>19</v>
      </c>
      <c r="N154" s="67">
        <f t="shared" si="77"/>
        <v>0.82608695652173914</v>
      </c>
      <c r="O154" s="102">
        <v>1259</v>
      </c>
      <c r="P154" s="69">
        <v>256</v>
      </c>
      <c r="Q154" s="67">
        <f t="shared" si="78"/>
        <v>0.20333598093725178</v>
      </c>
      <c r="R154" s="69">
        <v>1003</v>
      </c>
      <c r="S154" s="67">
        <f t="shared" si="79"/>
        <v>0.7966640190627482</v>
      </c>
      <c r="T154" s="102">
        <v>680</v>
      </c>
      <c r="U154" s="69">
        <v>106</v>
      </c>
      <c r="V154" s="67">
        <f t="shared" si="80"/>
        <v>0.15588235294117647</v>
      </c>
      <c r="W154" s="69">
        <v>574</v>
      </c>
      <c r="X154" s="67">
        <f t="shared" si="81"/>
        <v>0.84411764705882353</v>
      </c>
      <c r="Y154" s="102">
        <v>311</v>
      </c>
      <c r="Z154" s="69">
        <v>40</v>
      </c>
      <c r="AA154" s="67">
        <f t="shared" si="82"/>
        <v>0.12861736334405144</v>
      </c>
      <c r="AB154" s="69">
        <v>271</v>
      </c>
      <c r="AC154" s="67">
        <f t="shared" si="83"/>
        <v>0.87138263665594851</v>
      </c>
      <c r="AD154" s="102">
        <v>137</v>
      </c>
      <c r="AE154" s="69">
        <v>13</v>
      </c>
      <c r="AF154" s="67">
        <f t="shared" si="84"/>
        <v>9.4890510948905105E-2</v>
      </c>
      <c r="AG154" s="69">
        <v>124</v>
      </c>
      <c r="AH154" s="67">
        <f t="shared" si="85"/>
        <v>0.9051094890510949</v>
      </c>
      <c r="AI154" s="102">
        <v>51</v>
      </c>
      <c r="AJ154" s="69">
        <v>1</v>
      </c>
      <c r="AK154" s="67">
        <f t="shared" si="86"/>
        <v>1.9607843137254902E-2</v>
      </c>
      <c r="AL154" s="69">
        <v>50</v>
      </c>
      <c r="AM154" s="67">
        <f t="shared" si="87"/>
        <v>0.98039215686274506</v>
      </c>
      <c r="AN154" s="102">
        <f t="shared" si="88"/>
        <v>2465</v>
      </c>
      <c r="AO154" s="69">
        <f t="shared" si="89"/>
        <v>422</v>
      </c>
      <c r="AP154" s="67">
        <f t="shared" si="90"/>
        <v>0.17119675456389452</v>
      </c>
      <c r="AQ154" s="68">
        <f t="shared" si="73"/>
        <v>2043</v>
      </c>
      <c r="AR154" s="67">
        <f t="shared" si="91"/>
        <v>0.82880324543610551</v>
      </c>
      <c r="AS154" s="98"/>
      <c r="AU154" s="85"/>
      <c r="AV154" s="85"/>
      <c r="AW154" s="85"/>
      <c r="AX154" s="85"/>
      <c r="AY154" s="85"/>
      <c r="AZ154" s="85"/>
    </row>
    <row r="155" spans="1:52" s="12" customFormat="1" ht="13.5" customHeight="1">
      <c r="B155" s="244"/>
      <c r="C155" s="318"/>
      <c r="D155" s="76" t="s">
        <v>151</v>
      </c>
      <c r="E155" s="103">
        <v>27</v>
      </c>
      <c r="F155" s="75">
        <v>3</v>
      </c>
      <c r="G155" s="13">
        <f t="shared" si="74"/>
        <v>0.1111111111111111</v>
      </c>
      <c r="H155" s="75">
        <v>24</v>
      </c>
      <c r="I155" s="13">
        <f t="shared" si="75"/>
        <v>0.88888888888888884</v>
      </c>
      <c r="J155" s="103">
        <v>140</v>
      </c>
      <c r="K155" s="75">
        <v>19</v>
      </c>
      <c r="L155" s="13">
        <f t="shared" si="76"/>
        <v>0.1357142857142857</v>
      </c>
      <c r="M155" s="75">
        <v>121</v>
      </c>
      <c r="N155" s="13">
        <f t="shared" si="77"/>
        <v>0.86428571428571432</v>
      </c>
      <c r="O155" s="103">
        <v>6939</v>
      </c>
      <c r="P155" s="75">
        <v>1693</v>
      </c>
      <c r="Q155" s="13">
        <f t="shared" si="78"/>
        <v>0.24398328289378873</v>
      </c>
      <c r="R155" s="75">
        <v>5246</v>
      </c>
      <c r="S155" s="13">
        <f t="shared" si="79"/>
        <v>0.75601671710621132</v>
      </c>
      <c r="T155" s="103">
        <v>5195</v>
      </c>
      <c r="U155" s="75">
        <v>1101</v>
      </c>
      <c r="V155" s="13">
        <f t="shared" si="80"/>
        <v>0.21193455245428297</v>
      </c>
      <c r="W155" s="75">
        <v>4094</v>
      </c>
      <c r="X155" s="13">
        <f t="shared" si="81"/>
        <v>0.78806544754571706</v>
      </c>
      <c r="Y155" s="103">
        <v>2779</v>
      </c>
      <c r="Z155" s="75">
        <v>420</v>
      </c>
      <c r="AA155" s="13">
        <f t="shared" si="82"/>
        <v>0.15113350125944586</v>
      </c>
      <c r="AB155" s="75">
        <v>2359</v>
      </c>
      <c r="AC155" s="13">
        <f t="shared" si="83"/>
        <v>0.8488664987405542</v>
      </c>
      <c r="AD155" s="103">
        <v>1023</v>
      </c>
      <c r="AE155" s="75">
        <v>109</v>
      </c>
      <c r="AF155" s="13">
        <f t="shared" si="84"/>
        <v>0.10654936461388075</v>
      </c>
      <c r="AG155" s="75">
        <v>914</v>
      </c>
      <c r="AH155" s="13">
        <f t="shared" si="85"/>
        <v>0.89345063538611924</v>
      </c>
      <c r="AI155" s="103">
        <v>298</v>
      </c>
      <c r="AJ155" s="75">
        <v>22</v>
      </c>
      <c r="AK155" s="13">
        <f t="shared" si="86"/>
        <v>7.3825503355704702E-2</v>
      </c>
      <c r="AL155" s="75">
        <v>276</v>
      </c>
      <c r="AM155" s="13">
        <f t="shared" si="87"/>
        <v>0.9261744966442953</v>
      </c>
      <c r="AN155" s="103">
        <f t="shared" si="88"/>
        <v>16401</v>
      </c>
      <c r="AO155" s="75">
        <f t="shared" si="89"/>
        <v>3367</v>
      </c>
      <c r="AP155" s="13">
        <f t="shared" si="90"/>
        <v>0.2052923602219377</v>
      </c>
      <c r="AQ155" s="34">
        <f t="shared" si="73"/>
        <v>13034</v>
      </c>
      <c r="AR155" s="13">
        <f t="shared" si="91"/>
        <v>0.79470763977806236</v>
      </c>
      <c r="AS155" s="98"/>
      <c r="AU155" s="85"/>
      <c r="AV155" s="85"/>
      <c r="AW155" s="85"/>
      <c r="AX155" s="85"/>
      <c r="AY155" s="85"/>
      <c r="AZ155" s="85"/>
    </row>
    <row r="156" spans="1:52" s="12" customFormat="1" ht="13.5" customHeight="1">
      <c r="B156" s="242">
        <v>51</v>
      </c>
      <c r="C156" s="315" t="s">
        <v>48</v>
      </c>
      <c r="D156" s="80" t="s">
        <v>153</v>
      </c>
      <c r="E156" s="101">
        <v>48</v>
      </c>
      <c r="F156" s="79">
        <v>9</v>
      </c>
      <c r="G156" s="77">
        <f t="shared" si="74"/>
        <v>0.1875</v>
      </c>
      <c r="H156" s="79">
        <v>39</v>
      </c>
      <c r="I156" s="77">
        <f t="shared" si="75"/>
        <v>0.8125</v>
      </c>
      <c r="J156" s="101">
        <v>140</v>
      </c>
      <c r="K156" s="79">
        <v>22</v>
      </c>
      <c r="L156" s="77">
        <f t="shared" si="76"/>
        <v>0.15714285714285714</v>
      </c>
      <c r="M156" s="79">
        <v>118</v>
      </c>
      <c r="N156" s="77">
        <f t="shared" si="77"/>
        <v>0.84285714285714286</v>
      </c>
      <c r="O156" s="101">
        <v>7266</v>
      </c>
      <c r="P156" s="79">
        <v>2557</v>
      </c>
      <c r="Q156" s="77">
        <f t="shared" si="78"/>
        <v>0.35191301954307735</v>
      </c>
      <c r="R156" s="79">
        <v>4709</v>
      </c>
      <c r="S156" s="77">
        <f t="shared" si="79"/>
        <v>0.6480869804569227</v>
      </c>
      <c r="T156" s="101">
        <v>5742</v>
      </c>
      <c r="U156" s="79">
        <v>1922</v>
      </c>
      <c r="V156" s="77">
        <f t="shared" si="80"/>
        <v>0.33472657610588646</v>
      </c>
      <c r="W156" s="79">
        <v>3820</v>
      </c>
      <c r="X156" s="77">
        <f t="shared" si="81"/>
        <v>0.66527342389411359</v>
      </c>
      <c r="Y156" s="101">
        <v>3397</v>
      </c>
      <c r="Z156" s="79">
        <v>846</v>
      </c>
      <c r="AA156" s="77">
        <f t="shared" si="82"/>
        <v>0.24904327347659699</v>
      </c>
      <c r="AB156" s="79">
        <v>2551</v>
      </c>
      <c r="AC156" s="77">
        <f t="shared" si="83"/>
        <v>0.75095672652340295</v>
      </c>
      <c r="AD156" s="101">
        <v>1414</v>
      </c>
      <c r="AE156" s="79">
        <v>255</v>
      </c>
      <c r="AF156" s="77">
        <f t="shared" si="84"/>
        <v>0.18033946251768035</v>
      </c>
      <c r="AG156" s="79">
        <v>1159</v>
      </c>
      <c r="AH156" s="77">
        <f t="shared" si="85"/>
        <v>0.81966053748231971</v>
      </c>
      <c r="AI156" s="101">
        <v>457</v>
      </c>
      <c r="AJ156" s="79">
        <v>60</v>
      </c>
      <c r="AK156" s="77">
        <f t="shared" si="86"/>
        <v>0.13129102844638948</v>
      </c>
      <c r="AL156" s="79">
        <v>397</v>
      </c>
      <c r="AM156" s="77">
        <f t="shared" si="87"/>
        <v>0.86870897155361049</v>
      </c>
      <c r="AN156" s="101">
        <f t="shared" si="88"/>
        <v>18464</v>
      </c>
      <c r="AO156" s="79">
        <f t="shared" si="89"/>
        <v>5671</v>
      </c>
      <c r="AP156" s="77">
        <f t="shared" si="90"/>
        <v>0.30713821490467935</v>
      </c>
      <c r="AQ156" s="78">
        <f t="shared" si="73"/>
        <v>12793</v>
      </c>
      <c r="AR156" s="77">
        <f t="shared" si="91"/>
        <v>0.69286178509532059</v>
      </c>
      <c r="AS156" s="98"/>
      <c r="AU156" s="85"/>
      <c r="AV156" s="85"/>
      <c r="AW156" s="85"/>
      <c r="AX156" s="85"/>
      <c r="AY156" s="85"/>
      <c r="AZ156" s="85"/>
    </row>
    <row r="157" spans="1:52" s="12" customFormat="1" ht="13.5" customHeight="1">
      <c r="B157" s="243"/>
      <c r="C157" s="316"/>
      <c r="D157" s="70" t="s">
        <v>152</v>
      </c>
      <c r="E157" s="102">
        <v>7</v>
      </c>
      <c r="F157" s="69">
        <v>0</v>
      </c>
      <c r="G157" s="67">
        <f t="shared" si="74"/>
        <v>0</v>
      </c>
      <c r="H157" s="69">
        <v>7</v>
      </c>
      <c r="I157" s="67">
        <f t="shared" si="75"/>
        <v>1</v>
      </c>
      <c r="J157" s="102">
        <v>20</v>
      </c>
      <c r="K157" s="69">
        <v>3</v>
      </c>
      <c r="L157" s="67">
        <f t="shared" si="76"/>
        <v>0.15</v>
      </c>
      <c r="M157" s="69">
        <v>17</v>
      </c>
      <c r="N157" s="67">
        <f t="shared" si="77"/>
        <v>0.85</v>
      </c>
      <c r="O157" s="102">
        <v>1604</v>
      </c>
      <c r="P157" s="69">
        <v>372</v>
      </c>
      <c r="Q157" s="67">
        <f t="shared" si="78"/>
        <v>0.23192019950124687</v>
      </c>
      <c r="R157" s="69">
        <v>1232</v>
      </c>
      <c r="S157" s="67">
        <f t="shared" si="79"/>
        <v>0.76807980049875313</v>
      </c>
      <c r="T157" s="102">
        <v>836</v>
      </c>
      <c r="U157" s="69">
        <v>189</v>
      </c>
      <c r="V157" s="67">
        <f t="shared" si="80"/>
        <v>0.22607655502392343</v>
      </c>
      <c r="W157" s="69">
        <v>647</v>
      </c>
      <c r="X157" s="67">
        <f t="shared" si="81"/>
        <v>0.77392344497607657</v>
      </c>
      <c r="Y157" s="102">
        <v>437</v>
      </c>
      <c r="Z157" s="69">
        <v>63</v>
      </c>
      <c r="AA157" s="67">
        <f t="shared" si="82"/>
        <v>0.14416475972540047</v>
      </c>
      <c r="AB157" s="69">
        <v>374</v>
      </c>
      <c r="AC157" s="67">
        <f t="shared" si="83"/>
        <v>0.85583524027459956</v>
      </c>
      <c r="AD157" s="102">
        <v>233</v>
      </c>
      <c r="AE157" s="69">
        <v>19</v>
      </c>
      <c r="AF157" s="67">
        <f t="shared" si="84"/>
        <v>8.15450643776824E-2</v>
      </c>
      <c r="AG157" s="69">
        <v>214</v>
      </c>
      <c r="AH157" s="67">
        <f t="shared" si="85"/>
        <v>0.91845493562231761</v>
      </c>
      <c r="AI157" s="102">
        <v>99</v>
      </c>
      <c r="AJ157" s="69">
        <v>2</v>
      </c>
      <c r="AK157" s="67">
        <f t="shared" si="86"/>
        <v>2.0202020202020204E-2</v>
      </c>
      <c r="AL157" s="69">
        <v>97</v>
      </c>
      <c r="AM157" s="67">
        <f t="shared" si="87"/>
        <v>0.97979797979797978</v>
      </c>
      <c r="AN157" s="102">
        <f t="shared" si="88"/>
        <v>3236</v>
      </c>
      <c r="AO157" s="69">
        <f t="shared" si="89"/>
        <v>648</v>
      </c>
      <c r="AP157" s="67">
        <f t="shared" si="90"/>
        <v>0.20024721878862795</v>
      </c>
      <c r="AQ157" s="68">
        <f t="shared" si="73"/>
        <v>2588</v>
      </c>
      <c r="AR157" s="67">
        <f t="shared" si="91"/>
        <v>0.79975278121137205</v>
      </c>
      <c r="AS157" s="98"/>
      <c r="AU157" s="85"/>
      <c r="AV157" s="85"/>
      <c r="AW157" s="85"/>
      <c r="AX157" s="85"/>
      <c r="AY157" s="85"/>
      <c r="AZ157" s="85"/>
    </row>
    <row r="158" spans="1:52" s="12" customFormat="1" ht="13.5" customHeight="1">
      <c r="B158" s="244"/>
      <c r="C158" s="318"/>
      <c r="D158" s="76" t="s">
        <v>151</v>
      </c>
      <c r="E158" s="103">
        <v>55</v>
      </c>
      <c r="F158" s="75">
        <v>9</v>
      </c>
      <c r="G158" s="13">
        <f t="shared" si="74"/>
        <v>0.16363636363636364</v>
      </c>
      <c r="H158" s="75">
        <v>46</v>
      </c>
      <c r="I158" s="13">
        <f t="shared" si="75"/>
        <v>0.83636363636363631</v>
      </c>
      <c r="J158" s="103">
        <v>160</v>
      </c>
      <c r="K158" s="75">
        <v>25</v>
      </c>
      <c r="L158" s="13">
        <f t="shared" si="76"/>
        <v>0.15625</v>
      </c>
      <c r="M158" s="75">
        <v>135</v>
      </c>
      <c r="N158" s="13">
        <f t="shared" si="77"/>
        <v>0.84375</v>
      </c>
      <c r="O158" s="103">
        <v>8870</v>
      </c>
      <c r="P158" s="75">
        <v>2929</v>
      </c>
      <c r="Q158" s="13">
        <f t="shared" si="78"/>
        <v>0.33021420518602029</v>
      </c>
      <c r="R158" s="75">
        <v>5941</v>
      </c>
      <c r="S158" s="13">
        <f t="shared" si="79"/>
        <v>0.66978579481397971</v>
      </c>
      <c r="T158" s="103">
        <v>6578</v>
      </c>
      <c r="U158" s="75">
        <v>2111</v>
      </c>
      <c r="V158" s="13">
        <f t="shared" si="80"/>
        <v>0.32091821222256006</v>
      </c>
      <c r="W158" s="75">
        <v>4467</v>
      </c>
      <c r="X158" s="13">
        <f t="shared" si="81"/>
        <v>0.67908178777743999</v>
      </c>
      <c r="Y158" s="103">
        <v>3834</v>
      </c>
      <c r="Z158" s="75">
        <v>909</v>
      </c>
      <c r="AA158" s="13">
        <f t="shared" si="82"/>
        <v>0.23708920187793428</v>
      </c>
      <c r="AB158" s="75">
        <v>2925</v>
      </c>
      <c r="AC158" s="13">
        <f t="shared" si="83"/>
        <v>0.76291079812206575</v>
      </c>
      <c r="AD158" s="103">
        <v>1647</v>
      </c>
      <c r="AE158" s="75">
        <v>274</v>
      </c>
      <c r="AF158" s="13">
        <f t="shared" si="84"/>
        <v>0.16636308439587127</v>
      </c>
      <c r="AG158" s="75">
        <v>1373</v>
      </c>
      <c r="AH158" s="13">
        <f t="shared" si="85"/>
        <v>0.83363691560412867</v>
      </c>
      <c r="AI158" s="103">
        <v>556</v>
      </c>
      <c r="AJ158" s="75">
        <v>62</v>
      </c>
      <c r="AK158" s="13">
        <f t="shared" si="86"/>
        <v>0.11151079136690648</v>
      </c>
      <c r="AL158" s="75">
        <v>494</v>
      </c>
      <c r="AM158" s="13">
        <f t="shared" si="87"/>
        <v>0.88848920863309355</v>
      </c>
      <c r="AN158" s="103">
        <f t="shared" si="88"/>
        <v>21700</v>
      </c>
      <c r="AO158" s="75">
        <f t="shared" si="89"/>
        <v>6319</v>
      </c>
      <c r="AP158" s="13">
        <f t="shared" si="90"/>
        <v>0.29119815668202764</v>
      </c>
      <c r="AQ158" s="34">
        <f t="shared" si="73"/>
        <v>15381</v>
      </c>
      <c r="AR158" s="13">
        <f t="shared" si="91"/>
        <v>0.70880184331797236</v>
      </c>
      <c r="AS158" s="98"/>
      <c r="AU158" s="85"/>
      <c r="AV158" s="85"/>
      <c r="AW158" s="85"/>
      <c r="AX158" s="85"/>
      <c r="AY158" s="85"/>
      <c r="AZ158" s="85"/>
    </row>
    <row r="159" spans="1:52" s="12" customFormat="1" ht="13.5" customHeight="1">
      <c r="B159" s="242">
        <v>52</v>
      </c>
      <c r="C159" s="315" t="s">
        <v>4</v>
      </c>
      <c r="D159" s="80" t="s">
        <v>153</v>
      </c>
      <c r="E159" s="101">
        <v>6</v>
      </c>
      <c r="F159" s="79">
        <v>0</v>
      </c>
      <c r="G159" s="77">
        <f t="shared" si="74"/>
        <v>0</v>
      </c>
      <c r="H159" s="79">
        <v>6</v>
      </c>
      <c r="I159" s="77">
        <f t="shared" si="75"/>
        <v>1</v>
      </c>
      <c r="J159" s="101">
        <v>23</v>
      </c>
      <c r="K159" s="79">
        <v>5</v>
      </c>
      <c r="L159" s="77">
        <f t="shared" si="76"/>
        <v>0.21739130434782608</v>
      </c>
      <c r="M159" s="79">
        <v>18</v>
      </c>
      <c r="N159" s="77">
        <f t="shared" si="77"/>
        <v>0.78260869565217395</v>
      </c>
      <c r="O159" s="101">
        <v>5646</v>
      </c>
      <c r="P159" s="79">
        <v>1808</v>
      </c>
      <c r="Q159" s="77">
        <f t="shared" si="78"/>
        <v>0.32022670917463691</v>
      </c>
      <c r="R159" s="79">
        <v>3838</v>
      </c>
      <c r="S159" s="77">
        <f t="shared" si="79"/>
        <v>0.67977329082536309</v>
      </c>
      <c r="T159" s="101">
        <v>4617</v>
      </c>
      <c r="U159" s="79">
        <v>1294</v>
      </c>
      <c r="V159" s="77">
        <f t="shared" si="80"/>
        <v>0.28026857266623351</v>
      </c>
      <c r="W159" s="79">
        <v>3323</v>
      </c>
      <c r="X159" s="77">
        <f t="shared" si="81"/>
        <v>0.71973142733376649</v>
      </c>
      <c r="Y159" s="101">
        <v>2894</v>
      </c>
      <c r="Z159" s="79">
        <v>557</v>
      </c>
      <c r="AA159" s="77">
        <f t="shared" si="82"/>
        <v>0.19246717346233586</v>
      </c>
      <c r="AB159" s="79">
        <v>2337</v>
      </c>
      <c r="AC159" s="77">
        <f t="shared" si="83"/>
        <v>0.80753282653766412</v>
      </c>
      <c r="AD159" s="101">
        <v>1424</v>
      </c>
      <c r="AE159" s="79">
        <v>189</v>
      </c>
      <c r="AF159" s="77">
        <f t="shared" si="84"/>
        <v>0.1327247191011236</v>
      </c>
      <c r="AG159" s="79">
        <v>1235</v>
      </c>
      <c r="AH159" s="77">
        <f t="shared" si="85"/>
        <v>0.8672752808988764</v>
      </c>
      <c r="AI159" s="101">
        <v>471</v>
      </c>
      <c r="AJ159" s="79">
        <v>42</v>
      </c>
      <c r="AK159" s="77">
        <f t="shared" si="86"/>
        <v>8.9171974522292988E-2</v>
      </c>
      <c r="AL159" s="79">
        <v>429</v>
      </c>
      <c r="AM159" s="77">
        <f t="shared" si="87"/>
        <v>0.91082802547770703</v>
      </c>
      <c r="AN159" s="101">
        <f t="shared" si="88"/>
        <v>15081</v>
      </c>
      <c r="AO159" s="79">
        <f t="shared" si="89"/>
        <v>3895</v>
      </c>
      <c r="AP159" s="77">
        <f t="shared" si="90"/>
        <v>0.25827199787812477</v>
      </c>
      <c r="AQ159" s="78">
        <f t="shared" si="73"/>
        <v>11186</v>
      </c>
      <c r="AR159" s="77">
        <f t="shared" si="91"/>
        <v>0.74172800212187517</v>
      </c>
      <c r="AS159" s="98"/>
      <c r="AU159" s="85"/>
      <c r="AV159" s="85"/>
      <c r="AW159" s="85"/>
      <c r="AX159" s="85"/>
      <c r="AY159" s="85"/>
      <c r="AZ159" s="85"/>
    </row>
    <row r="160" spans="1:52" s="12" customFormat="1" ht="13.5" customHeight="1">
      <c r="B160" s="243"/>
      <c r="C160" s="316"/>
      <c r="D160" s="70" t="s">
        <v>152</v>
      </c>
      <c r="E160" s="102">
        <v>0</v>
      </c>
      <c r="F160" s="69">
        <v>0</v>
      </c>
      <c r="G160" s="67" t="str">
        <f t="shared" si="74"/>
        <v>-</v>
      </c>
      <c r="H160" s="69">
        <v>0</v>
      </c>
      <c r="I160" s="67" t="str">
        <f t="shared" si="75"/>
        <v>-</v>
      </c>
      <c r="J160" s="102">
        <v>2</v>
      </c>
      <c r="K160" s="69">
        <v>0</v>
      </c>
      <c r="L160" s="67">
        <f t="shared" si="76"/>
        <v>0</v>
      </c>
      <c r="M160" s="69">
        <v>2</v>
      </c>
      <c r="N160" s="67">
        <f t="shared" si="77"/>
        <v>1</v>
      </c>
      <c r="O160" s="102">
        <v>1494</v>
      </c>
      <c r="P160" s="69">
        <v>362</v>
      </c>
      <c r="Q160" s="67">
        <f t="shared" si="78"/>
        <v>0.24230254350736277</v>
      </c>
      <c r="R160" s="69">
        <v>1132</v>
      </c>
      <c r="S160" s="67">
        <f t="shared" si="79"/>
        <v>0.7576974564926372</v>
      </c>
      <c r="T160" s="102">
        <v>738</v>
      </c>
      <c r="U160" s="69">
        <v>177</v>
      </c>
      <c r="V160" s="67">
        <f t="shared" si="80"/>
        <v>0.23983739837398374</v>
      </c>
      <c r="W160" s="69">
        <v>561</v>
      </c>
      <c r="X160" s="67">
        <f t="shared" si="81"/>
        <v>0.76016260162601623</v>
      </c>
      <c r="Y160" s="102">
        <v>371</v>
      </c>
      <c r="Z160" s="69">
        <v>49</v>
      </c>
      <c r="AA160" s="67">
        <f t="shared" si="82"/>
        <v>0.13207547169811321</v>
      </c>
      <c r="AB160" s="69">
        <v>322</v>
      </c>
      <c r="AC160" s="67">
        <f t="shared" si="83"/>
        <v>0.86792452830188682</v>
      </c>
      <c r="AD160" s="102">
        <v>167</v>
      </c>
      <c r="AE160" s="69">
        <v>5</v>
      </c>
      <c r="AF160" s="67">
        <f t="shared" si="84"/>
        <v>2.9940119760479042E-2</v>
      </c>
      <c r="AG160" s="69">
        <v>162</v>
      </c>
      <c r="AH160" s="67">
        <f t="shared" si="85"/>
        <v>0.97005988023952094</v>
      </c>
      <c r="AI160" s="102">
        <v>87</v>
      </c>
      <c r="AJ160" s="69">
        <v>2</v>
      </c>
      <c r="AK160" s="67">
        <f t="shared" si="86"/>
        <v>2.2988505747126436E-2</v>
      </c>
      <c r="AL160" s="69">
        <v>85</v>
      </c>
      <c r="AM160" s="67">
        <f t="shared" si="87"/>
        <v>0.97701149425287359</v>
      </c>
      <c r="AN160" s="102">
        <f t="shared" si="88"/>
        <v>2859</v>
      </c>
      <c r="AO160" s="69">
        <f t="shared" si="89"/>
        <v>595</v>
      </c>
      <c r="AP160" s="67">
        <f t="shared" si="90"/>
        <v>0.20811472542847148</v>
      </c>
      <c r="AQ160" s="68">
        <f t="shared" si="73"/>
        <v>2264</v>
      </c>
      <c r="AR160" s="67">
        <f t="shared" si="91"/>
        <v>0.79188527457152846</v>
      </c>
      <c r="AS160" s="98"/>
      <c r="AU160" s="85"/>
      <c r="AV160" s="85"/>
      <c r="AW160" s="85"/>
      <c r="AX160" s="85"/>
      <c r="AY160" s="85"/>
      <c r="AZ160" s="85"/>
    </row>
    <row r="161" spans="1:52" s="12" customFormat="1" ht="13.5" customHeight="1">
      <c r="B161" s="244"/>
      <c r="C161" s="318"/>
      <c r="D161" s="76" t="s">
        <v>151</v>
      </c>
      <c r="E161" s="103">
        <v>6</v>
      </c>
      <c r="F161" s="75">
        <v>0</v>
      </c>
      <c r="G161" s="13">
        <f t="shared" si="74"/>
        <v>0</v>
      </c>
      <c r="H161" s="75">
        <v>6</v>
      </c>
      <c r="I161" s="13">
        <f t="shared" si="75"/>
        <v>1</v>
      </c>
      <c r="J161" s="103">
        <v>25</v>
      </c>
      <c r="K161" s="75">
        <v>5</v>
      </c>
      <c r="L161" s="13">
        <f t="shared" si="76"/>
        <v>0.2</v>
      </c>
      <c r="M161" s="75">
        <v>20</v>
      </c>
      <c r="N161" s="13">
        <f t="shared" si="77"/>
        <v>0.8</v>
      </c>
      <c r="O161" s="103">
        <v>7140</v>
      </c>
      <c r="P161" s="75">
        <v>2170</v>
      </c>
      <c r="Q161" s="13">
        <f t="shared" si="78"/>
        <v>0.30392156862745096</v>
      </c>
      <c r="R161" s="75">
        <v>4970</v>
      </c>
      <c r="S161" s="13">
        <f t="shared" si="79"/>
        <v>0.69607843137254899</v>
      </c>
      <c r="T161" s="103">
        <v>5355</v>
      </c>
      <c r="U161" s="75">
        <v>1471</v>
      </c>
      <c r="V161" s="13">
        <f t="shared" si="80"/>
        <v>0.2746965452847806</v>
      </c>
      <c r="W161" s="75">
        <v>3884</v>
      </c>
      <c r="X161" s="13">
        <f t="shared" si="81"/>
        <v>0.7253034547152194</v>
      </c>
      <c r="Y161" s="103">
        <v>3265</v>
      </c>
      <c r="Z161" s="75">
        <v>606</v>
      </c>
      <c r="AA161" s="13">
        <f t="shared" si="82"/>
        <v>0.18560490045941808</v>
      </c>
      <c r="AB161" s="75">
        <v>2659</v>
      </c>
      <c r="AC161" s="13">
        <f t="shared" si="83"/>
        <v>0.81439509954058198</v>
      </c>
      <c r="AD161" s="103">
        <v>1591</v>
      </c>
      <c r="AE161" s="75">
        <v>194</v>
      </c>
      <c r="AF161" s="13">
        <f t="shared" si="84"/>
        <v>0.12193588937774984</v>
      </c>
      <c r="AG161" s="75">
        <v>1397</v>
      </c>
      <c r="AH161" s="13">
        <f t="shared" si="85"/>
        <v>0.8780641106222502</v>
      </c>
      <c r="AI161" s="103">
        <v>558</v>
      </c>
      <c r="AJ161" s="75">
        <v>44</v>
      </c>
      <c r="AK161" s="13">
        <f t="shared" si="86"/>
        <v>7.8853046594982074E-2</v>
      </c>
      <c r="AL161" s="75">
        <v>514</v>
      </c>
      <c r="AM161" s="13">
        <f t="shared" si="87"/>
        <v>0.92114695340501795</v>
      </c>
      <c r="AN161" s="103">
        <f t="shared" si="88"/>
        <v>17940</v>
      </c>
      <c r="AO161" s="75">
        <f t="shared" si="89"/>
        <v>4490</v>
      </c>
      <c r="AP161" s="13">
        <f t="shared" si="90"/>
        <v>0.25027870680044595</v>
      </c>
      <c r="AQ161" s="34">
        <f t="shared" si="73"/>
        <v>13450</v>
      </c>
      <c r="AR161" s="13">
        <f t="shared" si="91"/>
        <v>0.74972129319955405</v>
      </c>
      <c r="AS161" s="98"/>
      <c r="AU161" s="85"/>
      <c r="AV161" s="85"/>
      <c r="AW161" s="85"/>
      <c r="AX161" s="85"/>
      <c r="AY161" s="85"/>
      <c r="AZ161" s="85"/>
    </row>
    <row r="162" spans="1:52" s="12" customFormat="1" ht="13.5" customHeight="1">
      <c r="B162" s="242">
        <v>53</v>
      </c>
      <c r="C162" s="315" t="s">
        <v>22</v>
      </c>
      <c r="D162" s="80" t="s">
        <v>153</v>
      </c>
      <c r="E162" s="101">
        <v>26</v>
      </c>
      <c r="F162" s="79">
        <v>6</v>
      </c>
      <c r="G162" s="77">
        <f t="shared" si="74"/>
        <v>0.23076923076923078</v>
      </c>
      <c r="H162" s="79">
        <v>20</v>
      </c>
      <c r="I162" s="77">
        <f t="shared" si="75"/>
        <v>0.76923076923076927</v>
      </c>
      <c r="J162" s="101">
        <v>63</v>
      </c>
      <c r="K162" s="79">
        <v>4</v>
      </c>
      <c r="L162" s="77">
        <f t="shared" si="76"/>
        <v>6.3492063492063489E-2</v>
      </c>
      <c r="M162" s="79">
        <v>59</v>
      </c>
      <c r="N162" s="77">
        <f t="shared" si="77"/>
        <v>0.93650793650793651</v>
      </c>
      <c r="O162" s="101">
        <v>3372</v>
      </c>
      <c r="P162" s="79">
        <v>942</v>
      </c>
      <c r="Q162" s="77">
        <f t="shared" si="78"/>
        <v>0.2793594306049822</v>
      </c>
      <c r="R162" s="79">
        <v>2430</v>
      </c>
      <c r="S162" s="77">
        <f t="shared" si="79"/>
        <v>0.72064056939501775</v>
      </c>
      <c r="T162" s="101">
        <v>2830</v>
      </c>
      <c r="U162" s="79">
        <v>627</v>
      </c>
      <c r="V162" s="77">
        <f t="shared" si="80"/>
        <v>0.2215547703180212</v>
      </c>
      <c r="W162" s="79">
        <v>2203</v>
      </c>
      <c r="X162" s="77">
        <f t="shared" si="81"/>
        <v>0.77844522968197882</v>
      </c>
      <c r="Y162" s="101">
        <v>1595</v>
      </c>
      <c r="Z162" s="79">
        <v>222</v>
      </c>
      <c r="AA162" s="77">
        <f t="shared" si="82"/>
        <v>0.13918495297805641</v>
      </c>
      <c r="AB162" s="79">
        <v>1373</v>
      </c>
      <c r="AC162" s="77">
        <f t="shared" si="83"/>
        <v>0.86081504702194356</v>
      </c>
      <c r="AD162" s="101">
        <v>662</v>
      </c>
      <c r="AE162" s="79">
        <v>83</v>
      </c>
      <c r="AF162" s="77">
        <f t="shared" si="84"/>
        <v>0.12537764350453173</v>
      </c>
      <c r="AG162" s="79">
        <v>579</v>
      </c>
      <c r="AH162" s="77">
        <f t="shared" si="85"/>
        <v>0.87462235649546827</v>
      </c>
      <c r="AI162" s="101">
        <v>196</v>
      </c>
      <c r="AJ162" s="79">
        <v>16</v>
      </c>
      <c r="AK162" s="77">
        <f t="shared" si="86"/>
        <v>8.1632653061224483E-2</v>
      </c>
      <c r="AL162" s="79">
        <v>180</v>
      </c>
      <c r="AM162" s="77">
        <f t="shared" si="87"/>
        <v>0.91836734693877553</v>
      </c>
      <c r="AN162" s="101">
        <f t="shared" si="88"/>
        <v>8744</v>
      </c>
      <c r="AO162" s="79">
        <f t="shared" si="89"/>
        <v>1900</v>
      </c>
      <c r="AP162" s="77">
        <f t="shared" si="90"/>
        <v>0.21729185727355901</v>
      </c>
      <c r="AQ162" s="78">
        <f t="shared" si="73"/>
        <v>6844</v>
      </c>
      <c r="AR162" s="77">
        <f t="shared" si="91"/>
        <v>0.78270814272644096</v>
      </c>
      <c r="AS162" s="98"/>
      <c r="AU162" s="85"/>
      <c r="AV162" s="85"/>
      <c r="AW162" s="85"/>
      <c r="AX162" s="85"/>
      <c r="AY162" s="85"/>
      <c r="AZ162" s="85"/>
    </row>
    <row r="163" spans="1:52" s="12" customFormat="1" ht="13.5" customHeight="1">
      <c r="B163" s="243"/>
      <c r="C163" s="316"/>
      <c r="D163" s="70" t="s">
        <v>152</v>
      </c>
      <c r="E163" s="102">
        <v>6</v>
      </c>
      <c r="F163" s="69">
        <v>0</v>
      </c>
      <c r="G163" s="67">
        <f t="shared" si="74"/>
        <v>0</v>
      </c>
      <c r="H163" s="69">
        <v>6</v>
      </c>
      <c r="I163" s="67">
        <f t="shared" si="75"/>
        <v>1</v>
      </c>
      <c r="J163" s="102">
        <v>6</v>
      </c>
      <c r="K163" s="69">
        <v>0</v>
      </c>
      <c r="L163" s="67">
        <f t="shared" si="76"/>
        <v>0</v>
      </c>
      <c r="M163" s="69">
        <v>6</v>
      </c>
      <c r="N163" s="67">
        <f t="shared" si="77"/>
        <v>1</v>
      </c>
      <c r="O163" s="102">
        <v>665</v>
      </c>
      <c r="P163" s="69">
        <v>139</v>
      </c>
      <c r="Q163" s="67">
        <f t="shared" si="78"/>
        <v>0.20902255639097744</v>
      </c>
      <c r="R163" s="69">
        <v>526</v>
      </c>
      <c r="S163" s="67">
        <f t="shared" si="79"/>
        <v>0.79097744360902256</v>
      </c>
      <c r="T163" s="102">
        <v>307</v>
      </c>
      <c r="U163" s="69">
        <v>56</v>
      </c>
      <c r="V163" s="67">
        <f t="shared" si="80"/>
        <v>0.18241042345276873</v>
      </c>
      <c r="W163" s="69">
        <v>251</v>
      </c>
      <c r="X163" s="67">
        <f t="shared" si="81"/>
        <v>0.8175895765472313</v>
      </c>
      <c r="Y163" s="102">
        <v>183</v>
      </c>
      <c r="Z163" s="69">
        <v>19</v>
      </c>
      <c r="AA163" s="67">
        <f t="shared" si="82"/>
        <v>0.10382513661202186</v>
      </c>
      <c r="AB163" s="69">
        <v>164</v>
      </c>
      <c r="AC163" s="67">
        <f t="shared" si="83"/>
        <v>0.89617486338797814</v>
      </c>
      <c r="AD163" s="102">
        <v>82</v>
      </c>
      <c r="AE163" s="69">
        <v>6</v>
      </c>
      <c r="AF163" s="67">
        <f t="shared" si="84"/>
        <v>7.3170731707317069E-2</v>
      </c>
      <c r="AG163" s="69">
        <v>76</v>
      </c>
      <c r="AH163" s="67">
        <f t="shared" si="85"/>
        <v>0.92682926829268297</v>
      </c>
      <c r="AI163" s="102">
        <v>46</v>
      </c>
      <c r="AJ163" s="69">
        <v>1</v>
      </c>
      <c r="AK163" s="67">
        <f t="shared" si="86"/>
        <v>2.1739130434782608E-2</v>
      </c>
      <c r="AL163" s="69">
        <v>45</v>
      </c>
      <c r="AM163" s="67">
        <f t="shared" si="87"/>
        <v>0.97826086956521741</v>
      </c>
      <c r="AN163" s="102">
        <f t="shared" si="88"/>
        <v>1295</v>
      </c>
      <c r="AO163" s="69">
        <f t="shared" si="89"/>
        <v>221</v>
      </c>
      <c r="AP163" s="67">
        <f t="shared" si="90"/>
        <v>0.17065637065637065</v>
      </c>
      <c r="AQ163" s="68">
        <f t="shared" si="73"/>
        <v>1074</v>
      </c>
      <c r="AR163" s="67">
        <f t="shared" si="91"/>
        <v>0.82934362934362937</v>
      </c>
      <c r="AS163" s="98"/>
      <c r="AU163" s="85"/>
      <c r="AV163" s="85"/>
      <c r="AW163" s="85"/>
      <c r="AX163" s="85"/>
      <c r="AY163" s="85"/>
      <c r="AZ163" s="85"/>
    </row>
    <row r="164" spans="1:52" s="12" customFormat="1" ht="13.5" customHeight="1">
      <c r="B164" s="244"/>
      <c r="C164" s="318"/>
      <c r="D164" s="76" t="s">
        <v>151</v>
      </c>
      <c r="E164" s="103">
        <v>32</v>
      </c>
      <c r="F164" s="75">
        <v>6</v>
      </c>
      <c r="G164" s="13">
        <f t="shared" si="74"/>
        <v>0.1875</v>
      </c>
      <c r="H164" s="75">
        <v>26</v>
      </c>
      <c r="I164" s="13">
        <f t="shared" si="75"/>
        <v>0.8125</v>
      </c>
      <c r="J164" s="103">
        <v>69</v>
      </c>
      <c r="K164" s="75">
        <v>4</v>
      </c>
      <c r="L164" s="13">
        <f t="shared" si="76"/>
        <v>5.7971014492753624E-2</v>
      </c>
      <c r="M164" s="75">
        <v>65</v>
      </c>
      <c r="N164" s="13">
        <f t="shared" si="77"/>
        <v>0.94202898550724634</v>
      </c>
      <c r="O164" s="103">
        <v>4037</v>
      </c>
      <c r="P164" s="75">
        <v>1081</v>
      </c>
      <c r="Q164" s="13">
        <f t="shared" si="78"/>
        <v>0.26777309883576911</v>
      </c>
      <c r="R164" s="75">
        <v>2956</v>
      </c>
      <c r="S164" s="13">
        <f t="shared" si="79"/>
        <v>0.73222690116423084</v>
      </c>
      <c r="T164" s="103">
        <v>3137</v>
      </c>
      <c r="U164" s="75">
        <v>683</v>
      </c>
      <c r="V164" s="13">
        <f t="shared" si="80"/>
        <v>0.21772394007013071</v>
      </c>
      <c r="W164" s="75">
        <v>2454</v>
      </c>
      <c r="X164" s="13">
        <f t="shared" si="81"/>
        <v>0.78227605992986926</v>
      </c>
      <c r="Y164" s="103">
        <v>1778</v>
      </c>
      <c r="Z164" s="75">
        <v>241</v>
      </c>
      <c r="AA164" s="13">
        <f t="shared" si="82"/>
        <v>0.13554555680539931</v>
      </c>
      <c r="AB164" s="75">
        <v>1537</v>
      </c>
      <c r="AC164" s="13">
        <f t="shared" si="83"/>
        <v>0.86445444319460063</v>
      </c>
      <c r="AD164" s="103">
        <v>744</v>
      </c>
      <c r="AE164" s="75">
        <v>89</v>
      </c>
      <c r="AF164" s="13">
        <f t="shared" si="84"/>
        <v>0.1196236559139785</v>
      </c>
      <c r="AG164" s="75">
        <v>655</v>
      </c>
      <c r="AH164" s="13">
        <f t="shared" si="85"/>
        <v>0.8803763440860215</v>
      </c>
      <c r="AI164" s="103">
        <v>242</v>
      </c>
      <c r="AJ164" s="75">
        <v>17</v>
      </c>
      <c r="AK164" s="13">
        <f t="shared" si="86"/>
        <v>7.0247933884297523E-2</v>
      </c>
      <c r="AL164" s="75">
        <v>225</v>
      </c>
      <c r="AM164" s="13">
        <f t="shared" si="87"/>
        <v>0.92975206611570249</v>
      </c>
      <c r="AN164" s="103">
        <f t="shared" si="88"/>
        <v>10039</v>
      </c>
      <c r="AO164" s="75">
        <f t="shared" si="89"/>
        <v>2121</v>
      </c>
      <c r="AP164" s="13">
        <f t="shared" si="90"/>
        <v>0.21127602350831756</v>
      </c>
      <c r="AQ164" s="34">
        <f t="shared" si="73"/>
        <v>7918</v>
      </c>
      <c r="AR164" s="13">
        <f t="shared" si="91"/>
        <v>0.78872397649168247</v>
      </c>
      <c r="AS164" s="98"/>
      <c r="AU164" s="85"/>
      <c r="AV164" s="85"/>
      <c r="AW164" s="85"/>
      <c r="AX164" s="85"/>
      <c r="AY164" s="85"/>
      <c r="AZ164" s="85"/>
    </row>
    <row r="165" spans="1:52" s="12" customFormat="1" ht="13.5" customHeight="1">
      <c r="B165" s="242">
        <v>54</v>
      </c>
      <c r="C165" s="315" t="s">
        <v>28</v>
      </c>
      <c r="D165" s="80" t="s">
        <v>153</v>
      </c>
      <c r="E165" s="101">
        <v>55</v>
      </c>
      <c r="F165" s="79">
        <v>6</v>
      </c>
      <c r="G165" s="77">
        <f t="shared" si="74"/>
        <v>0.10909090909090909</v>
      </c>
      <c r="H165" s="79">
        <v>49</v>
      </c>
      <c r="I165" s="77">
        <f t="shared" si="75"/>
        <v>0.89090909090909087</v>
      </c>
      <c r="J165" s="101">
        <v>133</v>
      </c>
      <c r="K165" s="79">
        <v>18</v>
      </c>
      <c r="L165" s="77">
        <f t="shared" si="76"/>
        <v>0.13533834586466165</v>
      </c>
      <c r="M165" s="79">
        <v>115</v>
      </c>
      <c r="N165" s="77">
        <f t="shared" si="77"/>
        <v>0.86466165413533835</v>
      </c>
      <c r="O165" s="101">
        <v>5406</v>
      </c>
      <c r="P165" s="79">
        <v>1885</v>
      </c>
      <c r="Q165" s="77">
        <f t="shared" si="78"/>
        <v>0.34868664446910841</v>
      </c>
      <c r="R165" s="79">
        <v>3521</v>
      </c>
      <c r="S165" s="77">
        <f t="shared" si="79"/>
        <v>0.65131335553089165</v>
      </c>
      <c r="T165" s="101">
        <v>4344</v>
      </c>
      <c r="U165" s="79">
        <v>1353</v>
      </c>
      <c r="V165" s="77">
        <f t="shared" si="80"/>
        <v>0.31146408839779005</v>
      </c>
      <c r="W165" s="79">
        <v>2991</v>
      </c>
      <c r="X165" s="77">
        <f t="shared" si="81"/>
        <v>0.68853591160220995</v>
      </c>
      <c r="Y165" s="101">
        <v>2717</v>
      </c>
      <c r="Z165" s="79">
        <v>679</v>
      </c>
      <c r="AA165" s="77">
        <f t="shared" si="82"/>
        <v>0.24990798675009201</v>
      </c>
      <c r="AB165" s="79">
        <v>2038</v>
      </c>
      <c r="AC165" s="77">
        <f t="shared" si="83"/>
        <v>0.75009201324990804</v>
      </c>
      <c r="AD165" s="101">
        <v>1143</v>
      </c>
      <c r="AE165" s="79">
        <v>194</v>
      </c>
      <c r="AF165" s="77">
        <f t="shared" si="84"/>
        <v>0.16972878390201224</v>
      </c>
      <c r="AG165" s="79">
        <v>949</v>
      </c>
      <c r="AH165" s="77">
        <f t="shared" si="85"/>
        <v>0.83027121609798771</v>
      </c>
      <c r="AI165" s="101">
        <v>315</v>
      </c>
      <c r="AJ165" s="79">
        <v>37</v>
      </c>
      <c r="AK165" s="77">
        <f t="shared" si="86"/>
        <v>0.11746031746031746</v>
      </c>
      <c r="AL165" s="79">
        <v>278</v>
      </c>
      <c r="AM165" s="77">
        <f t="shared" si="87"/>
        <v>0.88253968253968251</v>
      </c>
      <c r="AN165" s="101">
        <f t="shared" si="88"/>
        <v>14113</v>
      </c>
      <c r="AO165" s="79">
        <f t="shared" si="89"/>
        <v>4172</v>
      </c>
      <c r="AP165" s="77">
        <f t="shared" si="90"/>
        <v>0.29561397293275704</v>
      </c>
      <c r="AQ165" s="78">
        <f t="shared" si="73"/>
        <v>9941</v>
      </c>
      <c r="AR165" s="77">
        <f t="shared" si="91"/>
        <v>0.70438602706724296</v>
      </c>
      <c r="AS165" s="98"/>
      <c r="AU165" s="85"/>
      <c r="AV165" s="85"/>
      <c r="AW165" s="85"/>
      <c r="AX165" s="85"/>
      <c r="AY165" s="85"/>
      <c r="AZ165" s="85"/>
    </row>
    <row r="166" spans="1:52" s="12" customFormat="1" ht="13.5" customHeight="1">
      <c r="A166" s="81"/>
      <c r="B166" s="243"/>
      <c r="C166" s="316"/>
      <c r="D166" s="70" t="s">
        <v>152</v>
      </c>
      <c r="E166" s="102">
        <v>8</v>
      </c>
      <c r="F166" s="69">
        <v>0</v>
      </c>
      <c r="G166" s="67">
        <f t="shared" si="74"/>
        <v>0</v>
      </c>
      <c r="H166" s="69">
        <v>8</v>
      </c>
      <c r="I166" s="67">
        <f t="shared" si="75"/>
        <v>1</v>
      </c>
      <c r="J166" s="102">
        <v>17</v>
      </c>
      <c r="K166" s="69">
        <v>6</v>
      </c>
      <c r="L166" s="67">
        <f t="shared" si="76"/>
        <v>0.35294117647058826</v>
      </c>
      <c r="M166" s="69">
        <v>11</v>
      </c>
      <c r="N166" s="67">
        <f t="shared" si="77"/>
        <v>0.6470588235294118</v>
      </c>
      <c r="O166" s="102">
        <v>1220</v>
      </c>
      <c r="P166" s="69">
        <v>302</v>
      </c>
      <c r="Q166" s="67">
        <f t="shared" si="78"/>
        <v>0.24754098360655738</v>
      </c>
      <c r="R166" s="69">
        <v>918</v>
      </c>
      <c r="S166" s="67">
        <f t="shared" si="79"/>
        <v>0.75245901639344259</v>
      </c>
      <c r="T166" s="102">
        <v>683</v>
      </c>
      <c r="U166" s="69">
        <v>169</v>
      </c>
      <c r="V166" s="67">
        <f t="shared" si="80"/>
        <v>0.24743777452415813</v>
      </c>
      <c r="W166" s="69">
        <v>514</v>
      </c>
      <c r="X166" s="67">
        <f t="shared" si="81"/>
        <v>0.75256222547584184</v>
      </c>
      <c r="Y166" s="102">
        <v>336</v>
      </c>
      <c r="Z166" s="69">
        <v>42</v>
      </c>
      <c r="AA166" s="67">
        <f t="shared" si="82"/>
        <v>0.125</v>
      </c>
      <c r="AB166" s="69">
        <v>294</v>
      </c>
      <c r="AC166" s="67">
        <f t="shared" si="83"/>
        <v>0.875</v>
      </c>
      <c r="AD166" s="102">
        <v>167</v>
      </c>
      <c r="AE166" s="69">
        <v>10</v>
      </c>
      <c r="AF166" s="67">
        <f t="shared" si="84"/>
        <v>5.9880239520958084E-2</v>
      </c>
      <c r="AG166" s="69">
        <v>157</v>
      </c>
      <c r="AH166" s="67">
        <f t="shared" si="85"/>
        <v>0.94011976047904189</v>
      </c>
      <c r="AI166" s="102">
        <v>80</v>
      </c>
      <c r="AJ166" s="69">
        <v>1</v>
      </c>
      <c r="AK166" s="67">
        <f t="shared" si="86"/>
        <v>1.2500000000000001E-2</v>
      </c>
      <c r="AL166" s="69">
        <v>79</v>
      </c>
      <c r="AM166" s="67">
        <f t="shared" si="87"/>
        <v>0.98750000000000004</v>
      </c>
      <c r="AN166" s="102">
        <f t="shared" si="88"/>
        <v>2511</v>
      </c>
      <c r="AO166" s="69">
        <f t="shared" si="89"/>
        <v>530</v>
      </c>
      <c r="AP166" s="67">
        <f t="shared" si="90"/>
        <v>0.21107128634010355</v>
      </c>
      <c r="AQ166" s="68">
        <f t="shared" si="73"/>
        <v>1981</v>
      </c>
      <c r="AR166" s="67">
        <f t="shared" si="91"/>
        <v>0.78892871365989647</v>
      </c>
      <c r="AS166" s="98"/>
      <c r="AU166" s="85"/>
      <c r="AV166" s="85"/>
      <c r="AW166" s="85"/>
      <c r="AX166" s="85"/>
      <c r="AY166" s="85"/>
      <c r="AZ166" s="85"/>
    </row>
    <row r="167" spans="1:52" s="12" customFormat="1" ht="13.5" customHeight="1">
      <c r="A167" s="81"/>
      <c r="B167" s="244"/>
      <c r="C167" s="318"/>
      <c r="D167" s="76" t="s">
        <v>151</v>
      </c>
      <c r="E167" s="103">
        <v>63</v>
      </c>
      <c r="F167" s="75">
        <v>6</v>
      </c>
      <c r="G167" s="13">
        <f t="shared" si="74"/>
        <v>9.5238095238095233E-2</v>
      </c>
      <c r="H167" s="75">
        <v>57</v>
      </c>
      <c r="I167" s="13">
        <f t="shared" si="75"/>
        <v>0.90476190476190477</v>
      </c>
      <c r="J167" s="103">
        <v>150</v>
      </c>
      <c r="K167" s="75">
        <v>24</v>
      </c>
      <c r="L167" s="13">
        <f t="shared" si="76"/>
        <v>0.16</v>
      </c>
      <c r="M167" s="75">
        <v>126</v>
      </c>
      <c r="N167" s="13">
        <f t="shared" si="77"/>
        <v>0.84</v>
      </c>
      <c r="O167" s="103">
        <v>6626</v>
      </c>
      <c r="P167" s="75">
        <v>2187</v>
      </c>
      <c r="Q167" s="13">
        <f t="shared" si="78"/>
        <v>0.33006338665861756</v>
      </c>
      <c r="R167" s="75">
        <v>4439</v>
      </c>
      <c r="S167" s="13">
        <f t="shared" si="79"/>
        <v>0.66993661334138244</v>
      </c>
      <c r="T167" s="103">
        <v>5027</v>
      </c>
      <c r="U167" s="75">
        <v>1522</v>
      </c>
      <c r="V167" s="13">
        <f t="shared" si="80"/>
        <v>0.30276506862940122</v>
      </c>
      <c r="W167" s="75">
        <v>3505</v>
      </c>
      <c r="X167" s="13">
        <f t="shared" si="81"/>
        <v>0.69723493137059878</v>
      </c>
      <c r="Y167" s="103">
        <v>3053</v>
      </c>
      <c r="Z167" s="75">
        <v>721</v>
      </c>
      <c r="AA167" s="13">
        <f t="shared" si="82"/>
        <v>0.2361611529642974</v>
      </c>
      <c r="AB167" s="75">
        <v>2332</v>
      </c>
      <c r="AC167" s="13">
        <f t="shared" si="83"/>
        <v>0.7638388470357026</v>
      </c>
      <c r="AD167" s="103">
        <v>1310</v>
      </c>
      <c r="AE167" s="75">
        <v>204</v>
      </c>
      <c r="AF167" s="13">
        <f t="shared" si="84"/>
        <v>0.15572519083969466</v>
      </c>
      <c r="AG167" s="75">
        <v>1106</v>
      </c>
      <c r="AH167" s="13">
        <f t="shared" si="85"/>
        <v>0.8442748091603054</v>
      </c>
      <c r="AI167" s="103">
        <v>395</v>
      </c>
      <c r="AJ167" s="75">
        <v>38</v>
      </c>
      <c r="AK167" s="13">
        <f t="shared" si="86"/>
        <v>9.6202531645569619E-2</v>
      </c>
      <c r="AL167" s="75">
        <v>357</v>
      </c>
      <c r="AM167" s="13">
        <f t="shared" si="87"/>
        <v>0.90379746835443042</v>
      </c>
      <c r="AN167" s="103">
        <f t="shared" si="88"/>
        <v>16624</v>
      </c>
      <c r="AO167" s="75">
        <f t="shared" si="89"/>
        <v>4702</v>
      </c>
      <c r="AP167" s="13">
        <f t="shared" si="90"/>
        <v>0.28284408084696822</v>
      </c>
      <c r="AQ167" s="34">
        <f t="shared" si="73"/>
        <v>11922</v>
      </c>
      <c r="AR167" s="13">
        <f t="shared" si="91"/>
        <v>0.71715591915303178</v>
      </c>
      <c r="AS167" s="98"/>
      <c r="AU167" s="2"/>
      <c r="AV167" s="86"/>
      <c r="AW167" s="86"/>
      <c r="AX167" s="86"/>
      <c r="AY167" s="86"/>
      <c r="AZ167" s="85"/>
    </row>
    <row r="168" spans="1:52" s="12" customFormat="1" ht="13.5" customHeight="1">
      <c r="A168" s="81"/>
      <c r="B168" s="242">
        <v>55</v>
      </c>
      <c r="C168" s="315" t="s">
        <v>17</v>
      </c>
      <c r="D168" s="80" t="s">
        <v>153</v>
      </c>
      <c r="E168" s="101">
        <v>21</v>
      </c>
      <c r="F168" s="79">
        <v>6</v>
      </c>
      <c r="G168" s="77">
        <f t="shared" si="74"/>
        <v>0.2857142857142857</v>
      </c>
      <c r="H168" s="79">
        <v>15</v>
      </c>
      <c r="I168" s="77">
        <f t="shared" si="75"/>
        <v>0.7142857142857143</v>
      </c>
      <c r="J168" s="101">
        <v>97</v>
      </c>
      <c r="K168" s="79">
        <v>10</v>
      </c>
      <c r="L168" s="77">
        <f t="shared" si="76"/>
        <v>0.10309278350515463</v>
      </c>
      <c r="M168" s="79">
        <v>87</v>
      </c>
      <c r="N168" s="77">
        <f t="shared" si="77"/>
        <v>0.89690721649484539</v>
      </c>
      <c r="O168" s="101">
        <v>5942</v>
      </c>
      <c r="P168" s="79">
        <v>1755</v>
      </c>
      <c r="Q168" s="77">
        <f t="shared" si="78"/>
        <v>0.29535509929316728</v>
      </c>
      <c r="R168" s="79">
        <v>4187</v>
      </c>
      <c r="S168" s="77">
        <f t="shared" si="79"/>
        <v>0.70464490070683272</v>
      </c>
      <c r="T168" s="101">
        <v>5019</v>
      </c>
      <c r="U168" s="79">
        <v>1398</v>
      </c>
      <c r="V168" s="77">
        <f t="shared" si="80"/>
        <v>0.27854154213986848</v>
      </c>
      <c r="W168" s="79">
        <v>3621</v>
      </c>
      <c r="X168" s="77">
        <f t="shared" si="81"/>
        <v>0.72145845786013152</v>
      </c>
      <c r="Y168" s="101">
        <v>2792</v>
      </c>
      <c r="Z168" s="79">
        <v>530</v>
      </c>
      <c r="AA168" s="77">
        <f t="shared" si="82"/>
        <v>0.18982808022922637</v>
      </c>
      <c r="AB168" s="79">
        <v>2262</v>
      </c>
      <c r="AC168" s="77">
        <f t="shared" si="83"/>
        <v>0.81017191977077363</v>
      </c>
      <c r="AD168" s="101">
        <v>917</v>
      </c>
      <c r="AE168" s="79">
        <v>103</v>
      </c>
      <c r="AF168" s="77">
        <f t="shared" si="84"/>
        <v>0.11232279171210469</v>
      </c>
      <c r="AG168" s="79">
        <v>814</v>
      </c>
      <c r="AH168" s="77">
        <f t="shared" si="85"/>
        <v>0.88767720828789531</v>
      </c>
      <c r="AI168" s="101">
        <v>237</v>
      </c>
      <c r="AJ168" s="79">
        <v>21</v>
      </c>
      <c r="AK168" s="77">
        <f t="shared" si="86"/>
        <v>8.8607594936708861E-2</v>
      </c>
      <c r="AL168" s="79">
        <v>216</v>
      </c>
      <c r="AM168" s="77">
        <f t="shared" si="87"/>
        <v>0.91139240506329111</v>
      </c>
      <c r="AN168" s="101">
        <f t="shared" si="88"/>
        <v>15025</v>
      </c>
      <c r="AO168" s="79">
        <f t="shared" si="89"/>
        <v>3823</v>
      </c>
      <c r="AP168" s="77">
        <f t="shared" si="90"/>
        <v>0.25444259567387689</v>
      </c>
      <c r="AQ168" s="78">
        <f t="shared" si="73"/>
        <v>11202</v>
      </c>
      <c r="AR168" s="77">
        <f t="shared" si="91"/>
        <v>0.74555740432612316</v>
      </c>
      <c r="AS168" s="98"/>
      <c r="AU168" s="87"/>
      <c r="AV168" s="86"/>
      <c r="AW168" s="86"/>
      <c r="AX168" s="86"/>
      <c r="AY168" s="86"/>
      <c r="AZ168" s="85"/>
    </row>
    <row r="169" spans="1:52" s="12" customFormat="1" ht="13.5" customHeight="1">
      <c r="A169" s="81"/>
      <c r="B169" s="243"/>
      <c r="C169" s="316"/>
      <c r="D169" s="70" t="s">
        <v>152</v>
      </c>
      <c r="E169" s="102">
        <v>4</v>
      </c>
      <c r="F169" s="69">
        <v>0</v>
      </c>
      <c r="G169" s="67">
        <f t="shared" si="74"/>
        <v>0</v>
      </c>
      <c r="H169" s="69">
        <v>4</v>
      </c>
      <c r="I169" s="67">
        <f t="shared" si="75"/>
        <v>1</v>
      </c>
      <c r="J169" s="102">
        <v>9</v>
      </c>
      <c r="K169" s="69">
        <v>1</v>
      </c>
      <c r="L169" s="67">
        <f t="shared" si="76"/>
        <v>0.1111111111111111</v>
      </c>
      <c r="M169" s="69">
        <v>8</v>
      </c>
      <c r="N169" s="67">
        <f t="shared" si="77"/>
        <v>0.88888888888888884</v>
      </c>
      <c r="O169" s="102">
        <v>1233</v>
      </c>
      <c r="P169" s="69">
        <v>215</v>
      </c>
      <c r="Q169" s="67">
        <f t="shared" si="78"/>
        <v>0.17437145174371452</v>
      </c>
      <c r="R169" s="69">
        <v>1018</v>
      </c>
      <c r="S169" s="67">
        <f t="shared" si="79"/>
        <v>0.82562854825628551</v>
      </c>
      <c r="T169" s="102">
        <v>719</v>
      </c>
      <c r="U169" s="69">
        <v>103</v>
      </c>
      <c r="V169" s="67">
        <f t="shared" si="80"/>
        <v>0.14325452016689846</v>
      </c>
      <c r="W169" s="69">
        <v>616</v>
      </c>
      <c r="X169" s="67">
        <f t="shared" si="81"/>
        <v>0.85674547983310156</v>
      </c>
      <c r="Y169" s="102">
        <v>324</v>
      </c>
      <c r="Z169" s="69">
        <v>41</v>
      </c>
      <c r="AA169" s="67">
        <f t="shared" si="82"/>
        <v>0.12654320987654322</v>
      </c>
      <c r="AB169" s="69">
        <v>283</v>
      </c>
      <c r="AC169" s="67">
        <f t="shared" si="83"/>
        <v>0.87345679012345678</v>
      </c>
      <c r="AD169" s="102">
        <v>125</v>
      </c>
      <c r="AE169" s="69">
        <v>7</v>
      </c>
      <c r="AF169" s="67">
        <f t="shared" si="84"/>
        <v>5.6000000000000001E-2</v>
      </c>
      <c r="AG169" s="69">
        <v>118</v>
      </c>
      <c r="AH169" s="67">
        <f t="shared" si="85"/>
        <v>0.94399999999999995</v>
      </c>
      <c r="AI169" s="102">
        <v>44</v>
      </c>
      <c r="AJ169" s="69">
        <v>0</v>
      </c>
      <c r="AK169" s="67">
        <f t="shared" si="86"/>
        <v>0</v>
      </c>
      <c r="AL169" s="69">
        <v>44</v>
      </c>
      <c r="AM169" s="67">
        <f t="shared" si="87"/>
        <v>1</v>
      </c>
      <c r="AN169" s="102">
        <f t="shared" si="88"/>
        <v>2458</v>
      </c>
      <c r="AO169" s="69">
        <f t="shared" si="89"/>
        <v>367</v>
      </c>
      <c r="AP169" s="67">
        <f t="shared" si="90"/>
        <v>0.14930838079739625</v>
      </c>
      <c r="AQ169" s="68">
        <f t="shared" si="73"/>
        <v>2091</v>
      </c>
      <c r="AR169" s="67">
        <f t="shared" si="91"/>
        <v>0.85069161920260372</v>
      </c>
      <c r="AS169" s="98"/>
      <c r="AU169" s="87"/>
      <c r="AV169" s="86"/>
      <c r="AW169" s="86"/>
      <c r="AX169" s="86"/>
      <c r="AY169" s="86"/>
      <c r="AZ169" s="85"/>
    </row>
    <row r="170" spans="1:52" s="12" customFormat="1" ht="13.5" customHeight="1">
      <c r="A170" s="81"/>
      <c r="B170" s="244"/>
      <c r="C170" s="318"/>
      <c r="D170" s="76" t="s">
        <v>151</v>
      </c>
      <c r="E170" s="103">
        <v>25</v>
      </c>
      <c r="F170" s="75">
        <v>6</v>
      </c>
      <c r="G170" s="13">
        <f t="shared" si="74"/>
        <v>0.24</v>
      </c>
      <c r="H170" s="75">
        <v>19</v>
      </c>
      <c r="I170" s="13">
        <f t="shared" si="75"/>
        <v>0.76</v>
      </c>
      <c r="J170" s="103">
        <v>106</v>
      </c>
      <c r="K170" s="75">
        <v>11</v>
      </c>
      <c r="L170" s="13">
        <f t="shared" si="76"/>
        <v>0.10377358490566038</v>
      </c>
      <c r="M170" s="75">
        <v>95</v>
      </c>
      <c r="N170" s="13">
        <f t="shared" si="77"/>
        <v>0.89622641509433965</v>
      </c>
      <c r="O170" s="103">
        <v>7175</v>
      </c>
      <c r="P170" s="75">
        <v>1970</v>
      </c>
      <c r="Q170" s="13">
        <f t="shared" si="78"/>
        <v>0.27456445993031359</v>
      </c>
      <c r="R170" s="75">
        <v>5205</v>
      </c>
      <c r="S170" s="13">
        <f t="shared" si="79"/>
        <v>0.72543554006968636</v>
      </c>
      <c r="T170" s="103">
        <v>5738</v>
      </c>
      <c r="U170" s="75">
        <v>1501</v>
      </c>
      <c r="V170" s="13">
        <f t="shared" si="80"/>
        <v>0.26158940397350994</v>
      </c>
      <c r="W170" s="75">
        <v>4237</v>
      </c>
      <c r="X170" s="13">
        <f t="shared" si="81"/>
        <v>0.73841059602649006</v>
      </c>
      <c r="Y170" s="103">
        <v>3116</v>
      </c>
      <c r="Z170" s="75">
        <v>571</v>
      </c>
      <c r="AA170" s="13">
        <f t="shared" si="82"/>
        <v>0.18324775353016687</v>
      </c>
      <c r="AB170" s="75">
        <v>2545</v>
      </c>
      <c r="AC170" s="13">
        <f t="shared" si="83"/>
        <v>0.81675224646983313</v>
      </c>
      <c r="AD170" s="103">
        <v>1042</v>
      </c>
      <c r="AE170" s="75">
        <v>110</v>
      </c>
      <c r="AF170" s="13">
        <f t="shared" si="84"/>
        <v>0.10556621880998081</v>
      </c>
      <c r="AG170" s="75">
        <v>932</v>
      </c>
      <c r="AH170" s="13">
        <f t="shared" si="85"/>
        <v>0.89443378119001915</v>
      </c>
      <c r="AI170" s="103">
        <v>281</v>
      </c>
      <c r="AJ170" s="75">
        <v>21</v>
      </c>
      <c r="AK170" s="13">
        <f t="shared" si="86"/>
        <v>7.4733096085409248E-2</v>
      </c>
      <c r="AL170" s="75">
        <v>260</v>
      </c>
      <c r="AM170" s="13">
        <f t="shared" si="87"/>
        <v>0.92526690391459077</v>
      </c>
      <c r="AN170" s="103">
        <f t="shared" si="88"/>
        <v>17483</v>
      </c>
      <c r="AO170" s="75">
        <f t="shared" si="89"/>
        <v>4190</v>
      </c>
      <c r="AP170" s="13">
        <f t="shared" si="90"/>
        <v>0.23966138534576445</v>
      </c>
      <c r="AQ170" s="34">
        <f t="shared" si="73"/>
        <v>13293</v>
      </c>
      <c r="AR170" s="13">
        <f t="shared" si="91"/>
        <v>0.76033861465423558</v>
      </c>
      <c r="AS170" s="98"/>
      <c r="AU170" s="87"/>
      <c r="AV170" s="86"/>
      <c r="AW170" s="86"/>
      <c r="AX170" s="86"/>
      <c r="AY170" s="86"/>
      <c r="AZ170" s="85"/>
    </row>
    <row r="171" spans="1:52" s="12" customFormat="1" ht="13.5" customHeight="1">
      <c r="B171" s="242">
        <v>56</v>
      </c>
      <c r="C171" s="315" t="s">
        <v>10</v>
      </c>
      <c r="D171" s="80" t="s">
        <v>153</v>
      </c>
      <c r="E171" s="101">
        <v>10</v>
      </c>
      <c r="F171" s="79">
        <v>1</v>
      </c>
      <c r="G171" s="77">
        <f t="shared" si="74"/>
        <v>0.1</v>
      </c>
      <c r="H171" s="79">
        <v>9</v>
      </c>
      <c r="I171" s="77">
        <f t="shared" si="75"/>
        <v>0.9</v>
      </c>
      <c r="J171" s="101">
        <v>45</v>
      </c>
      <c r="K171" s="79">
        <v>2</v>
      </c>
      <c r="L171" s="77">
        <f t="shared" si="76"/>
        <v>4.4444444444444446E-2</v>
      </c>
      <c r="M171" s="79">
        <v>43</v>
      </c>
      <c r="N171" s="77">
        <f t="shared" si="77"/>
        <v>0.9555555555555556</v>
      </c>
      <c r="O171" s="101">
        <v>4031</v>
      </c>
      <c r="P171" s="79">
        <v>829</v>
      </c>
      <c r="Q171" s="77">
        <f t="shared" si="78"/>
        <v>0.20565616472339371</v>
      </c>
      <c r="R171" s="79">
        <v>3202</v>
      </c>
      <c r="S171" s="77">
        <f t="shared" si="79"/>
        <v>0.79434383527660635</v>
      </c>
      <c r="T171" s="101">
        <v>3018</v>
      </c>
      <c r="U171" s="79">
        <v>453</v>
      </c>
      <c r="V171" s="77">
        <f t="shared" si="80"/>
        <v>0.15009940357852883</v>
      </c>
      <c r="W171" s="79">
        <v>2565</v>
      </c>
      <c r="X171" s="77">
        <f t="shared" si="81"/>
        <v>0.8499005964214712</v>
      </c>
      <c r="Y171" s="101">
        <v>1574</v>
      </c>
      <c r="Z171" s="79">
        <v>152</v>
      </c>
      <c r="AA171" s="77">
        <f t="shared" si="82"/>
        <v>9.6569250317662003E-2</v>
      </c>
      <c r="AB171" s="79">
        <v>1422</v>
      </c>
      <c r="AC171" s="77">
        <f t="shared" si="83"/>
        <v>0.90343074968233794</v>
      </c>
      <c r="AD171" s="101">
        <v>605</v>
      </c>
      <c r="AE171" s="79">
        <v>22</v>
      </c>
      <c r="AF171" s="77">
        <f t="shared" si="84"/>
        <v>3.6363636363636362E-2</v>
      </c>
      <c r="AG171" s="79">
        <v>583</v>
      </c>
      <c r="AH171" s="77">
        <f t="shared" si="85"/>
        <v>0.96363636363636362</v>
      </c>
      <c r="AI171" s="101">
        <v>185</v>
      </c>
      <c r="AJ171" s="79">
        <v>7</v>
      </c>
      <c r="AK171" s="77">
        <f t="shared" si="86"/>
        <v>3.783783783783784E-2</v>
      </c>
      <c r="AL171" s="79">
        <v>178</v>
      </c>
      <c r="AM171" s="77">
        <f t="shared" si="87"/>
        <v>0.96216216216216222</v>
      </c>
      <c r="AN171" s="101">
        <f t="shared" si="88"/>
        <v>9468</v>
      </c>
      <c r="AO171" s="79">
        <f t="shared" si="89"/>
        <v>1466</v>
      </c>
      <c r="AP171" s="77">
        <f t="shared" si="90"/>
        <v>0.15483734685255598</v>
      </c>
      <c r="AQ171" s="79">
        <f t="shared" si="73"/>
        <v>8002</v>
      </c>
      <c r="AR171" s="77">
        <f t="shared" si="91"/>
        <v>0.84516265314744399</v>
      </c>
      <c r="AS171" s="98"/>
      <c r="AU171" s="87"/>
      <c r="AV171" s="86"/>
      <c r="AW171" s="86"/>
      <c r="AX171" s="86"/>
      <c r="AY171" s="86"/>
      <c r="AZ171" s="85"/>
    </row>
    <row r="172" spans="1:52" s="12" customFormat="1" ht="13.5" customHeight="1">
      <c r="B172" s="243"/>
      <c r="C172" s="316"/>
      <c r="D172" s="70" t="s">
        <v>152</v>
      </c>
      <c r="E172" s="102">
        <v>2</v>
      </c>
      <c r="F172" s="69">
        <v>0</v>
      </c>
      <c r="G172" s="67">
        <f t="shared" si="74"/>
        <v>0</v>
      </c>
      <c r="H172" s="69">
        <v>2</v>
      </c>
      <c r="I172" s="67">
        <f t="shared" si="75"/>
        <v>1</v>
      </c>
      <c r="J172" s="102">
        <v>5</v>
      </c>
      <c r="K172" s="69">
        <v>0</v>
      </c>
      <c r="L172" s="67">
        <f t="shared" si="76"/>
        <v>0</v>
      </c>
      <c r="M172" s="69">
        <v>5</v>
      </c>
      <c r="N172" s="67">
        <f t="shared" si="77"/>
        <v>1</v>
      </c>
      <c r="O172" s="102">
        <v>778</v>
      </c>
      <c r="P172" s="69">
        <v>146</v>
      </c>
      <c r="Q172" s="67">
        <f t="shared" si="78"/>
        <v>0.18766066838046272</v>
      </c>
      <c r="R172" s="69">
        <v>632</v>
      </c>
      <c r="S172" s="67">
        <f t="shared" si="79"/>
        <v>0.81233933161953731</v>
      </c>
      <c r="T172" s="102">
        <v>406</v>
      </c>
      <c r="U172" s="69">
        <v>61</v>
      </c>
      <c r="V172" s="67">
        <f t="shared" si="80"/>
        <v>0.15024630541871922</v>
      </c>
      <c r="W172" s="69">
        <v>345</v>
      </c>
      <c r="X172" s="67">
        <f t="shared" si="81"/>
        <v>0.84975369458128081</v>
      </c>
      <c r="Y172" s="102">
        <v>188</v>
      </c>
      <c r="Z172" s="69">
        <v>16</v>
      </c>
      <c r="AA172" s="67">
        <f t="shared" si="82"/>
        <v>8.5106382978723402E-2</v>
      </c>
      <c r="AB172" s="69">
        <v>172</v>
      </c>
      <c r="AC172" s="67">
        <f t="shared" si="83"/>
        <v>0.91489361702127658</v>
      </c>
      <c r="AD172" s="102">
        <v>88</v>
      </c>
      <c r="AE172" s="69">
        <v>5</v>
      </c>
      <c r="AF172" s="67">
        <f t="shared" si="84"/>
        <v>5.6818181818181816E-2</v>
      </c>
      <c r="AG172" s="69">
        <v>83</v>
      </c>
      <c r="AH172" s="67">
        <f t="shared" si="85"/>
        <v>0.94318181818181823</v>
      </c>
      <c r="AI172" s="102">
        <v>44</v>
      </c>
      <c r="AJ172" s="69">
        <v>0</v>
      </c>
      <c r="AK172" s="67">
        <f t="shared" si="86"/>
        <v>0</v>
      </c>
      <c r="AL172" s="69">
        <v>44</v>
      </c>
      <c r="AM172" s="67">
        <f t="shared" si="87"/>
        <v>1</v>
      </c>
      <c r="AN172" s="102">
        <f t="shared" si="88"/>
        <v>1511</v>
      </c>
      <c r="AO172" s="69">
        <f t="shared" si="89"/>
        <v>228</v>
      </c>
      <c r="AP172" s="67">
        <f t="shared" si="90"/>
        <v>0.15089344804765056</v>
      </c>
      <c r="AQ172" s="68">
        <f t="shared" si="73"/>
        <v>1283</v>
      </c>
      <c r="AR172" s="67">
        <f t="shared" si="91"/>
        <v>0.84910655195234941</v>
      </c>
      <c r="AS172" s="98"/>
      <c r="AU172" s="87"/>
      <c r="AV172" s="86"/>
      <c r="AW172" s="86"/>
      <c r="AX172" s="86"/>
      <c r="AY172" s="86"/>
      <c r="AZ172" s="85"/>
    </row>
    <row r="173" spans="1:52" s="12" customFormat="1" ht="13.5" customHeight="1">
      <c r="B173" s="244"/>
      <c r="C173" s="318"/>
      <c r="D173" s="76" t="s">
        <v>151</v>
      </c>
      <c r="E173" s="103">
        <v>12</v>
      </c>
      <c r="F173" s="75">
        <v>1</v>
      </c>
      <c r="G173" s="13">
        <f t="shared" si="74"/>
        <v>8.3333333333333329E-2</v>
      </c>
      <c r="H173" s="75">
        <v>11</v>
      </c>
      <c r="I173" s="13">
        <f t="shared" si="75"/>
        <v>0.91666666666666663</v>
      </c>
      <c r="J173" s="103">
        <v>50</v>
      </c>
      <c r="K173" s="75">
        <v>2</v>
      </c>
      <c r="L173" s="13">
        <f t="shared" si="76"/>
        <v>0.04</v>
      </c>
      <c r="M173" s="75">
        <v>48</v>
      </c>
      <c r="N173" s="13">
        <f t="shared" si="77"/>
        <v>0.96</v>
      </c>
      <c r="O173" s="103">
        <v>4809</v>
      </c>
      <c r="P173" s="75">
        <v>975</v>
      </c>
      <c r="Q173" s="13">
        <f t="shared" si="78"/>
        <v>0.20274485339987525</v>
      </c>
      <c r="R173" s="75">
        <v>3834</v>
      </c>
      <c r="S173" s="13">
        <f t="shared" si="79"/>
        <v>0.79725514660012475</v>
      </c>
      <c r="T173" s="103">
        <v>3424</v>
      </c>
      <c r="U173" s="75">
        <v>514</v>
      </c>
      <c r="V173" s="13">
        <f t="shared" si="80"/>
        <v>0.15011682242990654</v>
      </c>
      <c r="W173" s="75">
        <v>2910</v>
      </c>
      <c r="X173" s="13">
        <f t="shared" si="81"/>
        <v>0.84988317757009346</v>
      </c>
      <c r="Y173" s="103">
        <v>1762</v>
      </c>
      <c r="Z173" s="75">
        <v>168</v>
      </c>
      <c r="AA173" s="13">
        <f t="shared" si="82"/>
        <v>9.5346197502837682E-2</v>
      </c>
      <c r="AB173" s="75">
        <v>1594</v>
      </c>
      <c r="AC173" s="13">
        <f t="shared" si="83"/>
        <v>0.90465380249716232</v>
      </c>
      <c r="AD173" s="103">
        <v>693</v>
      </c>
      <c r="AE173" s="75">
        <v>27</v>
      </c>
      <c r="AF173" s="13">
        <f t="shared" si="84"/>
        <v>3.896103896103896E-2</v>
      </c>
      <c r="AG173" s="75">
        <v>666</v>
      </c>
      <c r="AH173" s="13">
        <f t="shared" si="85"/>
        <v>0.96103896103896103</v>
      </c>
      <c r="AI173" s="103">
        <v>229</v>
      </c>
      <c r="AJ173" s="75">
        <v>7</v>
      </c>
      <c r="AK173" s="13">
        <f t="shared" si="86"/>
        <v>3.0567685589519649E-2</v>
      </c>
      <c r="AL173" s="75">
        <v>222</v>
      </c>
      <c r="AM173" s="13">
        <f t="shared" si="87"/>
        <v>0.96943231441048039</v>
      </c>
      <c r="AN173" s="103">
        <f t="shared" si="88"/>
        <v>10979</v>
      </c>
      <c r="AO173" s="75">
        <f t="shared" si="89"/>
        <v>1694</v>
      </c>
      <c r="AP173" s="13">
        <f t="shared" si="90"/>
        <v>0.15429456234629749</v>
      </c>
      <c r="AQ173" s="34">
        <f t="shared" si="73"/>
        <v>9285</v>
      </c>
      <c r="AR173" s="13">
        <f t="shared" si="91"/>
        <v>0.84570543765370254</v>
      </c>
      <c r="AS173" s="98"/>
      <c r="AU173" s="85"/>
      <c r="AV173" s="85"/>
      <c r="AW173" s="85"/>
      <c r="AX173" s="85"/>
      <c r="AY173" s="85"/>
      <c r="AZ173" s="85"/>
    </row>
    <row r="174" spans="1:52" s="12" customFormat="1" ht="13.5" customHeight="1">
      <c r="B174" s="242">
        <v>57</v>
      </c>
      <c r="C174" s="315" t="s">
        <v>49</v>
      </c>
      <c r="D174" s="80" t="s">
        <v>153</v>
      </c>
      <c r="E174" s="101">
        <v>19</v>
      </c>
      <c r="F174" s="79">
        <v>5</v>
      </c>
      <c r="G174" s="77">
        <f t="shared" si="74"/>
        <v>0.26315789473684209</v>
      </c>
      <c r="H174" s="79">
        <v>14</v>
      </c>
      <c r="I174" s="77">
        <f t="shared" si="75"/>
        <v>0.73684210526315785</v>
      </c>
      <c r="J174" s="101">
        <v>52</v>
      </c>
      <c r="K174" s="79">
        <v>7</v>
      </c>
      <c r="L174" s="77">
        <f t="shared" si="76"/>
        <v>0.13461538461538461</v>
      </c>
      <c r="M174" s="79">
        <v>45</v>
      </c>
      <c r="N174" s="77">
        <f t="shared" si="77"/>
        <v>0.86538461538461542</v>
      </c>
      <c r="O174" s="101">
        <v>2517</v>
      </c>
      <c r="P174" s="79">
        <v>566</v>
      </c>
      <c r="Q174" s="77">
        <f t="shared" si="78"/>
        <v>0.22487087802940009</v>
      </c>
      <c r="R174" s="79">
        <v>1951</v>
      </c>
      <c r="S174" s="77">
        <f t="shared" si="79"/>
        <v>0.77512912197059991</v>
      </c>
      <c r="T174" s="101">
        <v>2192</v>
      </c>
      <c r="U174" s="79">
        <v>374</v>
      </c>
      <c r="V174" s="77">
        <f t="shared" si="80"/>
        <v>0.17062043795620438</v>
      </c>
      <c r="W174" s="79">
        <v>1818</v>
      </c>
      <c r="X174" s="77">
        <f t="shared" si="81"/>
        <v>0.82937956204379559</v>
      </c>
      <c r="Y174" s="101">
        <v>1376</v>
      </c>
      <c r="Z174" s="79">
        <v>159</v>
      </c>
      <c r="AA174" s="77">
        <f t="shared" si="82"/>
        <v>0.11555232558139535</v>
      </c>
      <c r="AB174" s="79">
        <v>1217</v>
      </c>
      <c r="AC174" s="77">
        <f t="shared" si="83"/>
        <v>0.88444767441860461</v>
      </c>
      <c r="AD174" s="101">
        <v>650</v>
      </c>
      <c r="AE174" s="79">
        <v>70</v>
      </c>
      <c r="AF174" s="77">
        <f t="shared" si="84"/>
        <v>0.1076923076923077</v>
      </c>
      <c r="AG174" s="79">
        <v>580</v>
      </c>
      <c r="AH174" s="77">
        <f t="shared" si="85"/>
        <v>0.89230769230769236</v>
      </c>
      <c r="AI174" s="101">
        <v>172</v>
      </c>
      <c r="AJ174" s="79">
        <v>15</v>
      </c>
      <c r="AK174" s="77">
        <f t="shared" si="86"/>
        <v>8.7209302325581398E-2</v>
      </c>
      <c r="AL174" s="79">
        <v>157</v>
      </c>
      <c r="AM174" s="77">
        <f t="shared" si="87"/>
        <v>0.91279069767441856</v>
      </c>
      <c r="AN174" s="101">
        <f t="shared" si="88"/>
        <v>6978</v>
      </c>
      <c r="AO174" s="79">
        <f t="shared" si="89"/>
        <v>1196</v>
      </c>
      <c r="AP174" s="77">
        <f t="shared" si="90"/>
        <v>0.17139581541989107</v>
      </c>
      <c r="AQ174" s="78">
        <f t="shared" si="73"/>
        <v>5782</v>
      </c>
      <c r="AR174" s="77">
        <f t="shared" si="91"/>
        <v>0.82860418458010887</v>
      </c>
      <c r="AS174" s="98"/>
      <c r="AU174" s="85"/>
      <c r="AV174" s="85"/>
      <c r="AW174" s="85"/>
      <c r="AX174" s="85"/>
      <c r="AY174" s="85"/>
      <c r="AZ174" s="85"/>
    </row>
    <row r="175" spans="1:52" s="12" customFormat="1" ht="13.5" customHeight="1">
      <c r="A175" s="81"/>
      <c r="B175" s="243"/>
      <c r="C175" s="316"/>
      <c r="D175" s="70" t="s">
        <v>152</v>
      </c>
      <c r="E175" s="102">
        <v>6</v>
      </c>
      <c r="F175" s="69">
        <v>1</v>
      </c>
      <c r="G175" s="67">
        <f t="shared" si="74"/>
        <v>0.16666666666666666</v>
      </c>
      <c r="H175" s="69">
        <v>5</v>
      </c>
      <c r="I175" s="67">
        <f t="shared" si="75"/>
        <v>0.83333333333333337</v>
      </c>
      <c r="J175" s="102">
        <v>3</v>
      </c>
      <c r="K175" s="69">
        <v>0</v>
      </c>
      <c r="L175" s="67">
        <f t="shared" si="76"/>
        <v>0</v>
      </c>
      <c r="M175" s="69">
        <v>3</v>
      </c>
      <c r="N175" s="67">
        <f t="shared" si="77"/>
        <v>1</v>
      </c>
      <c r="O175" s="102">
        <v>482</v>
      </c>
      <c r="P175" s="69">
        <v>108</v>
      </c>
      <c r="Q175" s="67">
        <f t="shared" si="78"/>
        <v>0.22406639004149378</v>
      </c>
      <c r="R175" s="69">
        <v>374</v>
      </c>
      <c r="S175" s="67">
        <f t="shared" si="79"/>
        <v>0.77593360995850624</v>
      </c>
      <c r="T175" s="102">
        <v>294</v>
      </c>
      <c r="U175" s="69">
        <v>43</v>
      </c>
      <c r="V175" s="67">
        <f t="shared" si="80"/>
        <v>0.14625850340136054</v>
      </c>
      <c r="W175" s="69">
        <v>251</v>
      </c>
      <c r="X175" s="67">
        <f t="shared" si="81"/>
        <v>0.8537414965986394</v>
      </c>
      <c r="Y175" s="102">
        <v>144</v>
      </c>
      <c r="Z175" s="69">
        <v>12</v>
      </c>
      <c r="AA175" s="67">
        <f t="shared" si="82"/>
        <v>8.3333333333333329E-2</v>
      </c>
      <c r="AB175" s="69">
        <v>132</v>
      </c>
      <c r="AC175" s="67">
        <f t="shared" si="83"/>
        <v>0.91666666666666663</v>
      </c>
      <c r="AD175" s="102">
        <v>84</v>
      </c>
      <c r="AE175" s="69">
        <v>2</v>
      </c>
      <c r="AF175" s="67">
        <f t="shared" si="84"/>
        <v>2.3809523809523808E-2</v>
      </c>
      <c r="AG175" s="69">
        <v>82</v>
      </c>
      <c r="AH175" s="67">
        <f t="shared" si="85"/>
        <v>0.97619047619047616</v>
      </c>
      <c r="AI175" s="102">
        <v>36</v>
      </c>
      <c r="AJ175" s="69">
        <v>0</v>
      </c>
      <c r="AK175" s="67">
        <f t="shared" si="86"/>
        <v>0</v>
      </c>
      <c r="AL175" s="69">
        <v>36</v>
      </c>
      <c r="AM175" s="67">
        <f t="shared" si="87"/>
        <v>1</v>
      </c>
      <c r="AN175" s="102">
        <f t="shared" si="88"/>
        <v>1049</v>
      </c>
      <c r="AO175" s="69">
        <f t="shared" si="89"/>
        <v>166</v>
      </c>
      <c r="AP175" s="67">
        <f t="shared" si="90"/>
        <v>0.15824594852240229</v>
      </c>
      <c r="AQ175" s="68">
        <f t="shared" si="73"/>
        <v>883</v>
      </c>
      <c r="AR175" s="67">
        <f t="shared" si="91"/>
        <v>0.84175405147759774</v>
      </c>
      <c r="AS175" s="98"/>
      <c r="AU175" s="85"/>
      <c r="AV175" s="85"/>
      <c r="AW175" s="85"/>
      <c r="AX175" s="85"/>
      <c r="AY175" s="85"/>
      <c r="AZ175" s="85"/>
    </row>
    <row r="176" spans="1:52" s="12" customFormat="1" ht="13.5" customHeight="1">
      <c r="A176" s="81"/>
      <c r="B176" s="244"/>
      <c r="C176" s="318"/>
      <c r="D176" s="76" t="s">
        <v>151</v>
      </c>
      <c r="E176" s="103">
        <v>25</v>
      </c>
      <c r="F176" s="75">
        <v>6</v>
      </c>
      <c r="G176" s="13">
        <f t="shared" si="74"/>
        <v>0.24</v>
      </c>
      <c r="H176" s="75">
        <v>19</v>
      </c>
      <c r="I176" s="13">
        <f t="shared" si="75"/>
        <v>0.76</v>
      </c>
      <c r="J176" s="103">
        <v>55</v>
      </c>
      <c r="K176" s="75">
        <v>7</v>
      </c>
      <c r="L176" s="13">
        <f t="shared" si="76"/>
        <v>0.12727272727272726</v>
      </c>
      <c r="M176" s="75">
        <v>48</v>
      </c>
      <c r="N176" s="13">
        <f t="shared" si="77"/>
        <v>0.87272727272727268</v>
      </c>
      <c r="O176" s="103">
        <v>2999</v>
      </c>
      <c r="P176" s="75">
        <v>674</v>
      </c>
      <c r="Q176" s="13">
        <f t="shared" si="78"/>
        <v>0.22474158052684229</v>
      </c>
      <c r="R176" s="75">
        <v>2325</v>
      </c>
      <c r="S176" s="13">
        <f t="shared" si="79"/>
        <v>0.77525841947315777</v>
      </c>
      <c r="T176" s="103">
        <v>2486</v>
      </c>
      <c r="U176" s="75">
        <v>417</v>
      </c>
      <c r="V176" s="13">
        <f t="shared" si="80"/>
        <v>0.167739340305712</v>
      </c>
      <c r="W176" s="75">
        <v>2069</v>
      </c>
      <c r="X176" s="13">
        <f t="shared" si="81"/>
        <v>0.83226065969428797</v>
      </c>
      <c r="Y176" s="103">
        <v>1520</v>
      </c>
      <c r="Z176" s="75">
        <v>171</v>
      </c>
      <c r="AA176" s="13">
        <f t="shared" si="82"/>
        <v>0.1125</v>
      </c>
      <c r="AB176" s="75">
        <v>1349</v>
      </c>
      <c r="AC176" s="13">
        <f t="shared" si="83"/>
        <v>0.88749999999999996</v>
      </c>
      <c r="AD176" s="103">
        <v>734</v>
      </c>
      <c r="AE176" s="75">
        <v>72</v>
      </c>
      <c r="AF176" s="13">
        <f t="shared" si="84"/>
        <v>9.8092643051771122E-2</v>
      </c>
      <c r="AG176" s="75">
        <v>662</v>
      </c>
      <c r="AH176" s="13">
        <f t="shared" si="85"/>
        <v>0.90190735694822888</v>
      </c>
      <c r="AI176" s="103">
        <v>208</v>
      </c>
      <c r="AJ176" s="75">
        <v>15</v>
      </c>
      <c r="AK176" s="13">
        <f t="shared" si="86"/>
        <v>7.2115384615384609E-2</v>
      </c>
      <c r="AL176" s="75">
        <v>193</v>
      </c>
      <c r="AM176" s="13">
        <f t="shared" si="87"/>
        <v>0.92788461538461542</v>
      </c>
      <c r="AN176" s="103">
        <f t="shared" si="88"/>
        <v>8027</v>
      </c>
      <c r="AO176" s="75">
        <f t="shared" si="89"/>
        <v>1362</v>
      </c>
      <c r="AP176" s="13">
        <f t="shared" si="90"/>
        <v>0.16967733898093934</v>
      </c>
      <c r="AQ176" s="34">
        <f t="shared" si="73"/>
        <v>6665</v>
      </c>
      <c r="AR176" s="13">
        <f t="shared" si="91"/>
        <v>0.83032266101906071</v>
      </c>
      <c r="AS176" s="98"/>
      <c r="AU176" s="87"/>
      <c r="AV176" s="86"/>
      <c r="AW176" s="86"/>
      <c r="AX176" s="86"/>
      <c r="AY176" s="86"/>
      <c r="AZ176" s="85"/>
    </row>
    <row r="177" spans="2:52" s="12" customFormat="1" ht="13.5" customHeight="1">
      <c r="B177" s="242">
        <v>58</v>
      </c>
      <c r="C177" s="315" t="s">
        <v>29</v>
      </c>
      <c r="D177" s="80" t="s">
        <v>153</v>
      </c>
      <c r="E177" s="101">
        <v>13</v>
      </c>
      <c r="F177" s="79">
        <v>3</v>
      </c>
      <c r="G177" s="77">
        <f t="shared" si="74"/>
        <v>0.23076923076923078</v>
      </c>
      <c r="H177" s="79">
        <v>10</v>
      </c>
      <c r="I177" s="77">
        <f t="shared" si="75"/>
        <v>0.76923076923076927</v>
      </c>
      <c r="J177" s="101">
        <v>30</v>
      </c>
      <c r="K177" s="79">
        <v>7</v>
      </c>
      <c r="L177" s="77">
        <f t="shared" si="76"/>
        <v>0.23333333333333334</v>
      </c>
      <c r="M177" s="79">
        <v>23</v>
      </c>
      <c r="N177" s="77">
        <f t="shared" si="77"/>
        <v>0.76666666666666672</v>
      </c>
      <c r="O177" s="101">
        <v>2953</v>
      </c>
      <c r="P177" s="79">
        <v>1187</v>
      </c>
      <c r="Q177" s="77">
        <f t="shared" si="78"/>
        <v>0.40196410430071117</v>
      </c>
      <c r="R177" s="79">
        <v>1766</v>
      </c>
      <c r="S177" s="77">
        <f t="shared" si="79"/>
        <v>0.59803589569928883</v>
      </c>
      <c r="T177" s="101">
        <v>2491</v>
      </c>
      <c r="U177" s="79">
        <v>896</v>
      </c>
      <c r="V177" s="77">
        <f t="shared" si="80"/>
        <v>0.35969490164592532</v>
      </c>
      <c r="W177" s="79">
        <v>1595</v>
      </c>
      <c r="X177" s="77">
        <f t="shared" si="81"/>
        <v>0.64030509835407468</v>
      </c>
      <c r="Y177" s="101">
        <v>1594</v>
      </c>
      <c r="Z177" s="79">
        <v>470</v>
      </c>
      <c r="AA177" s="77">
        <f t="shared" si="82"/>
        <v>0.29485570890840651</v>
      </c>
      <c r="AB177" s="79">
        <v>1124</v>
      </c>
      <c r="AC177" s="77">
        <f t="shared" si="83"/>
        <v>0.70514429109159349</v>
      </c>
      <c r="AD177" s="101">
        <v>696</v>
      </c>
      <c r="AE177" s="79">
        <v>139</v>
      </c>
      <c r="AF177" s="77">
        <f t="shared" si="84"/>
        <v>0.19971264367816091</v>
      </c>
      <c r="AG177" s="79">
        <v>557</v>
      </c>
      <c r="AH177" s="77">
        <f t="shared" si="85"/>
        <v>0.80028735632183912</v>
      </c>
      <c r="AI177" s="101">
        <v>221</v>
      </c>
      <c r="AJ177" s="79">
        <v>25</v>
      </c>
      <c r="AK177" s="77">
        <f t="shared" si="86"/>
        <v>0.11312217194570136</v>
      </c>
      <c r="AL177" s="79">
        <v>196</v>
      </c>
      <c r="AM177" s="77">
        <f t="shared" si="87"/>
        <v>0.8868778280542986</v>
      </c>
      <c r="AN177" s="101">
        <f t="shared" si="88"/>
        <v>7998</v>
      </c>
      <c r="AO177" s="79">
        <f t="shared" si="89"/>
        <v>2727</v>
      </c>
      <c r="AP177" s="77">
        <f t="shared" si="90"/>
        <v>0.34096024006001502</v>
      </c>
      <c r="AQ177" s="78">
        <f t="shared" si="73"/>
        <v>5271</v>
      </c>
      <c r="AR177" s="77">
        <f t="shared" si="91"/>
        <v>0.65903975993998498</v>
      </c>
      <c r="AS177" s="98"/>
      <c r="AU177" s="87"/>
      <c r="AV177" s="86"/>
      <c r="AW177" s="86"/>
      <c r="AX177" s="86"/>
      <c r="AY177" s="86"/>
      <c r="AZ177" s="85"/>
    </row>
    <row r="178" spans="2:52" s="12" customFormat="1" ht="13.5" customHeight="1">
      <c r="B178" s="243"/>
      <c r="C178" s="316"/>
      <c r="D178" s="70" t="s">
        <v>152</v>
      </c>
      <c r="E178" s="102">
        <v>3</v>
      </c>
      <c r="F178" s="69">
        <v>1</v>
      </c>
      <c r="G178" s="67">
        <f t="shared" si="74"/>
        <v>0.33333333333333331</v>
      </c>
      <c r="H178" s="69">
        <v>2</v>
      </c>
      <c r="I178" s="67">
        <f t="shared" si="75"/>
        <v>0.66666666666666663</v>
      </c>
      <c r="J178" s="102">
        <v>5</v>
      </c>
      <c r="K178" s="69">
        <v>3</v>
      </c>
      <c r="L178" s="67">
        <f t="shared" si="76"/>
        <v>0.6</v>
      </c>
      <c r="M178" s="69">
        <v>2</v>
      </c>
      <c r="N178" s="67">
        <f t="shared" si="77"/>
        <v>0.4</v>
      </c>
      <c r="O178" s="102">
        <v>658</v>
      </c>
      <c r="P178" s="69">
        <v>190</v>
      </c>
      <c r="Q178" s="67">
        <f t="shared" si="78"/>
        <v>0.28875379939209728</v>
      </c>
      <c r="R178" s="69">
        <v>468</v>
      </c>
      <c r="S178" s="67">
        <f t="shared" si="79"/>
        <v>0.71124620060790278</v>
      </c>
      <c r="T178" s="102">
        <v>376</v>
      </c>
      <c r="U178" s="69">
        <v>98</v>
      </c>
      <c r="V178" s="67">
        <f t="shared" si="80"/>
        <v>0.26063829787234044</v>
      </c>
      <c r="W178" s="69">
        <v>278</v>
      </c>
      <c r="X178" s="67">
        <f t="shared" si="81"/>
        <v>0.73936170212765961</v>
      </c>
      <c r="Y178" s="102">
        <v>175</v>
      </c>
      <c r="Z178" s="69">
        <v>31</v>
      </c>
      <c r="AA178" s="67">
        <f t="shared" si="82"/>
        <v>0.17714285714285713</v>
      </c>
      <c r="AB178" s="69">
        <v>144</v>
      </c>
      <c r="AC178" s="67">
        <f t="shared" si="83"/>
        <v>0.82285714285714284</v>
      </c>
      <c r="AD178" s="102">
        <v>97</v>
      </c>
      <c r="AE178" s="69">
        <v>8</v>
      </c>
      <c r="AF178" s="67">
        <f t="shared" si="84"/>
        <v>8.247422680412371E-2</v>
      </c>
      <c r="AG178" s="69">
        <v>89</v>
      </c>
      <c r="AH178" s="67">
        <f t="shared" si="85"/>
        <v>0.91752577319587625</v>
      </c>
      <c r="AI178" s="102">
        <v>48</v>
      </c>
      <c r="AJ178" s="69">
        <v>0</v>
      </c>
      <c r="AK178" s="67">
        <f t="shared" si="86"/>
        <v>0</v>
      </c>
      <c r="AL178" s="69">
        <v>48</v>
      </c>
      <c r="AM178" s="67">
        <f t="shared" si="87"/>
        <v>1</v>
      </c>
      <c r="AN178" s="102">
        <f t="shared" si="88"/>
        <v>1362</v>
      </c>
      <c r="AO178" s="69">
        <f t="shared" si="89"/>
        <v>331</v>
      </c>
      <c r="AP178" s="67">
        <f t="shared" si="90"/>
        <v>0.24302496328928047</v>
      </c>
      <c r="AQ178" s="68">
        <f t="shared" si="73"/>
        <v>1031</v>
      </c>
      <c r="AR178" s="67">
        <f t="shared" si="91"/>
        <v>0.75697503671071953</v>
      </c>
      <c r="AS178" s="98"/>
      <c r="AU178" s="87"/>
      <c r="AV178" s="86"/>
      <c r="AW178" s="86"/>
      <c r="AX178" s="86"/>
      <c r="AY178" s="86"/>
      <c r="AZ178" s="85"/>
    </row>
    <row r="179" spans="2:52" s="12" customFormat="1" ht="13.5" customHeight="1">
      <c r="B179" s="244"/>
      <c r="C179" s="318"/>
      <c r="D179" s="76" t="s">
        <v>151</v>
      </c>
      <c r="E179" s="103">
        <v>16</v>
      </c>
      <c r="F179" s="75">
        <v>4</v>
      </c>
      <c r="G179" s="13">
        <f t="shared" si="74"/>
        <v>0.25</v>
      </c>
      <c r="H179" s="75">
        <v>12</v>
      </c>
      <c r="I179" s="13">
        <f t="shared" si="75"/>
        <v>0.75</v>
      </c>
      <c r="J179" s="103">
        <v>35</v>
      </c>
      <c r="K179" s="75">
        <v>10</v>
      </c>
      <c r="L179" s="13">
        <f t="shared" si="76"/>
        <v>0.2857142857142857</v>
      </c>
      <c r="M179" s="75">
        <v>25</v>
      </c>
      <c r="N179" s="13">
        <f t="shared" si="77"/>
        <v>0.7142857142857143</v>
      </c>
      <c r="O179" s="103">
        <v>3611</v>
      </c>
      <c r="P179" s="75">
        <v>1377</v>
      </c>
      <c r="Q179" s="13">
        <f t="shared" si="78"/>
        <v>0.38133481030185545</v>
      </c>
      <c r="R179" s="75">
        <v>2234</v>
      </c>
      <c r="S179" s="13">
        <f t="shared" si="79"/>
        <v>0.61866518969814455</v>
      </c>
      <c r="T179" s="103">
        <v>2867</v>
      </c>
      <c r="U179" s="75">
        <v>994</v>
      </c>
      <c r="V179" s="13">
        <f t="shared" si="80"/>
        <v>0.34670387164283223</v>
      </c>
      <c r="W179" s="75">
        <v>1873</v>
      </c>
      <c r="X179" s="13">
        <f t="shared" si="81"/>
        <v>0.65329612835716777</v>
      </c>
      <c r="Y179" s="103">
        <v>1769</v>
      </c>
      <c r="Z179" s="75">
        <v>501</v>
      </c>
      <c r="AA179" s="13">
        <f t="shared" si="82"/>
        <v>0.28321085358959863</v>
      </c>
      <c r="AB179" s="75">
        <v>1268</v>
      </c>
      <c r="AC179" s="13">
        <f t="shared" si="83"/>
        <v>0.71678914641040137</v>
      </c>
      <c r="AD179" s="103">
        <v>793</v>
      </c>
      <c r="AE179" s="75">
        <v>147</v>
      </c>
      <c r="AF179" s="13">
        <f t="shared" si="84"/>
        <v>0.1853720050441362</v>
      </c>
      <c r="AG179" s="75">
        <v>646</v>
      </c>
      <c r="AH179" s="13">
        <f t="shared" si="85"/>
        <v>0.8146279949558638</v>
      </c>
      <c r="AI179" s="103">
        <v>269</v>
      </c>
      <c r="AJ179" s="75">
        <v>25</v>
      </c>
      <c r="AK179" s="13">
        <f t="shared" si="86"/>
        <v>9.2936802973977689E-2</v>
      </c>
      <c r="AL179" s="75">
        <v>244</v>
      </c>
      <c r="AM179" s="13">
        <f t="shared" si="87"/>
        <v>0.90706319702602234</v>
      </c>
      <c r="AN179" s="103">
        <f t="shared" si="88"/>
        <v>9360</v>
      </c>
      <c r="AO179" s="75">
        <f t="shared" si="89"/>
        <v>3058</v>
      </c>
      <c r="AP179" s="13">
        <f t="shared" si="90"/>
        <v>0.32670940170940171</v>
      </c>
      <c r="AQ179" s="34">
        <f t="shared" si="73"/>
        <v>6302</v>
      </c>
      <c r="AR179" s="13">
        <f t="shared" si="91"/>
        <v>0.67329059829059834</v>
      </c>
      <c r="AS179" s="98"/>
      <c r="AU179" s="85"/>
      <c r="AV179" s="85"/>
      <c r="AW179" s="85"/>
      <c r="AX179" s="85"/>
      <c r="AY179" s="85"/>
      <c r="AZ179" s="85"/>
    </row>
    <row r="180" spans="2:52" s="12" customFormat="1" ht="13.5" customHeight="1">
      <c r="B180" s="242">
        <v>59</v>
      </c>
      <c r="C180" s="315" t="s">
        <v>23</v>
      </c>
      <c r="D180" s="80" t="s">
        <v>153</v>
      </c>
      <c r="E180" s="101">
        <v>35</v>
      </c>
      <c r="F180" s="79">
        <v>4</v>
      </c>
      <c r="G180" s="77">
        <f t="shared" si="74"/>
        <v>0.11428571428571428</v>
      </c>
      <c r="H180" s="79">
        <v>31</v>
      </c>
      <c r="I180" s="77">
        <f t="shared" si="75"/>
        <v>0.88571428571428568</v>
      </c>
      <c r="J180" s="101">
        <v>115</v>
      </c>
      <c r="K180" s="79">
        <v>25</v>
      </c>
      <c r="L180" s="77">
        <f t="shared" si="76"/>
        <v>0.21739130434782608</v>
      </c>
      <c r="M180" s="79">
        <v>90</v>
      </c>
      <c r="N180" s="77">
        <f t="shared" si="77"/>
        <v>0.78260869565217395</v>
      </c>
      <c r="O180" s="101">
        <v>22334</v>
      </c>
      <c r="P180" s="79">
        <v>5229</v>
      </c>
      <c r="Q180" s="77">
        <f t="shared" si="78"/>
        <v>0.23412733948240352</v>
      </c>
      <c r="R180" s="79">
        <v>17105</v>
      </c>
      <c r="S180" s="77">
        <f t="shared" si="79"/>
        <v>0.7658726605175965</v>
      </c>
      <c r="T180" s="101">
        <v>18821</v>
      </c>
      <c r="U180" s="79">
        <v>3595</v>
      </c>
      <c r="V180" s="77">
        <f t="shared" si="80"/>
        <v>0.19101004197439031</v>
      </c>
      <c r="W180" s="79">
        <v>15226</v>
      </c>
      <c r="X180" s="77">
        <f t="shared" si="81"/>
        <v>0.80898995802560969</v>
      </c>
      <c r="Y180" s="101">
        <v>11290</v>
      </c>
      <c r="Z180" s="79">
        <v>1420</v>
      </c>
      <c r="AA180" s="77">
        <f t="shared" si="82"/>
        <v>0.12577502214348982</v>
      </c>
      <c r="AB180" s="79">
        <v>9870</v>
      </c>
      <c r="AC180" s="77">
        <f t="shared" si="83"/>
        <v>0.87422497785651021</v>
      </c>
      <c r="AD180" s="101">
        <v>4230</v>
      </c>
      <c r="AE180" s="79">
        <v>299</v>
      </c>
      <c r="AF180" s="77">
        <f t="shared" si="84"/>
        <v>7.0685579196217499E-2</v>
      </c>
      <c r="AG180" s="79">
        <v>3931</v>
      </c>
      <c r="AH180" s="77">
        <f t="shared" si="85"/>
        <v>0.92931442080378246</v>
      </c>
      <c r="AI180" s="101">
        <v>1277</v>
      </c>
      <c r="AJ180" s="79">
        <v>51</v>
      </c>
      <c r="AK180" s="77">
        <f t="shared" si="86"/>
        <v>3.9937353171495694E-2</v>
      </c>
      <c r="AL180" s="79">
        <v>1226</v>
      </c>
      <c r="AM180" s="77">
        <f t="shared" si="87"/>
        <v>0.96006264682850428</v>
      </c>
      <c r="AN180" s="101">
        <f t="shared" si="88"/>
        <v>58102</v>
      </c>
      <c r="AO180" s="79">
        <f t="shared" si="89"/>
        <v>10623</v>
      </c>
      <c r="AP180" s="77">
        <f t="shared" si="90"/>
        <v>0.18283363739630307</v>
      </c>
      <c r="AQ180" s="78">
        <f t="shared" si="73"/>
        <v>47479</v>
      </c>
      <c r="AR180" s="77">
        <f t="shared" si="91"/>
        <v>0.81716636260369691</v>
      </c>
      <c r="AS180" s="98"/>
      <c r="AU180" s="85"/>
      <c r="AV180" s="85"/>
      <c r="AW180" s="85"/>
      <c r="AX180" s="85"/>
      <c r="AY180" s="85"/>
      <c r="AZ180" s="85"/>
    </row>
    <row r="181" spans="2:52" s="12" customFormat="1" ht="13.5" customHeight="1">
      <c r="B181" s="243"/>
      <c r="C181" s="316"/>
      <c r="D181" s="70" t="s">
        <v>152</v>
      </c>
      <c r="E181" s="102">
        <v>8</v>
      </c>
      <c r="F181" s="69">
        <v>0</v>
      </c>
      <c r="G181" s="67">
        <f t="shared" si="74"/>
        <v>0</v>
      </c>
      <c r="H181" s="69">
        <v>8</v>
      </c>
      <c r="I181" s="67">
        <f t="shared" si="75"/>
        <v>1</v>
      </c>
      <c r="J181" s="102">
        <v>22</v>
      </c>
      <c r="K181" s="69">
        <v>5</v>
      </c>
      <c r="L181" s="67">
        <f t="shared" si="76"/>
        <v>0.22727272727272727</v>
      </c>
      <c r="M181" s="69">
        <v>17</v>
      </c>
      <c r="N181" s="67">
        <f t="shared" si="77"/>
        <v>0.77272727272727271</v>
      </c>
      <c r="O181" s="102">
        <v>4876</v>
      </c>
      <c r="P181" s="69">
        <v>815</v>
      </c>
      <c r="Q181" s="67">
        <f t="shared" si="78"/>
        <v>0.16714520098441346</v>
      </c>
      <c r="R181" s="69">
        <v>4061</v>
      </c>
      <c r="S181" s="67">
        <f t="shared" si="79"/>
        <v>0.83285479901558657</v>
      </c>
      <c r="T181" s="102">
        <v>2718</v>
      </c>
      <c r="U181" s="69">
        <v>404</v>
      </c>
      <c r="V181" s="67">
        <f t="shared" si="80"/>
        <v>0.14863870493009565</v>
      </c>
      <c r="W181" s="69">
        <v>2314</v>
      </c>
      <c r="X181" s="67">
        <f t="shared" si="81"/>
        <v>0.85136129506990432</v>
      </c>
      <c r="Y181" s="102">
        <v>1337</v>
      </c>
      <c r="Z181" s="69">
        <v>142</v>
      </c>
      <c r="AA181" s="67">
        <f t="shared" si="82"/>
        <v>0.10620792819745699</v>
      </c>
      <c r="AB181" s="69">
        <v>1195</v>
      </c>
      <c r="AC181" s="67">
        <f t="shared" si="83"/>
        <v>0.89379207180254305</v>
      </c>
      <c r="AD181" s="102">
        <v>550</v>
      </c>
      <c r="AE181" s="69">
        <v>24</v>
      </c>
      <c r="AF181" s="67">
        <f t="shared" si="84"/>
        <v>4.363636363636364E-2</v>
      </c>
      <c r="AG181" s="69">
        <v>526</v>
      </c>
      <c r="AH181" s="67">
        <f t="shared" si="85"/>
        <v>0.95636363636363642</v>
      </c>
      <c r="AI181" s="102">
        <v>257</v>
      </c>
      <c r="AJ181" s="69">
        <v>3</v>
      </c>
      <c r="AK181" s="67">
        <f t="shared" si="86"/>
        <v>1.1673151750972763E-2</v>
      </c>
      <c r="AL181" s="69">
        <v>254</v>
      </c>
      <c r="AM181" s="67">
        <f t="shared" si="87"/>
        <v>0.98832684824902728</v>
      </c>
      <c r="AN181" s="102">
        <f t="shared" si="88"/>
        <v>9768</v>
      </c>
      <c r="AO181" s="69">
        <f t="shared" si="89"/>
        <v>1393</v>
      </c>
      <c r="AP181" s="67">
        <f t="shared" si="90"/>
        <v>0.14260851760851762</v>
      </c>
      <c r="AQ181" s="68">
        <f t="shared" si="73"/>
        <v>8375</v>
      </c>
      <c r="AR181" s="67">
        <f t="shared" si="91"/>
        <v>0.85739148239148244</v>
      </c>
      <c r="AS181" s="98"/>
      <c r="AU181" s="85"/>
      <c r="AV181" s="85"/>
      <c r="AW181" s="85"/>
      <c r="AX181" s="85"/>
      <c r="AY181" s="85"/>
      <c r="AZ181" s="85"/>
    </row>
    <row r="182" spans="2:52" s="12" customFormat="1" ht="13.5" customHeight="1">
      <c r="B182" s="244"/>
      <c r="C182" s="318"/>
      <c r="D182" s="76" t="s">
        <v>151</v>
      </c>
      <c r="E182" s="103">
        <v>43</v>
      </c>
      <c r="F182" s="75">
        <v>4</v>
      </c>
      <c r="G182" s="13">
        <f t="shared" si="74"/>
        <v>9.3023255813953487E-2</v>
      </c>
      <c r="H182" s="75">
        <v>39</v>
      </c>
      <c r="I182" s="13">
        <f t="shared" si="75"/>
        <v>0.90697674418604646</v>
      </c>
      <c r="J182" s="103">
        <v>137</v>
      </c>
      <c r="K182" s="75">
        <v>30</v>
      </c>
      <c r="L182" s="13">
        <f t="shared" si="76"/>
        <v>0.21897810218978103</v>
      </c>
      <c r="M182" s="75">
        <v>107</v>
      </c>
      <c r="N182" s="13">
        <f t="shared" si="77"/>
        <v>0.78102189781021902</v>
      </c>
      <c r="O182" s="103">
        <v>27210</v>
      </c>
      <c r="P182" s="75">
        <v>6044</v>
      </c>
      <c r="Q182" s="13">
        <f t="shared" si="78"/>
        <v>0.22212421903711871</v>
      </c>
      <c r="R182" s="75">
        <v>21166</v>
      </c>
      <c r="S182" s="13">
        <f t="shared" si="79"/>
        <v>0.77787578096288135</v>
      </c>
      <c r="T182" s="103">
        <v>21539</v>
      </c>
      <c r="U182" s="75">
        <v>3999</v>
      </c>
      <c r="V182" s="13">
        <f t="shared" si="80"/>
        <v>0.18566321556246809</v>
      </c>
      <c r="W182" s="75">
        <v>17540</v>
      </c>
      <c r="X182" s="13">
        <f t="shared" si="81"/>
        <v>0.81433678443753188</v>
      </c>
      <c r="Y182" s="103">
        <v>12627</v>
      </c>
      <c r="Z182" s="75">
        <v>1562</v>
      </c>
      <c r="AA182" s="13">
        <f t="shared" si="82"/>
        <v>0.1237031757345371</v>
      </c>
      <c r="AB182" s="75">
        <v>11065</v>
      </c>
      <c r="AC182" s="13">
        <f t="shared" si="83"/>
        <v>0.87629682426546285</v>
      </c>
      <c r="AD182" s="103">
        <v>4780</v>
      </c>
      <c r="AE182" s="75">
        <v>323</v>
      </c>
      <c r="AF182" s="13">
        <f t="shared" si="84"/>
        <v>6.757322175732218E-2</v>
      </c>
      <c r="AG182" s="75">
        <v>4457</v>
      </c>
      <c r="AH182" s="13">
        <f t="shared" si="85"/>
        <v>0.93242677824267783</v>
      </c>
      <c r="AI182" s="103">
        <v>1534</v>
      </c>
      <c r="AJ182" s="75">
        <v>54</v>
      </c>
      <c r="AK182" s="13">
        <f t="shared" si="86"/>
        <v>3.5202086049543675E-2</v>
      </c>
      <c r="AL182" s="75">
        <v>1480</v>
      </c>
      <c r="AM182" s="13">
        <f t="shared" si="87"/>
        <v>0.96479791395045633</v>
      </c>
      <c r="AN182" s="103">
        <f t="shared" si="88"/>
        <v>67870</v>
      </c>
      <c r="AO182" s="75">
        <f t="shared" si="89"/>
        <v>12016</v>
      </c>
      <c r="AP182" s="13">
        <f t="shared" si="90"/>
        <v>0.17704434949167527</v>
      </c>
      <c r="AQ182" s="34">
        <f t="shared" si="73"/>
        <v>55854</v>
      </c>
      <c r="AR182" s="13">
        <f t="shared" si="91"/>
        <v>0.82295565050832475</v>
      </c>
      <c r="AS182" s="98"/>
      <c r="AU182" s="85"/>
      <c r="AV182" s="85"/>
      <c r="AW182" s="85"/>
      <c r="AX182" s="85"/>
      <c r="AY182" s="85"/>
      <c r="AZ182" s="85"/>
    </row>
    <row r="183" spans="2:52" s="12" customFormat="1" ht="13.5" customHeight="1">
      <c r="B183" s="242">
        <v>60</v>
      </c>
      <c r="C183" s="315" t="s">
        <v>50</v>
      </c>
      <c r="D183" s="80" t="s">
        <v>153</v>
      </c>
      <c r="E183" s="101">
        <v>21</v>
      </c>
      <c r="F183" s="79">
        <v>7</v>
      </c>
      <c r="G183" s="77">
        <f t="shared" si="74"/>
        <v>0.33333333333333331</v>
      </c>
      <c r="H183" s="79">
        <v>14</v>
      </c>
      <c r="I183" s="77">
        <f t="shared" si="75"/>
        <v>0.66666666666666663</v>
      </c>
      <c r="J183" s="101">
        <v>55</v>
      </c>
      <c r="K183" s="79">
        <v>5</v>
      </c>
      <c r="L183" s="77">
        <f t="shared" si="76"/>
        <v>9.0909090909090912E-2</v>
      </c>
      <c r="M183" s="79">
        <v>50</v>
      </c>
      <c r="N183" s="77">
        <f t="shared" si="77"/>
        <v>0.90909090909090906</v>
      </c>
      <c r="O183" s="101">
        <v>2991</v>
      </c>
      <c r="P183" s="79">
        <v>652</v>
      </c>
      <c r="Q183" s="77">
        <f t="shared" si="78"/>
        <v>0.2179872952189903</v>
      </c>
      <c r="R183" s="79">
        <v>2339</v>
      </c>
      <c r="S183" s="77">
        <f t="shared" si="79"/>
        <v>0.7820127047810097</v>
      </c>
      <c r="T183" s="101">
        <v>2320</v>
      </c>
      <c r="U183" s="79">
        <v>387</v>
      </c>
      <c r="V183" s="77">
        <f t="shared" si="80"/>
        <v>0.16681034482758619</v>
      </c>
      <c r="W183" s="79">
        <v>1933</v>
      </c>
      <c r="X183" s="77">
        <f t="shared" si="81"/>
        <v>0.83318965517241383</v>
      </c>
      <c r="Y183" s="101">
        <v>1397</v>
      </c>
      <c r="Z183" s="79">
        <v>119</v>
      </c>
      <c r="AA183" s="77">
        <f t="shared" si="82"/>
        <v>8.5182534001431637E-2</v>
      </c>
      <c r="AB183" s="79">
        <v>1278</v>
      </c>
      <c r="AC183" s="77">
        <f t="shared" si="83"/>
        <v>0.91481746599856839</v>
      </c>
      <c r="AD183" s="101">
        <v>557</v>
      </c>
      <c r="AE183" s="79">
        <v>44</v>
      </c>
      <c r="AF183" s="77">
        <f t="shared" si="84"/>
        <v>7.899461400359066E-2</v>
      </c>
      <c r="AG183" s="79">
        <v>513</v>
      </c>
      <c r="AH183" s="77">
        <f t="shared" si="85"/>
        <v>0.92100538599640935</v>
      </c>
      <c r="AI183" s="101">
        <v>163</v>
      </c>
      <c r="AJ183" s="79">
        <v>7</v>
      </c>
      <c r="AK183" s="77">
        <f t="shared" si="86"/>
        <v>4.2944785276073622E-2</v>
      </c>
      <c r="AL183" s="79">
        <v>156</v>
      </c>
      <c r="AM183" s="77">
        <f t="shared" si="87"/>
        <v>0.95705521472392641</v>
      </c>
      <c r="AN183" s="101">
        <f t="shared" si="88"/>
        <v>7504</v>
      </c>
      <c r="AO183" s="79">
        <f t="shared" si="89"/>
        <v>1221</v>
      </c>
      <c r="AP183" s="77">
        <f t="shared" si="90"/>
        <v>0.16271321961620469</v>
      </c>
      <c r="AQ183" s="78">
        <f t="shared" si="73"/>
        <v>6283</v>
      </c>
      <c r="AR183" s="77">
        <f t="shared" si="91"/>
        <v>0.83728678038379534</v>
      </c>
      <c r="AS183" s="98"/>
      <c r="AU183" s="85"/>
      <c r="AV183" s="85"/>
      <c r="AW183" s="85"/>
      <c r="AX183" s="85"/>
      <c r="AY183" s="85"/>
      <c r="AZ183" s="85"/>
    </row>
    <row r="184" spans="2:52" s="12" customFormat="1" ht="13.5" customHeight="1">
      <c r="B184" s="243"/>
      <c r="C184" s="316"/>
      <c r="D184" s="70" t="s">
        <v>152</v>
      </c>
      <c r="E184" s="102">
        <v>6</v>
      </c>
      <c r="F184" s="69">
        <v>0</v>
      </c>
      <c r="G184" s="67">
        <f t="shared" si="74"/>
        <v>0</v>
      </c>
      <c r="H184" s="69">
        <v>6</v>
      </c>
      <c r="I184" s="67">
        <f t="shared" si="75"/>
        <v>1</v>
      </c>
      <c r="J184" s="102">
        <v>8</v>
      </c>
      <c r="K184" s="69">
        <v>0</v>
      </c>
      <c r="L184" s="67">
        <f t="shared" si="76"/>
        <v>0</v>
      </c>
      <c r="M184" s="69">
        <v>8</v>
      </c>
      <c r="N184" s="67">
        <f t="shared" si="77"/>
        <v>1</v>
      </c>
      <c r="O184" s="102">
        <v>648</v>
      </c>
      <c r="P184" s="69">
        <v>114</v>
      </c>
      <c r="Q184" s="67">
        <f t="shared" si="78"/>
        <v>0.17592592592592593</v>
      </c>
      <c r="R184" s="69">
        <v>534</v>
      </c>
      <c r="S184" s="67">
        <f t="shared" si="79"/>
        <v>0.82407407407407407</v>
      </c>
      <c r="T184" s="102">
        <v>336</v>
      </c>
      <c r="U184" s="69">
        <v>47</v>
      </c>
      <c r="V184" s="67">
        <f t="shared" si="80"/>
        <v>0.13988095238095238</v>
      </c>
      <c r="W184" s="69">
        <v>289</v>
      </c>
      <c r="X184" s="67">
        <f t="shared" si="81"/>
        <v>0.86011904761904767</v>
      </c>
      <c r="Y184" s="102">
        <v>148</v>
      </c>
      <c r="Z184" s="69">
        <v>14</v>
      </c>
      <c r="AA184" s="67">
        <f t="shared" si="82"/>
        <v>9.45945945945946E-2</v>
      </c>
      <c r="AB184" s="69">
        <v>134</v>
      </c>
      <c r="AC184" s="67">
        <f t="shared" si="83"/>
        <v>0.90540540540540537</v>
      </c>
      <c r="AD184" s="102">
        <v>77</v>
      </c>
      <c r="AE184" s="69">
        <v>7</v>
      </c>
      <c r="AF184" s="67">
        <f t="shared" si="84"/>
        <v>9.0909090909090912E-2</v>
      </c>
      <c r="AG184" s="69">
        <v>70</v>
      </c>
      <c r="AH184" s="67">
        <f t="shared" si="85"/>
        <v>0.90909090909090906</v>
      </c>
      <c r="AI184" s="102">
        <v>20</v>
      </c>
      <c r="AJ184" s="69">
        <v>1</v>
      </c>
      <c r="AK184" s="67">
        <f t="shared" si="86"/>
        <v>0.05</v>
      </c>
      <c r="AL184" s="69">
        <v>19</v>
      </c>
      <c r="AM184" s="67">
        <f t="shared" si="87"/>
        <v>0.95</v>
      </c>
      <c r="AN184" s="102">
        <f t="shared" si="88"/>
        <v>1243</v>
      </c>
      <c r="AO184" s="69">
        <f t="shared" si="89"/>
        <v>183</v>
      </c>
      <c r="AP184" s="67">
        <f t="shared" si="90"/>
        <v>0.14722445695897024</v>
      </c>
      <c r="AQ184" s="68">
        <f t="shared" si="73"/>
        <v>1060</v>
      </c>
      <c r="AR184" s="67">
        <f t="shared" si="91"/>
        <v>0.85277554304102976</v>
      </c>
      <c r="AS184" s="98"/>
      <c r="AU184" s="85"/>
      <c r="AV184" s="85"/>
      <c r="AW184" s="85"/>
      <c r="AX184" s="85"/>
      <c r="AY184" s="85"/>
      <c r="AZ184" s="85"/>
    </row>
    <row r="185" spans="2:52" s="12" customFormat="1" ht="13.5" customHeight="1">
      <c r="B185" s="244"/>
      <c r="C185" s="318"/>
      <c r="D185" s="63" t="s">
        <v>151</v>
      </c>
      <c r="E185" s="105">
        <v>27</v>
      </c>
      <c r="F185" s="62">
        <v>7</v>
      </c>
      <c r="G185" s="60">
        <f t="shared" si="74"/>
        <v>0.25925925925925924</v>
      </c>
      <c r="H185" s="62">
        <v>20</v>
      </c>
      <c r="I185" s="60">
        <f t="shared" si="75"/>
        <v>0.7407407407407407</v>
      </c>
      <c r="J185" s="105">
        <v>63</v>
      </c>
      <c r="K185" s="62">
        <v>5</v>
      </c>
      <c r="L185" s="60">
        <f t="shared" si="76"/>
        <v>7.9365079365079361E-2</v>
      </c>
      <c r="M185" s="62">
        <v>58</v>
      </c>
      <c r="N185" s="60">
        <f t="shared" si="77"/>
        <v>0.92063492063492058</v>
      </c>
      <c r="O185" s="105">
        <v>3639</v>
      </c>
      <c r="P185" s="62">
        <v>766</v>
      </c>
      <c r="Q185" s="60">
        <f t="shared" si="78"/>
        <v>0.2104973893926903</v>
      </c>
      <c r="R185" s="62">
        <v>2873</v>
      </c>
      <c r="S185" s="60">
        <f t="shared" si="79"/>
        <v>0.78950261060730975</v>
      </c>
      <c r="T185" s="105">
        <v>2656</v>
      </c>
      <c r="U185" s="62">
        <v>434</v>
      </c>
      <c r="V185" s="60">
        <f t="shared" si="80"/>
        <v>0.16340361445783133</v>
      </c>
      <c r="W185" s="62">
        <v>2222</v>
      </c>
      <c r="X185" s="60">
        <f t="shared" si="81"/>
        <v>0.83659638554216864</v>
      </c>
      <c r="Y185" s="105">
        <v>1545</v>
      </c>
      <c r="Z185" s="62">
        <v>133</v>
      </c>
      <c r="AA185" s="60">
        <f t="shared" si="82"/>
        <v>8.6084142394822011E-2</v>
      </c>
      <c r="AB185" s="62">
        <v>1412</v>
      </c>
      <c r="AC185" s="60">
        <f t="shared" si="83"/>
        <v>0.91391585760517802</v>
      </c>
      <c r="AD185" s="105">
        <v>634</v>
      </c>
      <c r="AE185" s="62">
        <v>51</v>
      </c>
      <c r="AF185" s="60">
        <f t="shared" si="84"/>
        <v>8.0441640378548895E-2</v>
      </c>
      <c r="AG185" s="62">
        <v>583</v>
      </c>
      <c r="AH185" s="60">
        <f t="shared" si="85"/>
        <v>0.91955835962145105</v>
      </c>
      <c r="AI185" s="105">
        <v>183</v>
      </c>
      <c r="AJ185" s="62">
        <v>8</v>
      </c>
      <c r="AK185" s="60">
        <f t="shared" si="86"/>
        <v>4.3715846994535519E-2</v>
      </c>
      <c r="AL185" s="62">
        <v>175</v>
      </c>
      <c r="AM185" s="60">
        <f t="shared" si="87"/>
        <v>0.95628415300546443</v>
      </c>
      <c r="AN185" s="105">
        <f t="shared" si="88"/>
        <v>8747</v>
      </c>
      <c r="AO185" s="62">
        <f t="shared" si="89"/>
        <v>1404</v>
      </c>
      <c r="AP185" s="60">
        <f t="shared" si="90"/>
        <v>0.16051217560306391</v>
      </c>
      <c r="AQ185" s="61">
        <f t="shared" si="73"/>
        <v>7343</v>
      </c>
      <c r="AR185" s="60">
        <f t="shared" si="91"/>
        <v>0.83948782439693614</v>
      </c>
      <c r="AS185" s="98"/>
      <c r="AU185" s="85"/>
      <c r="AV185" s="85"/>
      <c r="AW185" s="85"/>
      <c r="AX185" s="85"/>
      <c r="AY185" s="85"/>
      <c r="AZ185" s="85"/>
    </row>
    <row r="186" spans="2:52" s="12" customFormat="1" ht="13.5" customHeight="1">
      <c r="B186" s="242">
        <v>61</v>
      </c>
      <c r="C186" s="315" t="s">
        <v>18</v>
      </c>
      <c r="D186" s="80" t="s">
        <v>153</v>
      </c>
      <c r="E186" s="101">
        <v>0</v>
      </c>
      <c r="F186" s="79">
        <v>0</v>
      </c>
      <c r="G186" s="77" t="str">
        <f t="shared" si="74"/>
        <v>-</v>
      </c>
      <c r="H186" s="79">
        <v>0</v>
      </c>
      <c r="I186" s="77" t="str">
        <f t="shared" si="75"/>
        <v>-</v>
      </c>
      <c r="J186" s="101">
        <v>12</v>
      </c>
      <c r="K186" s="79">
        <v>3</v>
      </c>
      <c r="L186" s="77">
        <f t="shared" si="76"/>
        <v>0.25</v>
      </c>
      <c r="M186" s="79">
        <v>9</v>
      </c>
      <c r="N186" s="77">
        <f t="shared" si="77"/>
        <v>0.75</v>
      </c>
      <c r="O186" s="101">
        <v>2747</v>
      </c>
      <c r="P186" s="79">
        <v>685</v>
      </c>
      <c r="Q186" s="77">
        <f t="shared" si="78"/>
        <v>0.24936294139060794</v>
      </c>
      <c r="R186" s="79">
        <v>2062</v>
      </c>
      <c r="S186" s="77">
        <f t="shared" si="79"/>
        <v>0.75063705860939212</v>
      </c>
      <c r="T186" s="101">
        <v>2096</v>
      </c>
      <c r="U186" s="79">
        <v>434</v>
      </c>
      <c r="V186" s="77">
        <f t="shared" si="80"/>
        <v>0.20706106870229007</v>
      </c>
      <c r="W186" s="79">
        <v>1662</v>
      </c>
      <c r="X186" s="77">
        <f t="shared" si="81"/>
        <v>0.79293893129770987</v>
      </c>
      <c r="Y186" s="101">
        <v>1106</v>
      </c>
      <c r="Z186" s="79">
        <v>188</v>
      </c>
      <c r="AA186" s="77">
        <f t="shared" si="82"/>
        <v>0.16998191681735986</v>
      </c>
      <c r="AB186" s="79">
        <v>918</v>
      </c>
      <c r="AC186" s="77">
        <f t="shared" si="83"/>
        <v>0.83001808318264014</v>
      </c>
      <c r="AD186" s="101">
        <v>449</v>
      </c>
      <c r="AE186" s="79">
        <v>50</v>
      </c>
      <c r="AF186" s="77">
        <f t="shared" si="84"/>
        <v>0.111358574610245</v>
      </c>
      <c r="AG186" s="79">
        <v>399</v>
      </c>
      <c r="AH186" s="77">
        <f t="shared" si="85"/>
        <v>0.88864142538975499</v>
      </c>
      <c r="AI186" s="101">
        <v>137</v>
      </c>
      <c r="AJ186" s="79">
        <v>11</v>
      </c>
      <c r="AK186" s="77">
        <f t="shared" si="86"/>
        <v>8.0291970802919707E-2</v>
      </c>
      <c r="AL186" s="79">
        <v>126</v>
      </c>
      <c r="AM186" s="77">
        <f t="shared" si="87"/>
        <v>0.91970802919708028</v>
      </c>
      <c r="AN186" s="101">
        <f t="shared" si="88"/>
        <v>6547</v>
      </c>
      <c r="AO186" s="79">
        <f t="shared" si="89"/>
        <v>1371</v>
      </c>
      <c r="AP186" s="77">
        <f t="shared" si="90"/>
        <v>0.20940888956774095</v>
      </c>
      <c r="AQ186" s="78">
        <f t="shared" si="73"/>
        <v>5176</v>
      </c>
      <c r="AR186" s="77">
        <f t="shared" si="91"/>
        <v>0.79059111043225905</v>
      </c>
      <c r="AS186" s="98"/>
      <c r="AU186" s="85"/>
      <c r="AV186" s="85"/>
      <c r="AW186" s="85"/>
      <c r="AX186" s="85"/>
      <c r="AY186" s="85"/>
      <c r="AZ186" s="85"/>
    </row>
    <row r="187" spans="2:52" s="12" customFormat="1" ht="13.5" customHeight="1">
      <c r="B187" s="243"/>
      <c r="C187" s="316"/>
      <c r="D187" s="70" t="s">
        <v>152</v>
      </c>
      <c r="E187" s="102">
        <v>1</v>
      </c>
      <c r="F187" s="69">
        <v>0</v>
      </c>
      <c r="G187" s="67">
        <f t="shared" si="74"/>
        <v>0</v>
      </c>
      <c r="H187" s="69">
        <v>1</v>
      </c>
      <c r="I187" s="67">
        <f t="shared" si="75"/>
        <v>1</v>
      </c>
      <c r="J187" s="102">
        <v>2</v>
      </c>
      <c r="K187" s="69">
        <v>0</v>
      </c>
      <c r="L187" s="67">
        <f t="shared" si="76"/>
        <v>0</v>
      </c>
      <c r="M187" s="69">
        <v>2</v>
      </c>
      <c r="N187" s="67">
        <f t="shared" si="77"/>
        <v>1</v>
      </c>
      <c r="O187" s="102">
        <v>593</v>
      </c>
      <c r="P187" s="69">
        <v>131</v>
      </c>
      <c r="Q187" s="67">
        <f t="shared" si="78"/>
        <v>0.22091062394603711</v>
      </c>
      <c r="R187" s="69">
        <v>462</v>
      </c>
      <c r="S187" s="67">
        <f t="shared" si="79"/>
        <v>0.77908937605396289</v>
      </c>
      <c r="T187" s="102">
        <v>292</v>
      </c>
      <c r="U187" s="69">
        <v>42</v>
      </c>
      <c r="V187" s="67">
        <f t="shared" si="80"/>
        <v>0.14383561643835616</v>
      </c>
      <c r="W187" s="69">
        <v>250</v>
      </c>
      <c r="X187" s="67">
        <f t="shared" si="81"/>
        <v>0.85616438356164382</v>
      </c>
      <c r="Y187" s="102">
        <v>156</v>
      </c>
      <c r="Z187" s="69">
        <v>19</v>
      </c>
      <c r="AA187" s="67">
        <f t="shared" si="82"/>
        <v>0.12179487179487179</v>
      </c>
      <c r="AB187" s="69">
        <v>137</v>
      </c>
      <c r="AC187" s="67">
        <f t="shared" si="83"/>
        <v>0.87820512820512819</v>
      </c>
      <c r="AD187" s="102">
        <v>56</v>
      </c>
      <c r="AE187" s="69">
        <v>3</v>
      </c>
      <c r="AF187" s="67">
        <f t="shared" si="84"/>
        <v>5.3571428571428568E-2</v>
      </c>
      <c r="AG187" s="69">
        <v>53</v>
      </c>
      <c r="AH187" s="67">
        <f t="shared" si="85"/>
        <v>0.9464285714285714</v>
      </c>
      <c r="AI187" s="102">
        <v>19</v>
      </c>
      <c r="AJ187" s="69">
        <v>0</v>
      </c>
      <c r="AK187" s="67">
        <f t="shared" si="86"/>
        <v>0</v>
      </c>
      <c r="AL187" s="69">
        <v>19</v>
      </c>
      <c r="AM187" s="67">
        <f t="shared" si="87"/>
        <v>1</v>
      </c>
      <c r="AN187" s="102">
        <f t="shared" si="88"/>
        <v>1119</v>
      </c>
      <c r="AO187" s="69">
        <f t="shared" si="89"/>
        <v>195</v>
      </c>
      <c r="AP187" s="67">
        <f t="shared" si="90"/>
        <v>0.17426273458445041</v>
      </c>
      <c r="AQ187" s="68">
        <f t="shared" si="73"/>
        <v>924</v>
      </c>
      <c r="AR187" s="67">
        <f t="shared" si="91"/>
        <v>0.82573726541554959</v>
      </c>
      <c r="AS187" s="98"/>
      <c r="AU187" s="85"/>
      <c r="AV187" s="85"/>
      <c r="AW187" s="85"/>
      <c r="AX187" s="85"/>
      <c r="AY187" s="85"/>
      <c r="AZ187" s="85"/>
    </row>
    <row r="188" spans="2:52" s="12" customFormat="1" ht="13.5" customHeight="1">
      <c r="B188" s="244"/>
      <c r="C188" s="318"/>
      <c r="D188" s="76" t="s">
        <v>151</v>
      </c>
      <c r="E188" s="103">
        <v>1</v>
      </c>
      <c r="F188" s="75">
        <v>0</v>
      </c>
      <c r="G188" s="13">
        <f t="shared" si="74"/>
        <v>0</v>
      </c>
      <c r="H188" s="75">
        <v>1</v>
      </c>
      <c r="I188" s="13">
        <f t="shared" si="75"/>
        <v>1</v>
      </c>
      <c r="J188" s="103">
        <v>14</v>
      </c>
      <c r="K188" s="75">
        <v>3</v>
      </c>
      <c r="L188" s="13">
        <f t="shared" si="76"/>
        <v>0.21428571428571427</v>
      </c>
      <c r="M188" s="75">
        <v>11</v>
      </c>
      <c r="N188" s="13">
        <f t="shared" si="77"/>
        <v>0.7857142857142857</v>
      </c>
      <c r="O188" s="103">
        <v>3340</v>
      </c>
      <c r="P188" s="75">
        <v>816</v>
      </c>
      <c r="Q188" s="13">
        <f t="shared" si="78"/>
        <v>0.24431137724550897</v>
      </c>
      <c r="R188" s="75">
        <v>2524</v>
      </c>
      <c r="S188" s="13">
        <f t="shared" si="79"/>
        <v>0.755688622754491</v>
      </c>
      <c r="T188" s="103">
        <v>2388</v>
      </c>
      <c r="U188" s="75">
        <v>476</v>
      </c>
      <c r="V188" s="13">
        <f t="shared" si="80"/>
        <v>0.19932998324958123</v>
      </c>
      <c r="W188" s="75">
        <v>1912</v>
      </c>
      <c r="X188" s="13">
        <f t="shared" si="81"/>
        <v>0.80067001675041871</v>
      </c>
      <c r="Y188" s="103">
        <v>1262</v>
      </c>
      <c r="Z188" s="75">
        <v>207</v>
      </c>
      <c r="AA188" s="13">
        <f t="shared" si="82"/>
        <v>0.16402535657686212</v>
      </c>
      <c r="AB188" s="75">
        <v>1055</v>
      </c>
      <c r="AC188" s="13">
        <f t="shared" si="83"/>
        <v>0.83597464342313788</v>
      </c>
      <c r="AD188" s="103">
        <v>505</v>
      </c>
      <c r="AE188" s="75">
        <v>53</v>
      </c>
      <c r="AF188" s="13">
        <f t="shared" si="84"/>
        <v>0.10495049504950495</v>
      </c>
      <c r="AG188" s="75">
        <v>452</v>
      </c>
      <c r="AH188" s="13">
        <f t="shared" si="85"/>
        <v>0.89504950495049507</v>
      </c>
      <c r="AI188" s="103">
        <v>156</v>
      </c>
      <c r="AJ188" s="75">
        <v>11</v>
      </c>
      <c r="AK188" s="13">
        <f t="shared" si="86"/>
        <v>7.0512820512820512E-2</v>
      </c>
      <c r="AL188" s="75">
        <v>145</v>
      </c>
      <c r="AM188" s="13">
        <f t="shared" si="87"/>
        <v>0.92948717948717952</v>
      </c>
      <c r="AN188" s="103">
        <f t="shared" si="88"/>
        <v>7666</v>
      </c>
      <c r="AO188" s="75">
        <f t="shared" si="89"/>
        <v>1566</v>
      </c>
      <c r="AP188" s="13">
        <f t="shared" si="90"/>
        <v>0.20427863292460213</v>
      </c>
      <c r="AQ188" s="34">
        <f t="shared" si="73"/>
        <v>6100</v>
      </c>
      <c r="AR188" s="13">
        <f t="shared" si="91"/>
        <v>0.79572136707539787</v>
      </c>
      <c r="AS188" s="98"/>
      <c r="AU188" s="85"/>
      <c r="AV188" s="85"/>
      <c r="AW188" s="85"/>
      <c r="AX188" s="85"/>
      <c r="AY188" s="85"/>
      <c r="AZ188" s="85"/>
    </row>
    <row r="189" spans="2:52" s="12" customFormat="1" ht="13.5" customHeight="1">
      <c r="B189" s="242">
        <v>62</v>
      </c>
      <c r="C189" s="315" t="s">
        <v>19</v>
      </c>
      <c r="D189" s="80" t="s">
        <v>153</v>
      </c>
      <c r="E189" s="101">
        <v>18</v>
      </c>
      <c r="F189" s="79">
        <v>0</v>
      </c>
      <c r="G189" s="77">
        <f t="shared" si="74"/>
        <v>0</v>
      </c>
      <c r="H189" s="79">
        <v>18</v>
      </c>
      <c r="I189" s="77">
        <f t="shared" si="75"/>
        <v>1</v>
      </c>
      <c r="J189" s="101">
        <v>44</v>
      </c>
      <c r="K189" s="79">
        <v>4</v>
      </c>
      <c r="L189" s="77">
        <f t="shared" si="76"/>
        <v>9.0909090909090912E-2</v>
      </c>
      <c r="M189" s="79">
        <v>40</v>
      </c>
      <c r="N189" s="77">
        <f t="shared" si="77"/>
        <v>0.90909090909090906</v>
      </c>
      <c r="O189" s="101">
        <v>3970</v>
      </c>
      <c r="P189" s="79">
        <v>823</v>
      </c>
      <c r="Q189" s="77">
        <f t="shared" si="78"/>
        <v>0.20730478589420656</v>
      </c>
      <c r="R189" s="79">
        <v>3147</v>
      </c>
      <c r="S189" s="77">
        <f t="shared" si="79"/>
        <v>0.79269521410579347</v>
      </c>
      <c r="T189" s="101">
        <v>3185</v>
      </c>
      <c r="U189" s="79">
        <v>483</v>
      </c>
      <c r="V189" s="77">
        <f t="shared" si="80"/>
        <v>0.15164835164835164</v>
      </c>
      <c r="W189" s="79">
        <v>2702</v>
      </c>
      <c r="X189" s="77">
        <f t="shared" si="81"/>
        <v>0.84835164835164834</v>
      </c>
      <c r="Y189" s="101">
        <v>1651</v>
      </c>
      <c r="Z189" s="79">
        <v>160</v>
      </c>
      <c r="AA189" s="77">
        <f t="shared" si="82"/>
        <v>9.6910963052695337E-2</v>
      </c>
      <c r="AB189" s="79">
        <v>1491</v>
      </c>
      <c r="AC189" s="77">
        <f t="shared" si="83"/>
        <v>0.90308903694730469</v>
      </c>
      <c r="AD189" s="101">
        <v>679</v>
      </c>
      <c r="AE189" s="79">
        <v>43</v>
      </c>
      <c r="AF189" s="77">
        <f t="shared" si="84"/>
        <v>6.3328424153166418E-2</v>
      </c>
      <c r="AG189" s="79">
        <v>636</v>
      </c>
      <c r="AH189" s="77">
        <f t="shared" si="85"/>
        <v>0.93667157584683358</v>
      </c>
      <c r="AI189" s="101">
        <v>239</v>
      </c>
      <c r="AJ189" s="79">
        <v>8</v>
      </c>
      <c r="AK189" s="77">
        <f t="shared" si="86"/>
        <v>3.3472803347280332E-2</v>
      </c>
      <c r="AL189" s="79">
        <v>231</v>
      </c>
      <c r="AM189" s="77">
        <f t="shared" si="87"/>
        <v>0.96652719665271969</v>
      </c>
      <c r="AN189" s="101">
        <f t="shared" si="88"/>
        <v>9786</v>
      </c>
      <c r="AO189" s="79">
        <f t="shared" si="89"/>
        <v>1521</v>
      </c>
      <c r="AP189" s="77">
        <f t="shared" si="90"/>
        <v>0.15542611894543226</v>
      </c>
      <c r="AQ189" s="78">
        <f t="shared" si="73"/>
        <v>8265</v>
      </c>
      <c r="AR189" s="77">
        <f t="shared" si="91"/>
        <v>0.84457388105456777</v>
      </c>
      <c r="AS189" s="98"/>
      <c r="AU189" s="85"/>
      <c r="AV189" s="85"/>
      <c r="AW189" s="85"/>
      <c r="AX189" s="85"/>
      <c r="AY189" s="85"/>
      <c r="AZ189" s="85"/>
    </row>
    <row r="190" spans="2:52" s="12" customFormat="1" ht="13.5" customHeight="1">
      <c r="B190" s="243"/>
      <c r="C190" s="316"/>
      <c r="D190" s="70" t="s">
        <v>152</v>
      </c>
      <c r="E190" s="102">
        <v>1</v>
      </c>
      <c r="F190" s="69">
        <v>1</v>
      </c>
      <c r="G190" s="67">
        <f t="shared" si="74"/>
        <v>1</v>
      </c>
      <c r="H190" s="69">
        <v>0</v>
      </c>
      <c r="I190" s="67">
        <f t="shared" si="75"/>
        <v>0</v>
      </c>
      <c r="J190" s="102">
        <v>3</v>
      </c>
      <c r="K190" s="69">
        <v>1</v>
      </c>
      <c r="L190" s="67">
        <f t="shared" si="76"/>
        <v>0.33333333333333331</v>
      </c>
      <c r="M190" s="69">
        <v>2</v>
      </c>
      <c r="N190" s="67">
        <f t="shared" si="77"/>
        <v>0.66666666666666663</v>
      </c>
      <c r="O190" s="102">
        <v>883</v>
      </c>
      <c r="P190" s="69">
        <v>161</v>
      </c>
      <c r="Q190" s="67">
        <f t="shared" si="78"/>
        <v>0.18233295583238959</v>
      </c>
      <c r="R190" s="69">
        <v>722</v>
      </c>
      <c r="S190" s="67">
        <f t="shared" si="79"/>
        <v>0.81766704416761038</v>
      </c>
      <c r="T190" s="102">
        <v>514</v>
      </c>
      <c r="U190" s="69">
        <v>91</v>
      </c>
      <c r="V190" s="67">
        <f t="shared" si="80"/>
        <v>0.17704280155642024</v>
      </c>
      <c r="W190" s="69">
        <v>423</v>
      </c>
      <c r="X190" s="67">
        <f t="shared" si="81"/>
        <v>0.82295719844357973</v>
      </c>
      <c r="Y190" s="102">
        <v>214</v>
      </c>
      <c r="Z190" s="69">
        <v>19</v>
      </c>
      <c r="AA190" s="67">
        <f t="shared" si="82"/>
        <v>8.8785046728971959E-2</v>
      </c>
      <c r="AB190" s="69">
        <v>195</v>
      </c>
      <c r="AC190" s="67">
        <f t="shared" si="83"/>
        <v>0.91121495327102808</v>
      </c>
      <c r="AD190" s="102">
        <v>86</v>
      </c>
      <c r="AE190" s="69">
        <v>5</v>
      </c>
      <c r="AF190" s="67">
        <f t="shared" si="84"/>
        <v>5.8139534883720929E-2</v>
      </c>
      <c r="AG190" s="69">
        <v>81</v>
      </c>
      <c r="AH190" s="67">
        <f t="shared" si="85"/>
        <v>0.94186046511627908</v>
      </c>
      <c r="AI190" s="102">
        <v>33</v>
      </c>
      <c r="AJ190" s="69">
        <v>1</v>
      </c>
      <c r="AK190" s="67">
        <f t="shared" si="86"/>
        <v>3.0303030303030304E-2</v>
      </c>
      <c r="AL190" s="69">
        <v>32</v>
      </c>
      <c r="AM190" s="67">
        <f t="shared" si="87"/>
        <v>0.96969696969696972</v>
      </c>
      <c r="AN190" s="102">
        <f t="shared" si="88"/>
        <v>1734</v>
      </c>
      <c r="AO190" s="69">
        <f t="shared" si="89"/>
        <v>279</v>
      </c>
      <c r="AP190" s="67">
        <f t="shared" si="90"/>
        <v>0.16089965397923875</v>
      </c>
      <c r="AQ190" s="68">
        <f t="shared" si="73"/>
        <v>1455</v>
      </c>
      <c r="AR190" s="67">
        <f t="shared" si="91"/>
        <v>0.83910034602076122</v>
      </c>
      <c r="AS190" s="98"/>
      <c r="AU190" s="85"/>
      <c r="AV190" s="85"/>
      <c r="AW190" s="85"/>
      <c r="AX190" s="85"/>
      <c r="AY190" s="85"/>
      <c r="AZ190" s="85"/>
    </row>
    <row r="191" spans="2:52" s="12" customFormat="1" ht="13.5" customHeight="1">
      <c r="B191" s="244"/>
      <c r="C191" s="318"/>
      <c r="D191" s="76" t="s">
        <v>151</v>
      </c>
      <c r="E191" s="103">
        <v>19</v>
      </c>
      <c r="F191" s="75">
        <v>1</v>
      </c>
      <c r="G191" s="13">
        <f t="shared" si="74"/>
        <v>5.2631578947368418E-2</v>
      </c>
      <c r="H191" s="75">
        <v>18</v>
      </c>
      <c r="I191" s="13">
        <f t="shared" si="75"/>
        <v>0.94736842105263153</v>
      </c>
      <c r="J191" s="103">
        <v>47</v>
      </c>
      <c r="K191" s="75">
        <v>5</v>
      </c>
      <c r="L191" s="13">
        <f t="shared" si="76"/>
        <v>0.10638297872340426</v>
      </c>
      <c r="M191" s="75">
        <v>42</v>
      </c>
      <c r="N191" s="13">
        <f t="shared" si="77"/>
        <v>0.8936170212765957</v>
      </c>
      <c r="O191" s="103">
        <v>4853</v>
      </c>
      <c r="P191" s="75">
        <v>984</v>
      </c>
      <c r="Q191" s="13">
        <f t="shared" si="78"/>
        <v>0.20276117865237997</v>
      </c>
      <c r="R191" s="75">
        <v>3869</v>
      </c>
      <c r="S191" s="13">
        <f t="shared" si="79"/>
        <v>0.79723882134762003</v>
      </c>
      <c r="T191" s="103">
        <v>3699</v>
      </c>
      <c r="U191" s="75">
        <v>574</v>
      </c>
      <c r="V191" s="13">
        <f t="shared" si="80"/>
        <v>0.15517707488510407</v>
      </c>
      <c r="W191" s="75">
        <v>3125</v>
      </c>
      <c r="X191" s="13">
        <f t="shared" si="81"/>
        <v>0.84482292511489587</v>
      </c>
      <c r="Y191" s="103">
        <v>1865</v>
      </c>
      <c r="Z191" s="75">
        <v>179</v>
      </c>
      <c r="AA191" s="13">
        <f t="shared" si="82"/>
        <v>9.5978552278820378E-2</v>
      </c>
      <c r="AB191" s="75">
        <v>1686</v>
      </c>
      <c r="AC191" s="13">
        <f t="shared" si="83"/>
        <v>0.90402144772117965</v>
      </c>
      <c r="AD191" s="103">
        <v>765</v>
      </c>
      <c r="AE191" s="75">
        <v>48</v>
      </c>
      <c r="AF191" s="13">
        <f t="shared" si="84"/>
        <v>6.2745098039215685E-2</v>
      </c>
      <c r="AG191" s="75">
        <v>717</v>
      </c>
      <c r="AH191" s="13">
        <f t="shared" si="85"/>
        <v>0.93725490196078431</v>
      </c>
      <c r="AI191" s="103">
        <v>272</v>
      </c>
      <c r="AJ191" s="75">
        <v>9</v>
      </c>
      <c r="AK191" s="13">
        <f t="shared" si="86"/>
        <v>3.3088235294117647E-2</v>
      </c>
      <c r="AL191" s="75">
        <v>263</v>
      </c>
      <c r="AM191" s="13">
        <f t="shared" si="87"/>
        <v>0.96691176470588236</v>
      </c>
      <c r="AN191" s="103">
        <f t="shared" si="88"/>
        <v>11520</v>
      </c>
      <c r="AO191" s="75">
        <f t="shared" si="89"/>
        <v>1800</v>
      </c>
      <c r="AP191" s="13">
        <f t="shared" si="90"/>
        <v>0.15625</v>
      </c>
      <c r="AQ191" s="34">
        <f t="shared" si="73"/>
        <v>9720</v>
      </c>
      <c r="AR191" s="13">
        <f t="shared" si="91"/>
        <v>0.84375</v>
      </c>
      <c r="AS191" s="98"/>
      <c r="AU191" s="85"/>
      <c r="AV191" s="85"/>
      <c r="AW191" s="85"/>
      <c r="AX191" s="85"/>
      <c r="AY191" s="85"/>
      <c r="AZ191" s="85"/>
    </row>
    <row r="192" spans="2:52" s="12" customFormat="1" ht="13.5" customHeight="1">
      <c r="B192" s="242">
        <v>63</v>
      </c>
      <c r="C192" s="315" t="s">
        <v>30</v>
      </c>
      <c r="D192" s="80" t="s">
        <v>153</v>
      </c>
      <c r="E192" s="101">
        <v>3</v>
      </c>
      <c r="F192" s="79">
        <v>1</v>
      </c>
      <c r="G192" s="77">
        <f t="shared" si="74"/>
        <v>0.33333333333333331</v>
      </c>
      <c r="H192" s="79">
        <v>2</v>
      </c>
      <c r="I192" s="77">
        <f t="shared" si="75"/>
        <v>0.66666666666666663</v>
      </c>
      <c r="J192" s="101">
        <v>9</v>
      </c>
      <c r="K192" s="79">
        <v>3</v>
      </c>
      <c r="L192" s="77">
        <f t="shared" si="76"/>
        <v>0.33333333333333331</v>
      </c>
      <c r="M192" s="79">
        <v>6</v>
      </c>
      <c r="N192" s="77">
        <f t="shared" si="77"/>
        <v>0.66666666666666663</v>
      </c>
      <c r="O192" s="101">
        <v>2725</v>
      </c>
      <c r="P192" s="79">
        <v>891</v>
      </c>
      <c r="Q192" s="77">
        <f t="shared" si="78"/>
        <v>0.32697247706422017</v>
      </c>
      <c r="R192" s="79">
        <v>1834</v>
      </c>
      <c r="S192" s="77">
        <f t="shared" si="79"/>
        <v>0.67302752293577983</v>
      </c>
      <c r="T192" s="101">
        <v>2170</v>
      </c>
      <c r="U192" s="79">
        <v>656</v>
      </c>
      <c r="V192" s="77">
        <f t="shared" si="80"/>
        <v>0.30230414746543777</v>
      </c>
      <c r="W192" s="79">
        <v>1514</v>
      </c>
      <c r="X192" s="77">
        <f t="shared" si="81"/>
        <v>0.69769585253456223</v>
      </c>
      <c r="Y192" s="101">
        <v>1388</v>
      </c>
      <c r="Z192" s="79">
        <v>264</v>
      </c>
      <c r="AA192" s="77">
        <f t="shared" si="82"/>
        <v>0.19020172910662825</v>
      </c>
      <c r="AB192" s="79">
        <v>1124</v>
      </c>
      <c r="AC192" s="77">
        <f t="shared" si="83"/>
        <v>0.80979827089337175</v>
      </c>
      <c r="AD192" s="101">
        <v>641</v>
      </c>
      <c r="AE192" s="79">
        <v>85</v>
      </c>
      <c r="AF192" s="77">
        <f t="shared" si="84"/>
        <v>0.13260530421216848</v>
      </c>
      <c r="AG192" s="79">
        <v>556</v>
      </c>
      <c r="AH192" s="77">
        <f t="shared" si="85"/>
        <v>0.86739469578783146</v>
      </c>
      <c r="AI192" s="101">
        <v>179</v>
      </c>
      <c r="AJ192" s="79">
        <v>12</v>
      </c>
      <c r="AK192" s="77">
        <f t="shared" si="86"/>
        <v>6.7039106145251395E-2</v>
      </c>
      <c r="AL192" s="79">
        <v>167</v>
      </c>
      <c r="AM192" s="77">
        <f t="shared" si="87"/>
        <v>0.93296089385474856</v>
      </c>
      <c r="AN192" s="101">
        <f t="shared" si="88"/>
        <v>7115</v>
      </c>
      <c r="AO192" s="79">
        <f t="shared" si="89"/>
        <v>1912</v>
      </c>
      <c r="AP192" s="77">
        <f t="shared" si="90"/>
        <v>0.26872803935347855</v>
      </c>
      <c r="AQ192" s="79">
        <f t="shared" si="73"/>
        <v>5203</v>
      </c>
      <c r="AR192" s="77">
        <f t="shared" si="91"/>
        <v>0.73127196064652145</v>
      </c>
      <c r="AS192" s="98"/>
      <c r="AU192" s="85"/>
      <c r="AV192" s="85"/>
      <c r="AW192" s="85"/>
      <c r="AX192" s="85"/>
      <c r="AY192" s="85"/>
      <c r="AZ192" s="85"/>
    </row>
    <row r="193" spans="1:52" s="12" customFormat="1" ht="13.5" customHeight="1">
      <c r="A193" s="81"/>
      <c r="B193" s="243"/>
      <c r="C193" s="316"/>
      <c r="D193" s="70" t="s">
        <v>152</v>
      </c>
      <c r="E193" s="102">
        <v>0</v>
      </c>
      <c r="F193" s="69">
        <v>0</v>
      </c>
      <c r="G193" s="67" t="str">
        <f t="shared" si="74"/>
        <v>-</v>
      </c>
      <c r="H193" s="69">
        <v>0</v>
      </c>
      <c r="I193" s="67" t="str">
        <f t="shared" si="75"/>
        <v>-</v>
      </c>
      <c r="J193" s="102">
        <v>3</v>
      </c>
      <c r="K193" s="69">
        <v>2</v>
      </c>
      <c r="L193" s="67">
        <f t="shared" si="76"/>
        <v>0.66666666666666663</v>
      </c>
      <c r="M193" s="69">
        <v>1</v>
      </c>
      <c r="N193" s="67">
        <f t="shared" si="77"/>
        <v>0.33333333333333331</v>
      </c>
      <c r="O193" s="102">
        <v>625</v>
      </c>
      <c r="P193" s="69">
        <v>146</v>
      </c>
      <c r="Q193" s="67">
        <f t="shared" si="78"/>
        <v>0.2336</v>
      </c>
      <c r="R193" s="69">
        <v>479</v>
      </c>
      <c r="S193" s="67">
        <f t="shared" si="79"/>
        <v>0.76639999999999997</v>
      </c>
      <c r="T193" s="102">
        <v>311</v>
      </c>
      <c r="U193" s="69">
        <v>52</v>
      </c>
      <c r="V193" s="67">
        <f t="shared" si="80"/>
        <v>0.16720257234726688</v>
      </c>
      <c r="W193" s="69">
        <v>259</v>
      </c>
      <c r="X193" s="67">
        <f t="shared" si="81"/>
        <v>0.83279742765273312</v>
      </c>
      <c r="Y193" s="102">
        <v>173</v>
      </c>
      <c r="Z193" s="69">
        <v>22</v>
      </c>
      <c r="AA193" s="67">
        <f t="shared" si="82"/>
        <v>0.12716763005780346</v>
      </c>
      <c r="AB193" s="69">
        <v>151</v>
      </c>
      <c r="AC193" s="67">
        <f t="shared" si="83"/>
        <v>0.87283236994219648</v>
      </c>
      <c r="AD193" s="102">
        <v>81</v>
      </c>
      <c r="AE193" s="69">
        <v>7</v>
      </c>
      <c r="AF193" s="67">
        <f t="shared" si="84"/>
        <v>8.6419753086419748E-2</v>
      </c>
      <c r="AG193" s="69">
        <v>74</v>
      </c>
      <c r="AH193" s="67">
        <f t="shared" si="85"/>
        <v>0.9135802469135802</v>
      </c>
      <c r="AI193" s="102">
        <v>29</v>
      </c>
      <c r="AJ193" s="69">
        <v>1</v>
      </c>
      <c r="AK193" s="67">
        <f t="shared" si="86"/>
        <v>3.4482758620689655E-2</v>
      </c>
      <c r="AL193" s="69">
        <v>28</v>
      </c>
      <c r="AM193" s="67">
        <f t="shared" si="87"/>
        <v>0.96551724137931039</v>
      </c>
      <c r="AN193" s="102">
        <f t="shared" si="88"/>
        <v>1222</v>
      </c>
      <c r="AO193" s="69">
        <f t="shared" si="89"/>
        <v>230</v>
      </c>
      <c r="AP193" s="67">
        <f t="shared" si="90"/>
        <v>0.18821603927986907</v>
      </c>
      <c r="AQ193" s="68">
        <f t="shared" si="73"/>
        <v>992</v>
      </c>
      <c r="AR193" s="67">
        <f t="shared" si="91"/>
        <v>0.81178396072013093</v>
      </c>
      <c r="AS193" s="98"/>
      <c r="AU193" s="85"/>
      <c r="AV193" s="85"/>
      <c r="AW193" s="85"/>
      <c r="AX193" s="85"/>
      <c r="AY193" s="85"/>
      <c r="AZ193" s="85"/>
    </row>
    <row r="194" spans="1:52" s="12" customFormat="1" ht="13.5" customHeight="1">
      <c r="A194" s="81"/>
      <c r="B194" s="244"/>
      <c r="C194" s="318"/>
      <c r="D194" s="76" t="s">
        <v>151</v>
      </c>
      <c r="E194" s="103">
        <v>3</v>
      </c>
      <c r="F194" s="75">
        <v>1</v>
      </c>
      <c r="G194" s="13">
        <f t="shared" si="74"/>
        <v>0.33333333333333331</v>
      </c>
      <c r="H194" s="75">
        <v>2</v>
      </c>
      <c r="I194" s="13">
        <f t="shared" si="75"/>
        <v>0.66666666666666663</v>
      </c>
      <c r="J194" s="103">
        <v>12</v>
      </c>
      <c r="K194" s="75">
        <v>5</v>
      </c>
      <c r="L194" s="13">
        <f t="shared" si="76"/>
        <v>0.41666666666666669</v>
      </c>
      <c r="M194" s="75">
        <v>7</v>
      </c>
      <c r="N194" s="13">
        <f t="shared" si="77"/>
        <v>0.58333333333333337</v>
      </c>
      <c r="O194" s="103">
        <v>3350</v>
      </c>
      <c r="P194" s="75">
        <v>1037</v>
      </c>
      <c r="Q194" s="13">
        <f t="shared" si="78"/>
        <v>0.30955223880597016</v>
      </c>
      <c r="R194" s="75">
        <v>2313</v>
      </c>
      <c r="S194" s="13">
        <f t="shared" si="79"/>
        <v>0.69044776119402984</v>
      </c>
      <c r="T194" s="103">
        <v>2481</v>
      </c>
      <c r="U194" s="75">
        <v>708</v>
      </c>
      <c r="V194" s="13">
        <f t="shared" si="80"/>
        <v>0.28536880290205563</v>
      </c>
      <c r="W194" s="75">
        <v>1773</v>
      </c>
      <c r="X194" s="13">
        <f t="shared" si="81"/>
        <v>0.71463119709794443</v>
      </c>
      <c r="Y194" s="103">
        <v>1561</v>
      </c>
      <c r="Z194" s="75">
        <v>286</v>
      </c>
      <c r="AA194" s="13">
        <f t="shared" si="82"/>
        <v>0.18321588725176169</v>
      </c>
      <c r="AB194" s="75">
        <v>1275</v>
      </c>
      <c r="AC194" s="13">
        <f t="shared" si="83"/>
        <v>0.81678411274823826</v>
      </c>
      <c r="AD194" s="103">
        <v>722</v>
      </c>
      <c r="AE194" s="75">
        <v>92</v>
      </c>
      <c r="AF194" s="13">
        <f t="shared" si="84"/>
        <v>0.12742382271468145</v>
      </c>
      <c r="AG194" s="75">
        <v>630</v>
      </c>
      <c r="AH194" s="13">
        <f t="shared" si="85"/>
        <v>0.87257617728531855</v>
      </c>
      <c r="AI194" s="103">
        <v>208</v>
      </c>
      <c r="AJ194" s="75">
        <v>13</v>
      </c>
      <c r="AK194" s="13">
        <f t="shared" si="86"/>
        <v>6.25E-2</v>
      </c>
      <c r="AL194" s="75">
        <v>195</v>
      </c>
      <c r="AM194" s="13">
        <f t="shared" si="87"/>
        <v>0.9375</v>
      </c>
      <c r="AN194" s="103">
        <f t="shared" si="88"/>
        <v>8337</v>
      </c>
      <c r="AO194" s="75">
        <f t="shared" si="89"/>
        <v>2142</v>
      </c>
      <c r="AP194" s="13">
        <f t="shared" si="90"/>
        <v>0.25692695214105793</v>
      </c>
      <c r="AQ194" s="34">
        <f t="shared" si="73"/>
        <v>6195</v>
      </c>
      <c r="AR194" s="13">
        <f t="shared" si="91"/>
        <v>0.74307304785894202</v>
      </c>
      <c r="AS194" s="98"/>
      <c r="AU194" s="2"/>
      <c r="AV194" s="86"/>
      <c r="AW194" s="86"/>
      <c r="AX194" s="86"/>
      <c r="AY194" s="86"/>
      <c r="AZ194" s="85"/>
    </row>
    <row r="195" spans="1:52" s="12" customFormat="1" ht="13.5" customHeight="1">
      <c r="A195" s="81"/>
      <c r="B195" s="242">
        <v>64</v>
      </c>
      <c r="C195" s="315" t="s">
        <v>51</v>
      </c>
      <c r="D195" s="80" t="s">
        <v>153</v>
      </c>
      <c r="E195" s="101">
        <v>59</v>
      </c>
      <c r="F195" s="79">
        <v>9</v>
      </c>
      <c r="G195" s="77">
        <f t="shared" si="74"/>
        <v>0.15254237288135594</v>
      </c>
      <c r="H195" s="79">
        <v>50</v>
      </c>
      <c r="I195" s="77">
        <f t="shared" si="75"/>
        <v>0.84745762711864403</v>
      </c>
      <c r="J195" s="101">
        <v>114</v>
      </c>
      <c r="K195" s="79">
        <v>8</v>
      </c>
      <c r="L195" s="77">
        <f t="shared" si="76"/>
        <v>7.0175438596491224E-2</v>
      </c>
      <c r="M195" s="79">
        <v>106</v>
      </c>
      <c r="N195" s="77">
        <f t="shared" si="77"/>
        <v>0.92982456140350878</v>
      </c>
      <c r="O195" s="101">
        <v>3073</v>
      </c>
      <c r="P195" s="79">
        <v>497</v>
      </c>
      <c r="Q195" s="77">
        <f t="shared" si="78"/>
        <v>0.16173120728929385</v>
      </c>
      <c r="R195" s="79">
        <v>2576</v>
      </c>
      <c r="S195" s="77">
        <f t="shared" si="79"/>
        <v>0.8382687927107062</v>
      </c>
      <c r="T195" s="101">
        <v>2176</v>
      </c>
      <c r="U195" s="79">
        <v>240</v>
      </c>
      <c r="V195" s="77">
        <f t="shared" si="80"/>
        <v>0.11029411764705882</v>
      </c>
      <c r="W195" s="79">
        <v>1936</v>
      </c>
      <c r="X195" s="77">
        <f t="shared" si="81"/>
        <v>0.88970588235294112</v>
      </c>
      <c r="Y195" s="101">
        <v>1342</v>
      </c>
      <c r="Z195" s="79">
        <v>98</v>
      </c>
      <c r="AA195" s="77">
        <f t="shared" si="82"/>
        <v>7.3025335320417287E-2</v>
      </c>
      <c r="AB195" s="79">
        <v>1244</v>
      </c>
      <c r="AC195" s="77">
        <f t="shared" si="83"/>
        <v>0.92697466467958267</v>
      </c>
      <c r="AD195" s="101">
        <v>551</v>
      </c>
      <c r="AE195" s="79">
        <v>21</v>
      </c>
      <c r="AF195" s="77">
        <f t="shared" si="84"/>
        <v>3.8112522686025406E-2</v>
      </c>
      <c r="AG195" s="79">
        <v>530</v>
      </c>
      <c r="AH195" s="77">
        <f t="shared" si="85"/>
        <v>0.96188747731397461</v>
      </c>
      <c r="AI195" s="101">
        <v>171</v>
      </c>
      <c r="AJ195" s="79">
        <v>3</v>
      </c>
      <c r="AK195" s="77">
        <f t="shared" si="86"/>
        <v>1.7543859649122806E-2</v>
      </c>
      <c r="AL195" s="79">
        <v>168</v>
      </c>
      <c r="AM195" s="77">
        <f t="shared" si="87"/>
        <v>0.98245614035087714</v>
      </c>
      <c r="AN195" s="101">
        <f t="shared" si="88"/>
        <v>7486</v>
      </c>
      <c r="AO195" s="79">
        <f t="shared" si="89"/>
        <v>876</v>
      </c>
      <c r="AP195" s="77">
        <f t="shared" si="90"/>
        <v>0.11701843441090035</v>
      </c>
      <c r="AQ195" s="78">
        <f t="shared" si="73"/>
        <v>6610</v>
      </c>
      <c r="AR195" s="77">
        <f t="shared" si="91"/>
        <v>0.88298156558909968</v>
      </c>
      <c r="AS195" s="98"/>
      <c r="AU195" s="87"/>
      <c r="AV195" s="86"/>
      <c r="AW195" s="86"/>
      <c r="AX195" s="86"/>
      <c r="AY195" s="86"/>
      <c r="AZ195" s="85"/>
    </row>
    <row r="196" spans="1:52" s="12" customFormat="1" ht="13.5" customHeight="1">
      <c r="A196" s="81"/>
      <c r="B196" s="243"/>
      <c r="C196" s="316"/>
      <c r="D196" s="70" t="s">
        <v>152</v>
      </c>
      <c r="E196" s="102">
        <v>9</v>
      </c>
      <c r="F196" s="69">
        <v>1</v>
      </c>
      <c r="G196" s="67">
        <f t="shared" si="74"/>
        <v>0.1111111111111111</v>
      </c>
      <c r="H196" s="69">
        <v>8</v>
      </c>
      <c r="I196" s="67">
        <f t="shared" si="75"/>
        <v>0.88888888888888884</v>
      </c>
      <c r="J196" s="102">
        <v>14</v>
      </c>
      <c r="K196" s="69">
        <v>1</v>
      </c>
      <c r="L196" s="67">
        <f t="shared" si="76"/>
        <v>7.1428571428571425E-2</v>
      </c>
      <c r="M196" s="69">
        <v>13</v>
      </c>
      <c r="N196" s="67">
        <f t="shared" si="77"/>
        <v>0.9285714285714286</v>
      </c>
      <c r="O196" s="102">
        <v>626</v>
      </c>
      <c r="P196" s="69">
        <v>119</v>
      </c>
      <c r="Q196" s="67">
        <f t="shared" si="78"/>
        <v>0.19009584664536741</v>
      </c>
      <c r="R196" s="69">
        <v>507</v>
      </c>
      <c r="S196" s="67">
        <f t="shared" si="79"/>
        <v>0.80990415335463262</v>
      </c>
      <c r="T196" s="102">
        <v>303</v>
      </c>
      <c r="U196" s="69">
        <v>38</v>
      </c>
      <c r="V196" s="67">
        <f t="shared" si="80"/>
        <v>0.1254125412541254</v>
      </c>
      <c r="W196" s="69">
        <v>265</v>
      </c>
      <c r="X196" s="67">
        <f t="shared" si="81"/>
        <v>0.87458745874587462</v>
      </c>
      <c r="Y196" s="102">
        <v>121</v>
      </c>
      <c r="Z196" s="69">
        <v>8</v>
      </c>
      <c r="AA196" s="67">
        <f t="shared" si="82"/>
        <v>6.6115702479338845E-2</v>
      </c>
      <c r="AB196" s="69">
        <v>113</v>
      </c>
      <c r="AC196" s="67">
        <f t="shared" si="83"/>
        <v>0.93388429752066116</v>
      </c>
      <c r="AD196" s="102">
        <v>57</v>
      </c>
      <c r="AE196" s="69">
        <v>2</v>
      </c>
      <c r="AF196" s="67">
        <f t="shared" si="84"/>
        <v>3.5087719298245612E-2</v>
      </c>
      <c r="AG196" s="69">
        <v>55</v>
      </c>
      <c r="AH196" s="67">
        <f t="shared" si="85"/>
        <v>0.96491228070175439</v>
      </c>
      <c r="AI196" s="102">
        <v>40</v>
      </c>
      <c r="AJ196" s="69">
        <v>0</v>
      </c>
      <c r="AK196" s="67">
        <f t="shared" si="86"/>
        <v>0</v>
      </c>
      <c r="AL196" s="69">
        <v>40</v>
      </c>
      <c r="AM196" s="67">
        <f t="shared" si="87"/>
        <v>1</v>
      </c>
      <c r="AN196" s="102">
        <f t="shared" si="88"/>
        <v>1170</v>
      </c>
      <c r="AO196" s="69">
        <f t="shared" si="89"/>
        <v>169</v>
      </c>
      <c r="AP196" s="67">
        <f t="shared" si="90"/>
        <v>0.14444444444444443</v>
      </c>
      <c r="AQ196" s="68">
        <f t="shared" si="73"/>
        <v>1001</v>
      </c>
      <c r="AR196" s="67">
        <f t="shared" si="91"/>
        <v>0.85555555555555551</v>
      </c>
      <c r="AS196" s="98"/>
      <c r="AU196" s="87"/>
      <c r="AV196" s="86"/>
      <c r="AW196" s="86"/>
      <c r="AX196" s="86"/>
      <c r="AY196" s="86"/>
      <c r="AZ196" s="85"/>
    </row>
    <row r="197" spans="1:52" s="12" customFormat="1" ht="13.5" customHeight="1">
      <c r="A197" s="81"/>
      <c r="B197" s="244"/>
      <c r="C197" s="318"/>
      <c r="D197" s="76" t="s">
        <v>151</v>
      </c>
      <c r="E197" s="103">
        <v>68</v>
      </c>
      <c r="F197" s="75">
        <v>10</v>
      </c>
      <c r="G197" s="13">
        <f t="shared" si="74"/>
        <v>0.14705882352941177</v>
      </c>
      <c r="H197" s="75">
        <v>58</v>
      </c>
      <c r="I197" s="13">
        <f t="shared" si="75"/>
        <v>0.8529411764705882</v>
      </c>
      <c r="J197" s="103">
        <v>128</v>
      </c>
      <c r="K197" s="75">
        <v>9</v>
      </c>
      <c r="L197" s="13">
        <f t="shared" si="76"/>
        <v>7.03125E-2</v>
      </c>
      <c r="M197" s="75">
        <v>119</v>
      </c>
      <c r="N197" s="13">
        <f t="shared" si="77"/>
        <v>0.9296875</v>
      </c>
      <c r="O197" s="103">
        <v>3699</v>
      </c>
      <c r="P197" s="75">
        <v>616</v>
      </c>
      <c r="Q197" s="13">
        <f t="shared" si="78"/>
        <v>0.16653149499864828</v>
      </c>
      <c r="R197" s="75">
        <v>3083</v>
      </c>
      <c r="S197" s="13">
        <f t="shared" si="79"/>
        <v>0.83346850500135172</v>
      </c>
      <c r="T197" s="103">
        <v>2479</v>
      </c>
      <c r="U197" s="75">
        <v>278</v>
      </c>
      <c r="V197" s="13">
        <f t="shared" si="80"/>
        <v>0.11214199273900767</v>
      </c>
      <c r="W197" s="75">
        <v>2201</v>
      </c>
      <c r="X197" s="13">
        <f t="shared" si="81"/>
        <v>0.88785800726099229</v>
      </c>
      <c r="Y197" s="103">
        <v>1463</v>
      </c>
      <c r="Z197" s="75">
        <v>106</v>
      </c>
      <c r="AA197" s="13">
        <f t="shared" si="82"/>
        <v>7.2453861927546132E-2</v>
      </c>
      <c r="AB197" s="75">
        <v>1357</v>
      </c>
      <c r="AC197" s="13">
        <f t="shared" si="83"/>
        <v>0.9275461380724539</v>
      </c>
      <c r="AD197" s="103">
        <v>608</v>
      </c>
      <c r="AE197" s="75">
        <v>23</v>
      </c>
      <c r="AF197" s="13">
        <f t="shared" si="84"/>
        <v>3.7828947368421052E-2</v>
      </c>
      <c r="AG197" s="75">
        <v>585</v>
      </c>
      <c r="AH197" s="13">
        <f t="shared" si="85"/>
        <v>0.96217105263157898</v>
      </c>
      <c r="AI197" s="103">
        <v>211</v>
      </c>
      <c r="AJ197" s="75">
        <v>3</v>
      </c>
      <c r="AK197" s="13">
        <f t="shared" si="86"/>
        <v>1.4218009478672985E-2</v>
      </c>
      <c r="AL197" s="75">
        <v>208</v>
      </c>
      <c r="AM197" s="13">
        <f t="shared" si="87"/>
        <v>0.98578199052132698</v>
      </c>
      <c r="AN197" s="103">
        <f t="shared" si="88"/>
        <v>8656</v>
      </c>
      <c r="AO197" s="75">
        <f t="shared" si="89"/>
        <v>1045</v>
      </c>
      <c r="AP197" s="13">
        <f t="shared" si="90"/>
        <v>0.12072550831792976</v>
      </c>
      <c r="AQ197" s="34">
        <f t="shared" si="73"/>
        <v>7611</v>
      </c>
      <c r="AR197" s="13">
        <f t="shared" si="91"/>
        <v>0.87927449168207028</v>
      </c>
      <c r="AS197" s="98"/>
      <c r="AU197" s="87"/>
      <c r="AV197" s="86"/>
      <c r="AW197" s="86"/>
      <c r="AX197" s="86"/>
      <c r="AY197" s="86"/>
      <c r="AZ197" s="85"/>
    </row>
    <row r="198" spans="1:52" s="12" customFormat="1" ht="13.5" customHeight="1">
      <c r="B198" s="242">
        <v>65</v>
      </c>
      <c r="C198" s="315" t="s">
        <v>11</v>
      </c>
      <c r="D198" s="80" t="s">
        <v>153</v>
      </c>
      <c r="E198" s="101">
        <v>4</v>
      </c>
      <c r="F198" s="79">
        <v>0</v>
      </c>
      <c r="G198" s="77">
        <f t="shared" si="74"/>
        <v>0</v>
      </c>
      <c r="H198" s="79">
        <v>4</v>
      </c>
      <c r="I198" s="77">
        <f t="shared" si="75"/>
        <v>1</v>
      </c>
      <c r="J198" s="101">
        <v>19</v>
      </c>
      <c r="K198" s="79">
        <v>1</v>
      </c>
      <c r="L198" s="77">
        <f t="shared" si="76"/>
        <v>5.2631578947368418E-2</v>
      </c>
      <c r="M198" s="79">
        <v>18</v>
      </c>
      <c r="N198" s="77">
        <f t="shared" si="77"/>
        <v>0.94736842105263153</v>
      </c>
      <c r="O198" s="101">
        <v>1411</v>
      </c>
      <c r="P198" s="79">
        <v>371</v>
      </c>
      <c r="Q198" s="77">
        <f t="shared" si="78"/>
        <v>0.26293408929836998</v>
      </c>
      <c r="R198" s="79">
        <v>1040</v>
      </c>
      <c r="S198" s="77">
        <f t="shared" si="79"/>
        <v>0.73706591070163008</v>
      </c>
      <c r="T198" s="101">
        <v>1062</v>
      </c>
      <c r="U198" s="79">
        <v>229</v>
      </c>
      <c r="V198" s="77">
        <f t="shared" si="80"/>
        <v>0.21563088512241055</v>
      </c>
      <c r="W198" s="79">
        <v>833</v>
      </c>
      <c r="X198" s="77">
        <f t="shared" si="81"/>
        <v>0.78436911487758942</v>
      </c>
      <c r="Y198" s="101">
        <v>711</v>
      </c>
      <c r="Z198" s="79">
        <v>89</v>
      </c>
      <c r="AA198" s="77">
        <f t="shared" si="82"/>
        <v>0.12517580872011252</v>
      </c>
      <c r="AB198" s="79">
        <v>622</v>
      </c>
      <c r="AC198" s="77">
        <f t="shared" si="83"/>
        <v>0.87482419127988753</v>
      </c>
      <c r="AD198" s="101">
        <v>345</v>
      </c>
      <c r="AE198" s="79">
        <v>22</v>
      </c>
      <c r="AF198" s="77">
        <f t="shared" si="84"/>
        <v>6.3768115942028983E-2</v>
      </c>
      <c r="AG198" s="79">
        <v>323</v>
      </c>
      <c r="AH198" s="77">
        <f t="shared" si="85"/>
        <v>0.93623188405797098</v>
      </c>
      <c r="AI198" s="101">
        <v>116</v>
      </c>
      <c r="AJ198" s="79">
        <v>4</v>
      </c>
      <c r="AK198" s="77">
        <f t="shared" si="86"/>
        <v>3.4482758620689655E-2</v>
      </c>
      <c r="AL198" s="79">
        <v>112</v>
      </c>
      <c r="AM198" s="77">
        <f t="shared" si="87"/>
        <v>0.96551724137931039</v>
      </c>
      <c r="AN198" s="101">
        <f t="shared" si="88"/>
        <v>3668</v>
      </c>
      <c r="AO198" s="79">
        <f t="shared" si="89"/>
        <v>716</v>
      </c>
      <c r="AP198" s="77">
        <f t="shared" si="90"/>
        <v>0.19520174482006544</v>
      </c>
      <c r="AQ198" s="78">
        <f t="shared" ref="AQ198:AQ227" si="92">SUM(H198,M198,R198,W198,AB198,AG198,AL198)</f>
        <v>2952</v>
      </c>
      <c r="AR198" s="77">
        <f t="shared" si="91"/>
        <v>0.80479825517993453</v>
      </c>
      <c r="AS198" s="98"/>
      <c r="AU198" s="87"/>
      <c r="AV198" s="86"/>
      <c r="AW198" s="86"/>
      <c r="AX198" s="86"/>
      <c r="AY198" s="86"/>
      <c r="AZ198" s="85"/>
    </row>
    <row r="199" spans="1:52" s="12" customFormat="1" ht="13.5" customHeight="1">
      <c r="B199" s="243"/>
      <c r="C199" s="316"/>
      <c r="D199" s="70" t="s">
        <v>152</v>
      </c>
      <c r="E199" s="102">
        <v>2</v>
      </c>
      <c r="F199" s="69">
        <v>0</v>
      </c>
      <c r="G199" s="67">
        <f t="shared" ref="G199:G227" si="93">IFERROR(F199/E199,"-")</f>
        <v>0</v>
      </c>
      <c r="H199" s="69">
        <v>2</v>
      </c>
      <c r="I199" s="67">
        <f t="shared" ref="I199:I227" si="94">IFERROR(H199/E199,"-")</f>
        <v>1</v>
      </c>
      <c r="J199" s="102">
        <v>4</v>
      </c>
      <c r="K199" s="69">
        <v>0</v>
      </c>
      <c r="L199" s="67">
        <f t="shared" ref="L199:L227" si="95">IFERROR(K199/J199,"-")</f>
        <v>0</v>
      </c>
      <c r="M199" s="69">
        <v>4</v>
      </c>
      <c r="N199" s="67">
        <f t="shared" ref="N199:N227" si="96">IFERROR(M199/J199,"-")</f>
        <v>1</v>
      </c>
      <c r="O199" s="102">
        <v>364</v>
      </c>
      <c r="P199" s="69">
        <v>71</v>
      </c>
      <c r="Q199" s="67">
        <f t="shared" ref="Q199:Q227" si="97">IFERROR(P199/O199,"-")</f>
        <v>0.19505494505494506</v>
      </c>
      <c r="R199" s="69">
        <v>293</v>
      </c>
      <c r="S199" s="67">
        <f t="shared" ref="S199:S227" si="98">IFERROR(R199/O199,"-")</f>
        <v>0.80494505494505497</v>
      </c>
      <c r="T199" s="102">
        <v>156</v>
      </c>
      <c r="U199" s="69">
        <v>34</v>
      </c>
      <c r="V199" s="67">
        <f t="shared" ref="V199:V227" si="99">IFERROR(U199/T199,"-")</f>
        <v>0.21794871794871795</v>
      </c>
      <c r="W199" s="69">
        <v>122</v>
      </c>
      <c r="X199" s="67">
        <f t="shared" ref="X199:X227" si="100">IFERROR(W199/T199,"-")</f>
        <v>0.78205128205128205</v>
      </c>
      <c r="Y199" s="102">
        <v>56</v>
      </c>
      <c r="Z199" s="69">
        <v>7</v>
      </c>
      <c r="AA199" s="67">
        <f t="shared" ref="AA199:AA227" si="101">IFERROR(Z199/Y199,"-")</f>
        <v>0.125</v>
      </c>
      <c r="AB199" s="69">
        <v>49</v>
      </c>
      <c r="AC199" s="67">
        <f t="shared" ref="AC199:AC227" si="102">IFERROR(AB199/Y199,"-")</f>
        <v>0.875</v>
      </c>
      <c r="AD199" s="102">
        <v>46</v>
      </c>
      <c r="AE199" s="69">
        <v>2</v>
      </c>
      <c r="AF199" s="67">
        <f t="shared" ref="AF199:AF227" si="103">IFERROR(AE199/AD199,"-")</f>
        <v>4.3478260869565216E-2</v>
      </c>
      <c r="AG199" s="69">
        <v>44</v>
      </c>
      <c r="AH199" s="67">
        <f t="shared" ref="AH199:AH227" si="104">IFERROR(AG199/AD199,"-")</f>
        <v>0.95652173913043481</v>
      </c>
      <c r="AI199" s="102">
        <v>21</v>
      </c>
      <c r="AJ199" s="69">
        <v>0</v>
      </c>
      <c r="AK199" s="67">
        <f t="shared" ref="AK199:AK227" si="105">IFERROR(AJ199/AI199,"-")</f>
        <v>0</v>
      </c>
      <c r="AL199" s="69">
        <v>21</v>
      </c>
      <c r="AM199" s="67">
        <f t="shared" ref="AM199:AM227" si="106">IFERROR(AL199/AI199,"-")</f>
        <v>1</v>
      </c>
      <c r="AN199" s="102">
        <f t="shared" ref="AN199:AN227" si="107">SUM(E199,J199,O199,T199,Y199,AD199,AI199)</f>
        <v>649</v>
      </c>
      <c r="AO199" s="69">
        <f t="shared" ref="AO199:AO227" si="108">SUM(F199,K199,P199,U199,Z199,AE199,AJ199)</f>
        <v>114</v>
      </c>
      <c r="AP199" s="67">
        <f t="shared" ref="AP199:AP227" si="109">IFERROR(AO199/AN199,"-")</f>
        <v>0.17565485362095531</v>
      </c>
      <c r="AQ199" s="68">
        <f t="shared" si="92"/>
        <v>535</v>
      </c>
      <c r="AR199" s="67">
        <f t="shared" ref="AR199:AR227" si="110">IFERROR(AQ199/AN199,"-")</f>
        <v>0.82434514637904466</v>
      </c>
      <c r="AS199" s="98"/>
      <c r="AU199" s="87"/>
      <c r="AV199" s="86"/>
      <c r="AW199" s="86"/>
      <c r="AX199" s="86"/>
      <c r="AY199" s="86"/>
      <c r="AZ199" s="85"/>
    </row>
    <row r="200" spans="1:52" s="12" customFormat="1" ht="13.5" customHeight="1">
      <c r="B200" s="244"/>
      <c r="C200" s="318"/>
      <c r="D200" s="76" t="s">
        <v>151</v>
      </c>
      <c r="E200" s="103">
        <v>6</v>
      </c>
      <c r="F200" s="75">
        <v>0</v>
      </c>
      <c r="G200" s="13">
        <f t="shared" si="93"/>
        <v>0</v>
      </c>
      <c r="H200" s="75">
        <v>6</v>
      </c>
      <c r="I200" s="13">
        <f t="shared" si="94"/>
        <v>1</v>
      </c>
      <c r="J200" s="103">
        <v>23</v>
      </c>
      <c r="K200" s="75">
        <v>1</v>
      </c>
      <c r="L200" s="13">
        <f t="shared" si="95"/>
        <v>4.3478260869565216E-2</v>
      </c>
      <c r="M200" s="75">
        <v>22</v>
      </c>
      <c r="N200" s="13">
        <f t="shared" si="96"/>
        <v>0.95652173913043481</v>
      </c>
      <c r="O200" s="103">
        <v>1775</v>
      </c>
      <c r="P200" s="75">
        <v>442</v>
      </c>
      <c r="Q200" s="13">
        <f t="shared" si="97"/>
        <v>0.24901408450704227</v>
      </c>
      <c r="R200" s="75">
        <v>1333</v>
      </c>
      <c r="S200" s="13">
        <f t="shared" si="98"/>
        <v>0.75098591549295779</v>
      </c>
      <c r="T200" s="103">
        <v>1218</v>
      </c>
      <c r="U200" s="75">
        <v>263</v>
      </c>
      <c r="V200" s="13">
        <f t="shared" si="99"/>
        <v>0.21592775041050905</v>
      </c>
      <c r="W200" s="75">
        <v>955</v>
      </c>
      <c r="X200" s="13">
        <f t="shared" si="100"/>
        <v>0.78407224958949095</v>
      </c>
      <c r="Y200" s="103">
        <v>767</v>
      </c>
      <c r="Z200" s="75">
        <v>96</v>
      </c>
      <c r="AA200" s="13">
        <f t="shared" si="101"/>
        <v>0.12516297262059975</v>
      </c>
      <c r="AB200" s="75">
        <v>671</v>
      </c>
      <c r="AC200" s="13">
        <f t="shared" si="102"/>
        <v>0.87483702737940028</v>
      </c>
      <c r="AD200" s="103">
        <v>391</v>
      </c>
      <c r="AE200" s="75">
        <v>24</v>
      </c>
      <c r="AF200" s="13">
        <f t="shared" si="103"/>
        <v>6.1381074168797956E-2</v>
      </c>
      <c r="AG200" s="75">
        <v>367</v>
      </c>
      <c r="AH200" s="13">
        <f t="shared" si="104"/>
        <v>0.9386189258312021</v>
      </c>
      <c r="AI200" s="103">
        <v>137</v>
      </c>
      <c r="AJ200" s="75">
        <v>4</v>
      </c>
      <c r="AK200" s="13">
        <f t="shared" si="105"/>
        <v>2.9197080291970802E-2</v>
      </c>
      <c r="AL200" s="75">
        <v>133</v>
      </c>
      <c r="AM200" s="13">
        <f t="shared" si="106"/>
        <v>0.97080291970802923</v>
      </c>
      <c r="AN200" s="103">
        <f t="shared" si="107"/>
        <v>4317</v>
      </c>
      <c r="AO200" s="75">
        <f t="shared" si="108"/>
        <v>830</v>
      </c>
      <c r="AP200" s="13">
        <f t="shared" si="109"/>
        <v>0.19226314570303452</v>
      </c>
      <c r="AQ200" s="34">
        <f t="shared" si="92"/>
        <v>3487</v>
      </c>
      <c r="AR200" s="13">
        <f t="shared" si="110"/>
        <v>0.80773685429696551</v>
      </c>
      <c r="AS200" s="98"/>
      <c r="AU200" s="85"/>
      <c r="AV200" s="85"/>
      <c r="AW200" s="85"/>
      <c r="AX200" s="85"/>
      <c r="AY200" s="85"/>
      <c r="AZ200" s="85"/>
    </row>
    <row r="201" spans="1:52" s="12" customFormat="1" ht="13.5" customHeight="1">
      <c r="B201" s="242">
        <v>66</v>
      </c>
      <c r="C201" s="315" t="s">
        <v>5</v>
      </c>
      <c r="D201" s="80" t="s">
        <v>153</v>
      </c>
      <c r="E201" s="101">
        <v>1</v>
      </c>
      <c r="F201" s="79">
        <v>0</v>
      </c>
      <c r="G201" s="77">
        <f t="shared" si="93"/>
        <v>0</v>
      </c>
      <c r="H201" s="79">
        <v>1</v>
      </c>
      <c r="I201" s="77">
        <f t="shared" si="94"/>
        <v>1</v>
      </c>
      <c r="J201" s="101">
        <v>5</v>
      </c>
      <c r="K201" s="79">
        <v>1</v>
      </c>
      <c r="L201" s="77">
        <f t="shared" si="95"/>
        <v>0.2</v>
      </c>
      <c r="M201" s="79">
        <v>4</v>
      </c>
      <c r="N201" s="77">
        <f t="shared" si="96"/>
        <v>0.8</v>
      </c>
      <c r="O201" s="101">
        <v>1493</v>
      </c>
      <c r="P201" s="79">
        <v>805</v>
      </c>
      <c r="Q201" s="77">
        <f t="shared" si="97"/>
        <v>0.53918285331547222</v>
      </c>
      <c r="R201" s="79">
        <v>688</v>
      </c>
      <c r="S201" s="77">
        <f t="shared" si="98"/>
        <v>0.46081714668452778</v>
      </c>
      <c r="T201" s="101">
        <v>1024</v>
      </c>
      <c r="U201" s="79">
        <v>548</v>
      </c>
      <c r="V201" s="77">
        <f t="shared" si="99"/>
        <v>0.53515625</v>
      </c>
      <c r="W201" s="79">
        <v>476</v>
      </c>
      <c r="X201" s="77">
        <f t="shared" si="100"/>
        <v>0.46484375</v>
      </c>
      <c r="Y201" s="101">
        <v>637</v>
      </c>
      <c r="Z201" s="79">
        <v>297</v>
      </c>
      <c r="AA201" s="77">
        <f t="shared" si="101"/>
        <v>0.46624803767660911</v>
      </c>
      <c r="AB201" s="79">
        <v>340</v>
      </c>
      <c r="AC201" s="77">
        <f t="shared" si="102"/>
        <v>0.53375196232339095</v>
      </c>
      <c r="AD201" s="101">
        <v>333</v>
      </c>
      <c r="AE201" s="79">
        <v>127</v>
      </c>
      <c r="AF201" s="77">
        <f t="shared" si="103"/>
        <v>0.38138138138138139</v>
      </c>
      <c r="AG201" s="79">
        <v>206</v>
      </c>
      <c r="AH201" s="77">
        <f t="shared" si="104"/>
        <v>0.61861861861861867</v>
      </c>
      <c r="AI201" s="101">
        <v>115</v>
      </c>
      <c r="AJ201" s="79">
        <v>24</v>
      </c>
      <c r="AK201" s="77">
        <f t="shared" si="105"/>
        <v>0.20869565217391303</v>
      </c>
      <c r="AL201" s="79">
        <v>91</v>
      </c>
      <c r="AM201" s="77">
        <f t="shared" si="106"/>
        <v>0.79130434782608694</v>
      </c>
      <c r="AN201" s="101">
        <f t="shared" si="107"/>
        <v>3608</v>
      </c>
      <c r="AO201" s="79">
        <f t="shared" si="108"/>
        <v>1802</v>
      </c>
      <c r="AP201" s="77">
        <f t="shared" si="109"/>
        <v>0.49944567627494457</v>
      </c>
      <c r="AQ201" s="78">
        <f t="shared" si="92"/>
        <v>1806</v>
      </c>
      <c r="AR201" s="77">
        <f t="shared" si="110"/>
        <v>0.50055432372505548</v>
      </c>
      <c r="AS201" s="98"/>
      <c r="AU201" s="85"/>
      <c r="AV201" s="85"/>
      <c r="AW201" s="85"/>
      <c r="AX201" s="85"/>
      <c r="AY201" s="85"/>
      <c r="AZ201" s="85"/>
    </row>
    <row r="202" spans="1:52" s="12" customFormat="1" ht="13.5" customHeight="1">
      <c r="B202" s="243"/>
      <c r="C202" s="316"/>
      <c r="D202" s="70" t="s">
        <v>152</v>
      </c>
      <c r="E202" s="102">
        <v>1</v>
      </c>
      <c r="F202" s="69">
        <v>1</v>
      </c>
      <c r="G202" s="67">
        <f t="shared" si="93"/>
        <v>1</v>
      </c>
      <c r="H202" s="69">
        <v>0</v>
      </c>
      <c r="I202" s="67">
        <f t="shared" si="94"/>
        <v>0</v>
      </c>
      <c r="J202" s="102">
        <v>1</v>
      </c>
      <c r="K202" s="69">
        <v>0</v>
      </c>
      <c r="L202" s="67">
        <f t="shared" si="95"/>
        <v>0</v>
      </c>
      <c r="M202" s="69">
        <v>1</v>
      </c>
      <c r="N202" s="67">
        <f t="shared" si="96"/>
        <v>1</v>
      </c>
      <c r="O202" s="102">
        <v>454</v>
      </c>
      <c r="P202" s="69">
        <v>184</v>
      </c>
      <c r="Q202" s="67">
        <f t="shared" si="97"/>
        <v>0.40528634361233479</v>
      </c>
      <c r="R202" s="69">
        <v>270</v>
      </c>
      <c r="S202" s="67">
        <f t="shared" si="98"/>
        <v>0.59471365638766516</v>
      </c>
      <c r="T202" s="102">
        <v>212</v>
      </c>
      <c r="U202" s="69">
        <v>95</v>
      </c>
      <c r="V202" s="67">
        <f t="shared" si="99"/>
        <v>0.44811320754716982</v>
      </c>
      <c r="W202" s="69">
        <v>117</v>
      </c>
      <c r="X202" s="67">
        <f t="shared" si="100"/>
        <v>0.55188679245283023</v>
      </c>
      <c r="Y202" s="102">
        <v>92</v>
      </c>
      <c r="Z202" s="69">
        <v>30</v>
      </c>
      <c r="AA202" s="67">
        <f t="shared" si="101"/>
        <v>0.32608695652173914</v>
      </c>
      <c r="AB202" s="69">
        <v>62</v>
      </c>
      <c r="AC202" s="67">
        <f t="shared" si="102"/>
        <v>0.67391304347826086</v>
      </c>
      <c r="AD202" s="102">
        <v>44</v>
      </c>
      <c r="AE202" s="69">
        <v>6</v>
      </c>
      <c r="AF202" s="67">
        <f t="shared" si="103"/>
        <v>0.13636363636363635</v>
      </c>
      <c r="AG202" s="69">
        <v>38</v>
      </c>
      <c r="AH202" s="67">
        <f t="shared" si="104"/>
        <v>0.86363636363636365</v>
      </c>
      <c r="AI202" s="102">
        <v>25</v>
      </c>
      <c r="AJ202" s="69">
        <v>3</v>
      </c>
      <c r="AK202" s="67">
        <f t="shared" si="105"/>
        <v>0.12</v>
      </c>
      <c r="AL202" s="69">
        <v>22</v>
      </c>
      <c r="AM202" s="67">
        <f t="shared" si="106"/>
        <v>0.88</v>
      </c>
      <c r="AN202" s="102">
        <f t="shared" si="107"/>
        <v>829</v>
      </c>
      <c r="AO202" s="69">
        <f t="shared" si="108"/>
        <v>319</v>
      </c>
      <c r="AP202" s="67">
        <f t="shared" si="109"/>
        <v>0.38480096501809408</v>
      </c>
      <c r="AQ202" s="68">
        <f t="shared" si="92"/>
        <v>510</v>
      </c>
      <c r="AR202" s="67">
        <f t="shared" si="110"/>
        <v>0.61519903498190587</v>
      </c>
      <c r="AS202" s="98"/>
      <c r="AU202" s="85"/>
      <c r="AV202" s="85"/>
      <c r="AW202" s="85"/>
      <c r="AX202" s="85"/>
      <c r="AY202" s="85"/>
      <c r="AZ202" s="85"/>
    </row>
    <row r="203" spans="1:52" s="12" customFormat="1" ht="13.5" customHeight="1">
      <c r="B203" s="244"/>
      <c r="C203" s="318"/>
      <c r="D203" s="76" t="s">
        <v>151</v>
      </c>
      <c r="E203" s="103">
        <v>2</v>
      </c>
      <c r="F203" s="75">
        <v>1</v>
      </c>
      <c r="G203" s="13">
        <f t="shared" si="93"/>
        <v>0.5</v>
      </c>
      <c r="H203" s="75">
        <v>1</v>
      </c>
      <c r="I203" s="13">
        <f t="shared" si="94"/>
        <v>0.5</v>
      </c>
      <c r="J203" s="103">
        <v>6</v>
      </c>
      <c r="K203" s="75">
        <v>1</v>
      </c>
      <c r="L203" s="13">
        <f t="shared" si="95"/>
        <v>0.16666666666666666</v>
      </c>
      <c r="M203" s="75">
        <v>5</v>
      </c>
      <c r="N203" s="13">
        <f t="shared" si="96"/>
        <v>0.83333333333333337</v>
      </c>
      <c r="O203" s="103">
        <v>1947</v>
      </c>
      <c r="P203" s="75">
        <v>989</v>
      </c>
      <c r="Q203" s="13">
        <f t="shared" si="97"/>
        <v>0.50796096558808423</v>
      </c>
      <c r="R203" s="75">
        <v>958</v>
      </c>
      <c r="S203" s="13">
        <f t="shared" si="98"/>
        <v>0.49203903441191577</v>
      </c>
      <c r="T203" s="103">
        <v>1236</v>
      </c>
      <c r="U203" s="75">
        <v>643</v>
      </c>
      <c r="V203" s="13">
        <f t="shared" si="99"/>
        <v>0.52022653721682843</v>
      </c>
      <c r="W203" s="75">
        <v>593</v>
      </c>
      <c r="X203" s="13">
        <f t="shared" si="100"/>
        <v>0.47977346278317151</v>
      </c>
      <c r="Y203" s="103">
        <v>729</v>
      </c>
      <c r="Z203" s="75">
        <v>327</v>
      </c>
      <c r="AA203" s="13">
        <f t="shared" si="101"/>
        <v>0.44855967078189302</v>
      </c>
      <c r="AB203" s="75">
        <v>402</v>
      </c>
      <c r="AC203" s="13">
        <f t="shared" si="102"/>
        <v>0.55144032921810704</v>
      </c>
      <c r="AD203" s="103">
        <v>377</v>
      </c>
      <c r="AE203" s="75">
        <v>133</v>
      </c>
      <c r="AF203" s="13">
        <f t="shared" si="103"/>
        <v>0.35278514588859416</v>
      </c>
      <c r="AG203" s="75">
        <v>244</v>
      </c>
      <c r="AH203" s="13">
        <f t="shared" si="104"/>
        <v>0.64721485411140589</v>
      </c>
      <c r="AI203" s="103">
        <v>140</v>
      </c>
      <c r="AJ203" s="75">
        <v>27</v>
      </c>
      <c r="AK203" s="13">
        <f t="shared" si="105"/>
        <v>0.19285714285714287</v>
      </c>
      <c r="AL203" s="75">
        <v>113</v>
      </c>
      <c r="AM203" s="13">
        <f t="shared" si="106"/>
        <v>0.80714285714285716</v>
      </c>
      <c r="AN203" s="103">
        <f t="shared" si="107"/>
        <v>4437</v>
      </c>
      <c r="AO203" s="75">
        <f t="shared" si="108"/>
        <v>2121</v>
      </c>
      <c r="AP203" s="13">
        <f t="shared" si="109"/>
        <v>0.47802569303583503</v>
      </c>
      <c r="AQ203" s="34">
        <f t="shared" si="92"/>
        <v>2316</v>
      </c>
      <c r="AR203" s="13">
        <f t="shared" si="110"/>
        <v>0.52197430696416502</v>
      </c>
      <c r="AS203" s="98"/>
      <c r="AU203" s="85"/>
      <c r="AV203" s="85"/>
      <c r="AW203" s="85"/>
      <c r="AX203" s="85"/>
      <c r="AY203" s="85"/>
      <c r="AZ203" s="85"/>
    </row>
    <row r="204" spans="1:52" s="12" customFormat="1" ht="13.5" customHeight="1">
      <c r="B204" s="242">
        <v>67</v>
      </c>
      <c r="C204" s="315" t="s">
        <v>6</v>
      </c>
      <c r="D204" s="80" t="s">
        <v>153</v>
      </c>
      <c r="E204" s="101">
        <v>10</v>
      </c>
      <c r="F204" s="79">
        <v>5</v>
      </c>
      <c r="G204" s="77">
        <f t="shared" si="93"/>
        <v>0.5</v>
      </c>
      <c r="H204" s="79">
        <v>5</v>
      </c>
      <c r="I204" s="77">
        <f t="shared" si="94"/>
        <v>0.5</v>
      </c>
      <c r="J204" s="101">
        <v>24</v>
      </c>
      <c r="K204" s="79">
        <v>13</v>
      </c>
      <c r="L204" s="77">
        <f t="shared" si="95"/>
        <v>0.54166666666666663</v>
      </c>
      <c r="M204" s="79">
        <v>11</v>
      </c>
      <c r="N204" s="77">
        <f t="shared" si="96"/>
        <v>0.45833333333333331</v>
      </c>
      <c r="O204" s="101">
        <v>559</v>
      </c>
      <c r="P204" s="79">
        <v>157</v>
      </c>
      <c r="Q204" s="77">
        <f t="shared" si="97"/>
        <v>0.28085867620751342</v>
      </c>
      <c r="R204" s="79">
        <v>402</v>
      </c>
      <c r="S204" s="77">
        <f t="shared" si="98"/>
        <v>0.71914132379248663</v>
      </c>
      <c r="T204" s="101">
        <v>434</v>
      </c>
      <c r="U204" s="79">
        <v>95</v>
      </c>
      <c r="V204" s="77">
        <f t="shared" si="99"/>
        <v>0.21889400921658986</v>
      </c>
      <c r="W204" s="79">
        <v>339</v>
      </c>
      <c r="X204" s="77">
        <f t="shared" si="100"/>
        <v>0.78110599078341014</v>
      </c>
      <c r="Y204" s="101">
        <v>306</v>
      </c>
      <c r="Z204" s="79">
        <v>39</v>
      </c>
      <c r="AA204" s="77">
        <f t="shared" si="101"/>
        <v>0.12745098039215685</v>
      </c>
      <c r="AB204" s="79">
        <v>267</v>
      </c>
      <c r="AC204" s="77">
        <f t="shared" si="102"/>
        <v>0.87254901960784315</v>
      </c>
      <c r="AD204" s="101">
        <v>166</v>
      </c>
      <c r="AE204" s="79">
        <v>6</v>
      </c>
      <c r="AF204" s="77">
        <f t="shared" si="103"/>
        <v>3.614457831325301E-2</v>
      </c>
      <c r="AG204" s="79">
        <v>160</v>
      </c>
      <c r="AH204" s="77">
        <f t="shared" si="104"/>
        <v>0.96385542168674698</v>
      </c>
      <c r="AI204" s="101">
        <v>65</v>
      </c>
      <c r="AJ204" s="79">
        <v>2</v>
      </c>
      <c r="AK204" s="77">
        <f t="shared" si="105"/>
        <v>3.0769230769230771E-2</v>
      </c>
      <c r="AL204" s="79">
        <v>63</v>
      </c>
      <c r="AM204" s="77">
        <f t="shared" si="106"/>
        <v>0.96923076923076923</v>
      </c>
      <c r="AN204" s="101">
        <f t="shared" si="107"/>
        <v>1564</v>
      </c>
      <c r="AO204" s="79">
        <f t="shared" si="108"/>
        <v>317</v>
      </c>
      <c r="AP204" s="77">
        <f t="shared" si="109"/>
        <v>0.2026854219948849</v>
      </c>
      <c r="AQ204" s="78">
        <f t="shared" si="92"/>
        <v>1247</v>
      </c>
      <c r="AR204" s="77">
        <f t="shared" si="110"/>
        <v>0.79731457800511507</v>
      </c>
      <c r="AS204" s="98"/>
      <c r="AU204" s="85"/>
      <c r="AV204" s="85"/>
      <c r="AW204" s="85"/>
      <c r="AX204" s="85"/>
      <c r="AY204" s="85"/>
      <c r="AZ204" s="85"/>
    </row>
    <row r="205" spans="1:52" s="12" customFormat="1" ht="13.5" customHeight="1">
      <c r="B205" s="243"/>
      <c r="C205" s="316"/>
      <c r="D205" s="70" t="s">
        <v>152</v>
      </c>
      <c r="E205" s="102">
        <v>6</v>
      </c>
      <c r="F205" s="69">
        <v>4</v>
      </c>
      <c r="G205" s="67">
        <f t="shared" si="93"/>
        <v>0.66666666666666663</v>
      </c>
      <c r="H205" s="69">
        <v>2</v>
      </c>
      <c r="I205" s="67">
        <f t="shared" si="94"/>
        <v>0.33333333333333331</v>
      </c>
      <c r="J205" s="102">
        <v>6</v>
      </c>
      <c r="K205" s="69">
        <v>2</v>
      </c>
      <c r="L205" s="67">
        <f t="shared" si="95"/>
        <v>0.33333333333333331</v>
      </c>
      <c r="M205" s="69">
        <v>4</v>
      </c>
      <c r="N205" s="67">
        <f t="shared" si="96"/>
        <v>0.66666666666666663</v>
      </c>
      <c r="O205" s="102">
        <v>133</v>
      </c>
      <c r="P205" s="69">
        <v>25</v>
      </c>
      <c r="Q205" s="67">
        <f t="shared" si="97"/>
        <v>0.18796992481203006</v>
      </c>
      <c r="R205" s="69">
        <v>108</v>
      </c>
      <c r="S205" s="67">
        <f t="shared" si="98"/>
        <v>0.81203007518796988</v>
      </c>
      <c r="T205" s="102">
        <v>86</v>
      </c>
      <c r="U205" s="69">
        <v>18</v>
      </c>
      <c r="V205" s="67">
        <f t="shared" si="99"/>
        <v>0.20930232558139536</v>
      </c>
      <c r="W205" s="69">
        <v>68</v>
      </c>
      <c r="X205" s="67">
        <f t="shared" si="100"/>
        <v>0.79069767441860461</v>
      </c>
      <c r="Y205" s="102">
        <v>54</v>
      </c>
      <c r="Z205" s="69">
        <v>6</v>
      </c>
      <c r="AA205" s="67">
        <f t="shared" si="101"/>
        <v>0.1111111111111111</v>
      </c>
      <c r="AB205" s="69">
        <v>48</v>
      </c>
      <c r="AC205" s="67">
        <f t="shared" si="102"/>
        <v>0.88888888888888884</v>
      </c>
      <c r="AD205" s="102">
        <v>33</v>
      </c>
      <c r="AE205" s="69">
        <v>1</v>
      </c>
      <c r="AF205" s="67">
        <f t="shared" si="103"/>
        <v>3.0303030303030304E-2</v>
      </c>
      <c r="AG205" s="69">
        <v>32</v>
      </c>
      <c r="AH205" s="67">
        <f t="shared" si="104"/>
        <v>0.96969696969696972</v>
      </c>
      <c r="AI205" s="102">
        <v>18</v>
      </c>
      <c r="AJ205" s="69">
        <v>0</v>
      </c>
      <c r="AK205" s="67">
        <f t="shared" si="105"/>
        <v>0</v>
      </c>
      <c r="AL205" s="69">
        <v>18</v>
      </c>
      <c r="AM205" s="67">
        <f t="shared" si="106"/>
        <v>1</v>
      </c>
      <c r="AN205" s="102">
        <f t="shared" si="107"/>
        <v>336</v>
      </c>
      <c r="AO205" s="69">
        <f t="shared" si="108"/>
        <v>56</v>
      </c>
      <c r="AP205" s="67">
        <f t="shared" si="109"/>
        <v>0.16666666666666666</v>
      </c>
      <c r="AQ205" s="68">
        <f t="shared" si="92"/>
        <v>280</v>
      </c>
      <c r="AR205" s="67">
        <f t="shared" si="110"/>
        <v>0.83333333333333337</v>
      </c>
      <c r="AS205" s="98"/>
      <c r="AU205" s="85"/>
      <c r="AV205" s="85"/>
      <c r="AW205" s="85"/>
      <c r="AX205" s="85"/>
      <c r="AY205" s="85"/>
      <c r="AZ205" s="85"/>
    </row>
    <row r="206" spans="1:52" s="12" customFormat="1" ht="13.5" customHeight="1">
      <c r="B206" s="244"/>
      <c r="C206" s="318"/>
      <c r="D206" s="76" t="s">
        <v>151</v>
      </c>
      <c r="E206" s="103">
        <v>16</v>
      </c>
      <c r="F206" s="75">
        <v>9</v>
      </c>
      <c r="G206" s="13">
        <f t="shared" si="93"/>
        <v>0.5625</v>
      </c>
      <c r="H206" s="75">
        <v>7</v>
      </c>
      <c r="I206" s="13">
        <f t="shared" si="94"/>
        <v>0.4375</v>
      </c>
      <c r="J206" s="103">
        <v>30</v>
      </c>
      <c r="K206" s="75">
        <v>15</v>
      </c>
      <c r="L206" s="13">
        <f t="shared" si="95"/>
        <v>0.5</v>
      </c>
      <c r="M206" s="75">
        <v>15</v>
      </c>
      <c r="N206" s="13">
        <f t="shared" si="96"/>
        <v>0.5</v>
      </c>
      <c r="O206" s="103">
        <v>692</v>
      </c>
      <c r="P206" s="75">
        <v>182</v>
      </c>
      <c r="Q206" s="13">
        <f t="shared" si="97"/>
        <v>0.26300578034682082</v>
      </c>
      <c r="R206" s="75">
        <v>510</v>
      </c>
      <c r="S206" s="13">
        <f t="shared" si="98"/>
        <v>0.73699421965317924</v>
      </c>
      <c r="T206" s="103">
        <v>520</v>
      </c>
      <c r="U206" s="75">
        <v>113</v>
      </c>
      <c r="V206" s="13">
        <f t="shared" si="99"/>
        <v>0.21730769230769231</v>
      </c>
      <c r="W206" s="75">
        <v>407</v>
      </c>
      <c r="X206" s="13">
        <f t="shared" si="100"/>
        <v>0.78269230769230769</v>
      </c>
      <c r="Y206" s="103">
        <v>360</v>
      </c>
      <c r="Z206" s="75">
        <v>45</v>
      </c>
      <c r="AA206" s="13">
        <f t="shared" si="101"/>
        <v>0.125</v>
      </c>
      <c r="AB206" s="75">
        <v>315</v>
      </c>
      <c r="AC206" s="13">
        <f t="shared" si="102"/>
        <v>0.875</v>
      </c>
      <c r="AD206" s="103">
        <v>199</v>
      </c>
      <c r="AE206" s="75">
        <v>7</v>
      </c>
      <c r="AF206" s="13">
        <f t="shared" si="103"/>
        <v>3.5175879396984924E-2</v>
      </c>
      <c r="AG206" s="75">
        <v>192</v>
      </c>
      <c r="AH206" s="13">
        <f t="shared" si="104"/>
        <v>0.96482412060301503</v>
      </c>
      <c r="AI206" s="103">
        <v>83</v>
      </c>
      <c r="AJ206" s="75">
        <v>2</v>
      </c>
      <c r="AK206" s="13">
        <f t="shared" si="105"/>
        <v>2.4096385542168676E-2</v>
      </c>
      <c r="AL206" s="75">
        <v>81</v>
      </c>
      <c r="AM206" s="13">
        <f t="shared" si="106"/>
        <v>0.97590361445783136</v>
      </c>
      <c r="AN206" s="103">
        <f t="shared" si="107"/>
        <v>1900</v>
      </c>
      <c r="AO206" s="75">
        <f t="shared" si="108"/>
        <v>373</v>
      </c>
      <c r="AP206" s="13">
        <f t="shared" si="109"/>
        <v>0.19631578947368422</v>
      </c>
      <c r="AQ206" s="34">
        <f t="shared" si="92"/>
        <v>1527</v>
      </c>
      <c r="AR206" s="13">
        <f t="shared" si="110"/>
        <v>0.80368421052631578</v>
      </c>
      <c r="AS206" s="98"/>
      <c r="AU206" s="85"/>
      <c r="AV206" s="85"/>
      <c r="AW206" s="85"/>
      <c r="AX206" s="85"/>
      <c r="AY206" s="85"/>
      <c r="AZ206" s="85"/>
    </row>
    <row r="207" spans="1:52" s="12" customFormat="1" ht="13.5" customHeight="1">
      <c r="B207" s="242">
        <v>68</v>
      </c>
      <c r="C207" s="315" t="s">
        <v>52</v>
      </c>
      <c r="D207" s="80" t="s">
        <v>153</v>
      </c>
      <c r="E207" s="101">
        <v>12</v>
      </c>
      <c r="F207" s="79">
        <v>3</v>
      </c>
      <c r="G207" s="77">
        <f t="shared" si="93"/>
        <v>0.25</v>
      </c>
      <c r="H207" s="79">
        <v>9</v>
      </c>
      <c r="I207" s="77">
        <f t="shared" si="94"/>
        <v>0.75</v>
      </c>
      <c r="J207" s="101">
        <v>36</v>
      </c>
      <c r="K207" s="79">
        <v>4</v>
      </c>
      <c r="L207" s="77">
        <f t="shared" si="95"/>
        <v>0.1111111111111111</v>
      </c>
      <c r="M207" s="79">
        <v>32</v>
      </c>
      <c r="N207" s="77">
        <f t="shared" si="96"/>
        <v>0.88888888888888884</v>
      </c>
      <c r="O207" s="101">
        <v>767</v>
      </c>
      <c r="P207" s="79">
        <v>169</v>
      </c>
      <c r="Q207" s="77">
        <f t="shared" si="97"/>
        <v>0.22033898305084745</v>
      </c>
      <c r="R207" s="79">
        <v>598</v>
      </c>
      <c r="S207" s="77">
        <f t="shared" si="98"/>
        <v>0.77966101694915257</v>
      </c>
      <c r="T207" s="101">
        <v>693</v>
      </c>
      <c r="U207" s="79">
        <v>116</v>
      </c>
      <c r="V207" s="77">
        <f t="shared" si="99"/>
        <v>0.16738816738816739</v>
      </c>
      <c r="W207" s="79">
        <v>577</v>
      </c>
      <c r="X207" s="77">
        <f t="shared" si="100"/>
        <v>0.83261183261183258</v>
      </c>
      <c r="Y207" s="101">
        <v>432</v>
      </c>
      <c r="Z207" s="79">
        <v>47</v>
      </c>
      <c r="AA207" s="77">
        <f t="shared" si="101"/>
        <v>0.10879629629629629</v>
      </c>
      <c r="AB207" s="79">
        <v>385</v>
      </c>
      <c r="AC207" s="77">
        <f t="shared" si="102"/>
        <v>0.89120370370370372</v>
      </c>
      <c r="AD207" s="101">
        <v>205</v>
      </c>
      <c r="AE207" s="79">
        <v>13</v>
      </c>
      <c r="AF207" s="77">
        <f t="shared" si="103"/>
        <v>6.3414634146341464E-2</v>
      </c>
      <c r="AG207" s="79">
        <v>192</v>
      </c>
      <c r="AH207" s="77">
        <f t="shared" si="104"/>
        <v>0.93658536585365859</v>
      </c>
      <c r="AI207" s="101">
        <v>63</v>
      </c>
      <c r="AJ207" s="79">
        <v>1</v>
      </c>
      <c r="AK207" s="77">
        <f t="shared" si="105"/>
        <v>1.5873015873015872E-2</v>
      </c>
      <c r="AL207" s="79">
        <v>62</v>
      </c>
      <c r="AM207" s="77">
        <f t="shared" si="106"/>
        <v>0.98412698412698407</v>
      </c>
      <c r="AN207" s="101">
        <f t="shared" si="107"/>
        <v>2208</v>
      </c>
      <c r="AO207" s="79">
        <f t="shared" si="108"/>
        <v>353</v>
      </c>
      <c r="AP207" s="77">
        <f t="shared" si="109"/>
        <v>0.15987318840579709</v>
      </c>
      <c r="AQ207" s="78">
        <f t="shared" si="92"/>
        <v>1855</v>
      </c>
      <c r="AR207" s="77">
        <f t="shared" si="110"/>
        <v>0.84012681159420288</v>
      </c>
      <c r="AS207" s="98"/>
      <c r="AU207" s="85"/>
      <c r="AV207" s="85"/>
      <c r="AW207" s="85"/>
      <c r="AX207" s="85"/>
      <c r="AY207" s="85"/>
      <c r="AZ207" s="85"/>
    </row>
    <row r="208" spans="1:52" s="12" customFormat="1" ht="13.5" customHeight="1">
      <c r="B208" s="243"/>
      <c r="C208" s="316"/>
      <c r="D208" s="70" t="s">
        <v>152</v>
      </c>
      <c r="E208" s="102">
        <v>1</v>
      </c>
      <c r="F208" s="69">
        <v>0</v>
      </c>
      <c r="G208" s="67">
        <f t="shared" si="93"/>
        <v>0</v>
      </c>
      <c r="H208" s="69">
        <v>1</v>
      </c>
      <c r="I208" s="67">
        <f t="shared" si="94"/>
        <v>1</v>
      </c>
      <c r="J208" s="102">
        <v>0</v>
      </c>
      <c r="K208" s="69">
        <v>0</v>
      </c>
      <c r="L208" s="67" t="str">
        <f t="shared" si="95"/>
        <v>-</v>
      </c>
      <c r="M208" s="69">
        <v>0</v>
      </c>
      <c r="N208" s="67" t="str">
        <f t="shared" si="96"/>
        <v>-</v>
      </c>
      <c r="O208" s="102">
        <v>156</v>
      </c>
      <c r="P208" s="69">
        <v>35</v>
      </c>
      <c r="Q208" s="67">
        <f t="shared" si="97"/>
        <v>0.22435897435897437</v>
      </c>
      <c r="R208" s="69">
        <v>121</v>
      </c>
      <c r="S208" s="67">
        <f t="shared" si="98"/>
        <v>0.77564102564102566</v>
      </c>
      <c r="T208" s="102">
        <v>89</v>
      </c>
      <c r="U208" s="69">
        <v>12</v>
      </c>
      <c r="V208" s="67">
        <f t="shared" si="99"/>
        <v>0.1348314606741573</v>
      </c>
      <c r="W208" s="69">
        <v>77</v>
      </c>
      <c r="X208" s="67">
        <f t="shared" si="100"/>
        <v>0.8651685393258427</v>
      </c>
      <c r="Y208" s="102">
        <v>47</v>
      </c>
      <c r="Z208" s="69">
        <v>3</v>
      </c>
      <c r="AA208" s="67">
        <f t="shared" si="101"/>
        <v>6.3829787234042548E-2</v>
      </c>
      <c r="AB208" s="69">
        <v>44</v>
      </c>
      <c r="AC208" s="67">
        <f t="shared" si="102"/>
        <v>0.93617021276595747</v>
      </c>
      <c r="AD208" s="102">
        <v>37</v>
      </c>
      <c r="AE208" s="69">
        <v>0</v>
      </c>
      <c r="AF208" s="67">
        <f t="shared" si="103"/>
        <v>0</v>
      </c>
      <c r="AG208" s="69">
        <v>37</v>
      </c>
      <c r="AH208" s="67">
        <f t="shared" si="104"/>
        <v>1</v>
      </c>
      <c r="AI208" s="102">
        <v>21</v>
      </c>
      <c r="AJ208" s="69">
        <v>0</v>
      </c>
      <c r="AK208" s="67">
        <f t="shared" si="105"/>
        <v>0</v>
      </c>
      <c r="AL208" s="69">
        <v>21</v>
      </c>
      <c r="AM208" s="67">
        <f t="shared" si="106"/>
        <v>1</v>
      </c>
      <c r="AN208" s="102">
        <f t="shared" si="107"/>
        <v>351</v>
      </c>
      <c r="AO208" s="69">
        <f t="shared" si="108"/>
        <v>50</v>
      </c>
      <c r="AP208" s="67">
        <f t="shared" si="109"/>
        <v>0.14245014245014245</v>
      </c>
      <c r="AQ208" s="68">
        <f t="shared" si="92"/>
        <v>301</v>
      </c>
      <c r="AR208" s="67">
        <f t="shared" si="110"/>
        <v>0.85754985754985757</v>
      </c>
      <c r="AS208" s="98"/>
      <c r="AU208" s="85"/>
      <c r="AV208" s="85"/>
      <c r="AW208" s="85"/>
      <c r="AX208" s="85"/>
      <c r="AY208" s="85"/>
      <c r="AZ208" s="85"/>
    </row>
    <row r="209" spans="1:52" s="12" customFormat="1" ht="13.5" customHeight="1">
      <c r="B209" s="244"/>
      <c r="C209" s="318"/>
      <c r="D209" s="76" t="s">
        <v>151</v>
      </c>
      <c r="E209" s="103">
        <v>13</v>
      </c>
      <c r="F209" s="75">
        <v>3</v>
      </c>
      <c r="G209" s="13">
        <f t="shared" si="93"/>
        <v>0.23076923076923078</v>
      </c>
      <c r="H209" s="75">
        <v>10</v>
      </c>
      <c r="I209" s="13">
        <f t="shared" si="94"/>
        <v>0.76923076923076927</v>
      </c>
      <c r="J209" s="103">
        <v>36</v>
      </c>
      <c r="K209" s="75">
        <v>4</v>
      </c>
      <c r="L209" s="13">
        <f t="shared" si="95"/>
        <v>0.1111111111111111</v>
      </c>
      <c r="M209" s="75">
        <v>32</v>
      </c>
      <c r="N209" s="13">
        <f t="shared" si="96"/>
        <v>0.88888888888888884</v>
      </c>
      <c r="O209" s="103">
        <v>923</v>
      </c>
      <c r="P209" s="75">
        <v>204</v>
      </c>
      <c r="Q209" s="13">
        <f t="shared" si="97"/>
        <v>0.2210184182015168</v>
      </c>
      <c r="R209" s="75">
        <v>719</v>
      </c>
      <c r="S209" s="13">
        <f t="shared" si="98"/>
        <v>0.7789815817984832</v>
      </c>
      <c r="T209" s="103">
        <v>782</v>
      </c>
      <c r="U209" s="75">
        <v>128</v>
      </c>
      <c r="V209" s="13">
        <f t="shared" si="99"/>
        <v>0.16368286445012789</v>
      </c>
      <c r="W209" s="75">
        <v>654</v>
      </c>
      <c r="X209" s="13">
        <f t="shared" si="100"/>
        <v>0.83631713554987208</v>
      </c>
      <c r="Y209" s="103">
        <v>479</v>
      </c>
      <c r="Z209" s="75">
        <v>50</v>
      </c>
      <c r="AA209" s="13">
        <f t="shared" si="101"/>
        <v>0.10438413361169102</v>
      </c>
      <c r="AB209" s="75">
        <v>429</v>
      </c>
      <c r="AC209" s="13">
        <f t="shared" si="102"/>
        <v>0.89561586638830892</v>
      </c>
      <c r="AD209" s="103">
        <v>242</v>
      </c>
      <c r="AE209" s="75">
        <v>13</v>
      </c>
      <c r="AF209" s="13">
        <f t="shared" si="103"/>
        <v>5.3719008264462811E-2</v>
      </c>
      <c r="AG209" s="75">
        <v>229</v>
      </c>
      <c r="AH209" s="13">
        <f t="shared" si="104"/>
        <v>0.94628099173553715</v>
      </c>
      <c r="AI209" s="103">
        <v>84</v>
      </c>
      <c r="AJ209" s="75">
        <v>1</v>
      </c>
      <c r="AK209" s="13">
        <f t="shared" si="105"/>
        <v>1.1904761904761904E-2</v>
      </c>
      <c r="AL209" s="75">
        <v>83</v>
      </c>
      <c r="AM209" s="13">
        <f t="shared" si="106"/>
        <v>0.98809523809523814</v>
      </c>
      <c r="AN209" s="103">
        <f t="shared" si="107"/>
        <v>2559</v>
      </c>
      <c r="AO209" s="75">
        <f t="shared" si="108"/>
        <v>403</v>
      </c>
      <c r="AP209" s="13">
        <f t="shared" si="109"/>
        <v>0.15748339194998046</v>
      </c>
      <c r="AQ209" s="34">
        <f t="shared" si="92"/>
        <v>2156</v>
      </c>
      <c r="AR209" s="13">
        <f t="shared" si="110"/>
        <v>0.84251660805001949</v>
      </c>
      <c r="AS209" s="98"/>
      <c r="AU209" s="85"/>
      <c r="AV209" s="85"/>
      <c r="AW209" s="85"/>
      <c r="AX209" s="85"/>
      <c r="AY209" s="85"/>
      <c r="AZ209" s="85"/>
    </row>
    <row r="210" spans="1:52" s="12" customFormat="1" ht="13.5" customHeight="1">
      <c r="B210" s="242">
        <v>69</v>
      </c>
      <c r="C210" s="315" t="s">
        <v>53</v>
      </c>
      <c r="D210" s="80" t="s">
        <v>153</v>
      </c>
      <c r="E210" s="101">
        <v>17</v>
      </c>
      <c r="F210" s="79">
        <v>0</v>
      </c>
      <c r="G210" s="77">
        <f t="shared" si="93"/>
        <v>0</v>
      </c>
      <c r="H210" s="79">
        <v>17</v>
      </c>
      <c r="I210" s="77">
        <f t="shared" si="94"/>
        <v>1</v>
      </c>
      <c r="J210" s="101">
        <v>35</v>
      </c>
      <c r="K210" s="79">
        <v>4</v>
      </c>
      <c r="L210" s="77">
        <f t="shared" si="95"/>
        <v>0.11428571428571428</v>
      </c>
      <c r="M210" s="79">
        <v>31</v>
      </c>
      <c r="N210" s="77">
        <f t="shared" si="96"/>
        <v>0.88571428571428568</v>
      </c>
      <c r="O210" s="101">
        <v>2194</v>
      </c>
      <c r="P210" s="79">
        <v>449</v>
      </c>
      <c r="Q210" s="77">
        <f t="shared" si="97"/>
        <v>0.20464904284412033</v>
      </c>
      <c r="R210" s="79">
        <v>1745</v>
      </c>
      <c r="S210" s="77">
        <f t="shared" si="98"/>
        <v>0.79535095715587967</v>
      </c>
      <c r="T210" s="101">
        <v>1444</v>
      </c>
      <c r="U210" s="79">
        <v>240</v>
      </c>
      <c r="V210" s="77">
        <f t="shared" si="99"/>
        <v>0.16620498614958448</v>
      </c>
      <c r="W210" s="79">
        <v>1204</v>
      </c>
      <c r="X210" s="77">
        <f t="shared" si="100"/>
        <v>0.83379501385041555</v>
      </c>
      <c r="Y210" s="101">
        <v>815</v>
      </c>
      <c r="Z210" s="79">
        <v>76</v>
      </c>
      <c r="AA210" s="77">
        <f t="shared" si="101"/>
        <v>9.3251533742331291E-2</v>
      </c>
      <c r="AB210" s="79">
        <v>739</v>
      </c>
      <c r="AC210" s="77">
        <f t="shared" si="102"/>
        <v>0.90674846625766869</v>
      </c>
      <c r="AD210" s="101">
        <v>433</v>
      </c>
      <c r="AE210" s="79">
        <v>27</v>
      </c>
      <c r="AF210" s="77">
        <f t="shared" si="103"/>
        <v>6.2355658198614321E-2</v>
      </c>
      <c r="AG210" s="79">
        <v>406</v>
      </c>
      <c r="AH210" s="77">
        <f t="shared" si="104"/>
        <v>0.93764434180138567</v>
      </c>
      <c r="AI210" s="101">
        <v>138</v>
      </c>
      <c r="AJ210" s="79">
        <v>5</v>
      </c>
      <c r="AK210" s="77">
        <f t="shared" si="105"/>
        <v>3.6231884057971016E-2</v>
      </c>
      <c r="AL210" s="79">
        <v>133</v>
      </c>
      <c r="AM210" s="77">
        <f t="shared" si="106"/>
        <v>0.96376811594202894</v>
      </c>
      <c r="AN210" s="101">
        <f t="shared" si="107"/>
        <v>5076</v>
      </c>
      <c r="AO210" s="79">
        <f t="shared" si="108"/>
        <v>801</v>
      </c>
      <c r="AP210" s="77">
        <f t="shared" si="109"/>
        <v>0.15780141843971632</v>
      </c>
      <c r="AQ210" s="78">
        <f t="shared" si="92"/>
        <v>4275</v>
      </c>
      <c r="AR210" s="77">
        <f t="shared" si="110"/>
        <v>0.84219858156028371</v>
      </c>
      <c r="AS210" s="98"/>
      <c r="AU210" s="85"/>
      <c r="AV210" s="85"/>
      <c r="AW210" s="85"/>
      <c r="AX210" s="85"/>
      <c r="AY210" s="85"/>
      <c r="AZ210" s="85"/>
    </row>
    <row r="211" spans="1:52" s="12" customFormat="1" ht="13.5" customHeight="1">
      <c r="B211" s="243"/>
      <c r="C211" s="316"/>
      <c r="D211" s="70" t="s">
        <v>152</v>
      </c>
      <c r="E211" s="102">
        <v>5</v>
      </c>
      <c r="F211" s="69">
        <v>0</v>
      </c>
      <c r="G211" s="67">
        <f t="shared" si="93"/>
        <v>0</v>
      </c>
      <c r="H211" s="69">
        <v>5</v>
      </c>
      <c r="I211" s="67">
        <f t="shared" si="94"/>
        <v>1</v>
      </c>
      <c r="J211" s="102">
        <v>10</v>
      </c>
      <c r="K211" s="69">
        <v>0</v>
      </c>
      <c r="L211" s="67">
        <f t="shared" si="95"/>
        <v>0</v>
      </c>
      <c r="M211" s="69">
        <v>10</v>
      </c>
      <c r="N211" s="67">
        <f t="shared" si="96"/>
        <v>1</v>
      </c>
      <c r="O211" s="102">
        <v>433</v>
      </c>
      <c r="P211" s="69">
        <v>83</v>
      </c>
      <c r="Q211" s="67">
        <f t="shared" si="97"/>
        <v>0.19168591224018475</v>
      </c>
      <c r="R211" s="69">
        <v>350</v>
      </c>
      <c r="S211" s="67">
        <f t="shared" si="98"/>
        <v>0.80831408775981528</v>
      </c>
      <c r="T211" s="102">
        <v>221</v>
      </c>
      <c r="U211" s="69">
        <v>30</v>
      </c>
      <c r="V211" s="67">
        <f t="shared" si="99"/>
        <v>0.13574660633484162</v>
      </c>
      <c r="W211" s="69">
        <v>191</v>
      </c>
      <c r="X211" s="67">
        <f t="shared" si="100"/>
        <v>0.86425339366515841</v>
      </c>
      <c r="Y211" s="102">
        <v>116</v>
      </c>
      <c r="Z211" s="69">
        <v>20</v>
      </c>
      <c r="AA211" s="67">
        <f t="shared" si="101"/>
        <v>0.17241379310344829</v>
      </c>
      <c r="AB211" s="69">
        <v>96</v>
      </c>
      <c r="AC211" s="67">
        <f t="shared" si="102"/>
        <v>0.82758620689655171</v>
      </c>
      <c r="AD211" s="102">
        <v>59</v>
      </c>
      <c r="AE211" s="69">
        <v>2</v>
      </c>
      <c r="AF211" s="67">
        <f t="shared" si="103"/>
        <v>3.3898305084745763E-2</v>
      </c>
      <c r="AG211" s="69">
        <v>57</v>
      </c>
      <c r="AH211" s="67">
        <f t="shared" si="104"/>
        <v>0.96610169491525422</v>
      </c>
      <c r="AI211" s="102">
        <v>18</v>
      </c>
      <c r="AJ211" s="69">
        <v>0</v>
      </c>
      <c r="AK211" s="67">
        <f t="shared" si="105"/>
        <v>0</v>
      </c>
      <c r="AL211" s="69">
        <v>18</v>
      </c>
      <c r="AM211" s="67">
        <f t="shared" si="106"/>
        <v>1</v>
      </c>
      <c r="AN211" s="102">
        <f t="shared" si="107"/>
        <v>862</v>
      </c>
      <c r="AO211" s="69">
        <f t="shared" si="108"/>
        <v>135</v>
      </c>
      <c r="AP211" s="67">
        <f t="shared" si="109"/>
        <v>0.15661252900232017</v>
      </c>
      <c r="AQ211" s="68">
        <f t="shared" si="92"/>
        <v>727</v>
      </c>
      <c r="AR211" s="67">
        <f t="shared" si="110"/>
        <v>0.84338747099767986</v>
      </c>
      <c r="AS211" s="98"/>
      <c r="AU211" s="85"/>
      <c r="AV211" s="85"/>
      <c r="AW211" s="85"/>
      <c r="AX211" s="85"/>
      <c r="AY211" s="85"/>
      <c r="AZ211" s="85"/>
    </row>
    <row r="212" spans="1:52" s="12" customFormat="1" ht="13.5" customHeight="1">
      <c r="B212" s="244"/>
      <c r="C212" s="318"/>
      <c r="D212" s="76" t="s">
        <v>151</v>
      </c>
      <c r="E212" s="103">
        <v>22</v>
      </c>
      <c r="F212" s="75">
        <v>0</v>
      </c>
      <c r="G212" s="13">
        <f t="shared" si="93"/>
        <v>0</v>
      </c>
      <c r="H212" s="75">
        <v>22</v>
      </c>
      <c r="I212" s="13">
        <f t="shared" si="94"/>
        <v>1</v>
      </c>
      <c r="J212" s="103">
        <v>45</v>
      </c>
      <c r="K212" s="75">
        <v>4</v>
      </c>
      <c r="L212" s="13">
        <f t="shared" si="95"/>
        <v>8.8888888888888892E-2</v>
      </c>
      <c r="M212" s="75">
        <v>41</v>
      </c>
      <c r="N212" s="13">
        <f t="shared" si="96"/>
        <v>0.91111111111111109</v>
      </c>
      <c r="O212" s="103">
        <v>2627</v>
      </c>
      <c r="P212" s="75">
        <v>532</v>
      </c>
      <c r="Q212" s="13">
        <f t="shared" si="97"/>
        <v>0.20251237152645604</v>
      </c>
      <c r="R212" s="75">
        <v>2095</v>
      </c>
      <c r="S212" s="13">
        <f t="shared" si="98"/>
        <v>0.79748762847354393</v>
      </c>
      <c r="T212" s="103">
        <v>1665</v>
      </c>
      <c r="U212" s="75">
        <v>270</v>
      </c>
      <c r="V212" s="13">
        <f t="shared" si="99"/>
        <v>0.16216216216216217</v>
      </c>
      <c r="W212" s="75">
        <v>1395</v>
      </c>
      <c r="X212" s="13">
        <f t="shared" si="100"/>
        <v>0.83783783783783783</v>
      </c>
      <c r="Y212" s="103">
        <v>931</v>
      </c>
      <c r="Z212" s="75">
        <v>96</v>
      </c>
      <c r="AA212" s="13">
        <f t="shared" si="101"/>
        <v>0.10311493018259936</v>
      </c>
      <c r="AB212" s="75">
        <v>835</v>
      </c>
      <c r="AC212" s="13">
        <f t="shared" si="102"/>
        <v>0.89688506981740068</v>
      </c>
      <c r="AD212" s="103">
        <v>492</v>
      </c>
      <c r="AE212" s="75">
        <v>29</v>
      </c>
      <c r="AF212" s="13">
        <f t="shared" si="103"/>
        <v>5.894308943089431E-2</v>
      </c>
      <c r="AG212" s="75">
        <v>463</v>
      </c>
      <c r="AH212" s="13">
        <f t="shared" si="104"/>
        <v>0.94105691056910568</v>
      </c>
      <c r="AI212" s="103">
        <v>156</v>
      </c>
      <c r="AJ212" s="75">
        <v>5</v>
      </c>
      <c r="AK212" s="13">
        <f t="shared" si="105"/>
        <v>3.2051282051282048E-2</v>
      </c>
      <c r="AL212" s="75">
        <v>151</v>
      </c>
      <c r="AM212" s="13">
        <f t="shared" si="106"/>
        <v>0.96794871794871795</v>
      </c>
      <c r="AN212" s="103">
        <f t="shared" si="107"/>
        <v>5938</v>
      </c>
      <c r="AO212" s="75">
        <f t="shared" si="108"/>
        <v>936</v>
      </c>
      <c r="AP212" s="13">
        <f t="shared" si="109"/>
        <v>0.15762883125631524</v>
      </c>
      <c r="AQ212" s="34">
        <f t="shared" si="92"/>
        <v>5002</v>
      </c>
      <c r="AR212" s="13">
        <f t="shared" si="110"/>
        <v>0.84237116874368478</v>
      </c>
      <c r="AS212" s="98"/>
      <c r="AU212" s="85"/>
      <c r="AV212" s="85"/>
      <c r="AW212" s="85"/>
      <c r="AX212" s="85"/>
      <c r="AY212" s="85"/>
      <c r="AZ212" s="85"/>
    </row>
    <row r="213" spans="1:52" s="12" customFormat="1" ht="13.5" customHeight="1">
      <c r="B213" s="242">
        <v>70</v>
      </c>
      <c r="C213" s="315" t="s">
        <v>54</v>
      </c>
      <c r="D213" s="80" t="s">
        <v>153</v>
      </c>
      <c r="E213" s="101">
        <v>2</v>
      </c>
      <c r="F213" s="79">
        <v>0</v>
      </c>
      <c r="G213" s="77">
        <f t="shared" si="93"/>
        <v>0</v>
      </c>
      <c r="H213" s="79">
        <v>2</v>
      </c>
      <c r="I213" s="77">
        <f t="shared" si="94"/>
        <v>1</v>
      </c>
      <c r="J213" s="101">
        <v>3</v>
      </c>
      <c r="K213" s="79">
        <v>0</v>
      </c>
      <c r="L213" s="77">
        <f t="shared" si="95"/>
        <v>0</v>
      </c>
      <c r="M213" s="79">
        <v>3</v>
      </c>
      <c r="N213" s="77">
        <f t="shared" si="96"/>
        <v>1</v>
      </c>
      <c r="O213" s="101">
        <v>327</v>
      </c>
      <c r="P213" s="79">
        <v>89</v>
      </c>
      <c r="Q213" s="77">
        <f t="shared" si="97"/>
        <v>0.27217125382262997</v>
      </c>
      <c r="R213" s="79">
        <v>238</v>
      </c>
      <c r="S213" s="77">
        <f t="shared" si="98"/>
        <v>0.72782874617737003</v>
      </c>
      <c r="T213" s="101">
        <v>293</v>
      </c>
      <c r="U213" s="79">
        <v>76</v>
      </c>
      <c r="V213" s="77">
        <f t="shared" si="99"/>
        <v>0.25938566552901021</v>
      </c>
      <c r="W213" s="79">
        <v>217</v>
      </c>
      <c r="X213" s="77">
        <f t="shared" si="100"/>
        <v>0.74061433447098979</v>
      </c>
      <c r="Y213" s="101">
        <v>192</v>
      </c>
      <c r="Z213" s="79">
        <v>33</v>
      </c>
      <c r="AA213" s="77">
        <f t="shared" si="101"/>
        <v>0.171875</v>
      </c>
      <c r="AB213" s="79">
        <v>159</v>
      </c>
      <c r="AC213" s="77">
        <f t="shared" si="102"/>
        <v>0.828125</v>
      </c>
      <c r="AD213" s="101">
        <v>90</v>
      </c>
      <c r="AE213" s="79">
        <v>7</v>
      </c>
      <c r="AF213" s="77">
        <f t="shared" si="103"/>
        <v>7.7777777777777779E-2</v>
      </c>
      <c r="AG213" s="79">
        <v>83</v>
      </c>
      <c r="AH213" s="77">
        <f t="shared" si="104"/>
        <v>0.92222222222222228</v>
      </c>
      <c r="AI213" s="101">
        <v>21</v>
      </c>
      <c r="AJ213" s="79">
        <v>0</v>
      </c>
      <c r="AK213" s="77">
        <f t="shared" si="105"/>
        <v>0</v>
      </c>
      <c r="AL213" s="79">
        <v>21</v>
      </c>
      <c r="AM213" s="77">
        <f t="shared" si="106"/>
        <v>1</v>
      </c>
      <c r="AN213" s="101">
        <f t="shared" si="107"/>
        <v>928</v>
      </c>
      <c r="AO213" s="79">
        <f t="shared" si="108"/>
        <v>205</v>
      </c>
      <c r="AP213" s="77">
        <f t="shared" si="109"/>
        <v>0.22090517241379309</v>
      </c>
      <c r="AQ213" s="78">
        <f t="shared" si="92"/>
        <v>723</v>
      </c>
      <c r="AR213" s="77">
        <f t="shared" si="110"/>
        <v>0.77909482758620685</v>
      </c>
      <c r="AS213" s="98"/>
      <c r="AU213" s="85"/>
      <c r="AV213" s="85"/>
      <c r="AW213" s="85"/>
      <c r="AX213" s="85"/>
      <c r="AY213" s="85"/>
      <c r="AZ213" s="85"/>
    </row>
    <row r="214" spans="1:52" s="12" customFormat="1" ht="13.5" customHeight="1">
      <c r="A214" s="81"/>
      <c r="B214" s="243"/>
      <c r="C214" s="316"/>
      <c r="D214" s="70" t="s">
        <v>152</v>
      </c>
      <c r="E214" s="102">
        <v>0</v>
      </c>
      <c r="F214" s="69">
        <v>0</v>
      </c>
      <c r="G214" s="67" t="str">
        <f t="shared" si="93"/>
        <v>-</v>
      </c>
      <c r="H214" s="69">
        <v>0</v>
      </c>
      <c r="I214" s="67" t="str">
        <f t="shared" si="94"/>
        <v>-</v>
      </c>
      <c r="J214" s="102">
        <v>2</v>
      </c>
      <c r="K214" s="69">
        <v>1</v>
      </c>
      <c r="L214" s="67">
        <f t="shared" si="95"/>
        <v>0.5</v>
      </c>
      <c r="M214" s="69">
        <v>1</v>
      </c>
      <c r="N214" s="67">
        <f t="shared" si="96"/>
        <v>0.5</v>
      </c>
      <c r="O214" s="102">
        <v>57</v>
      </c>
      <c r="P214" s="69">
        <v>9</v>
      </c>
      <c r="Q214" s="67">
        <f t="shared" si="97"/>
        <v>0.15789473684210525</v>
      </c>
      <c r="R214" s="69">
        <v>48</v>
      </c>
      <c r="S214" s="67">
        <f t="shared" si="98"/>
        <v>0.84210526315789469</v>
      </c>
      <c r="T214" s="102">
        <v>29</v>
      </c>
      <c r="U214" s="69">
        <v>3</v>
      </c>
      <c r="V214" s="67">
        <f t="shared" si="99"/>
        <v>0.10344827586206896</v>
      </c>
      <c r="W214" s="69">
        <v>26</v>
      </c>
      <c r="X214" s="67">
        <f t="shared" si="100"/>
        <v>0.89655172413793105</v>
      </c>
      <c r="Y214" s="102">
        <v>14</v>
      </c>
      <c r="Z214" s="69">
        <v>3</v>
      </c>
      <c r="AA214" s="67">
        <f t="shared" si="101"/>
        <v>0.21428571428571427</v>
      </c>
      <c r="AB214" s="69">
        <v>11</v>
      </c>
      <c r="AC214" s="67">
        <f t="shared" si="102"/>
        <v>0.7857142857142857</v>
      </c>
      <c r="AD214" s="102">
        <v>6</v>
      </c>
      <c r="AE214" s="69">
        <v>0</v>
      </c>
      <c r="AF214" s="67">
        <f t="shared" si="103"/>
        <v>0</v>
      </c>
      <c r="AG214" s="69">
        <v>6</v>
      </c>
      <c r="AH214" s="67">
        <f t="shared" si="104"/>
        <v>1</v>
      </c>
      <c r="AI214" s="102">
        <v>3</v>
      </c>
      <c r="AJ214" s="69">
        <v>0</v>
      </c>
      <c r="AK214" s="67">
        <f t="shared" si="105"/>
        <v>0</v>
      </c>
      <c r="AL214" s="69">
        <v>3</v>
      </c>
      <c r="AM214" s="67">
        <f t="shared" si="106"/>
        <v>1</v>
      </c>
      <c r="AN214" s="102">
        <f t="shared" si="107"/>
        <v>111</v>
      </c>
      <c r="AO214" s="69">
        <f t="shared" si="108"/>
        <v>16</v>
      </c>
      <c r="AP214" s="67">
        <f t="shared" si="109"/>
        <v>0.14414414414414414</v>
      </c>
      <c r="AQ214" s="68">
        <f t="shared" si="92"/>
        <v>95</v>
      </c>
      <c r="AR214" s="67">
        <f t="shared" si="110"/>
        <v>0.85585585585585588</v>
      </c>
      <c r="AS214" s="98"/>
      <c r="AU214" s="85"/>
      <c r="AV214" s="85"/>
      <c r="AW214" s="85"/>
      <c r="AX214" s="85"/>
      <c r="AY214" s="85"/>
      <c r="AZ214" s="85"/>
    </row>
    <row r="215" spans="1:52" s="12" customFormat="1" ht="13.5" customHeight="1">
      <c r="A215" s="81"/>
      <c r="B215" s="244"/>
      <c r="C215" s="318"/>
      <c r="D215" s="76" t="s">
        <v>151</v>
      </c>
      <c r="E215" s="103">
        <v>2</v>
      </c>
      <c r="F215" s="75">
        <v>0</v>
      </c>
      <c r="G215" s="13">
        <f t="shared" si="93"/>
        <v>0</v>
      </c>
      <c r="H215" s="75">
        <v>2</v>
      </c>
      <c r="I215" s="13">
        <f t="shared" si="94"/>
        <v>1</v>
      </c>
      <c r="J215" s="103">
        <v>5</v>
      </c>
      <c r="K215" s="75">
        <v>1</v>
      </c>
      <c r="L215" s="13">
        <f t="shared" si="95"/>
        <v>0.2</v>
      </c>
      <c r="M215" s="75">
        <v>4</v>
      </c>
      <c r="N215" s="13">
        <f t="shared" si="96"/>
        <v>0.8</v>
      </c>
      <c r="O215" s="103">
        <v>384</v>
      </c>
      <c r="P215" s="75">
        <v>98</v>
      </c>
      <c r="Q215" s="13">
        <f t="shared" si="97"/>
        <v>0.25520833333333331</v>
      </c>
      <c r="R215" s="75">
        <v>286</v>
      </c>
      <c r="S215" s="13">
        <f t="shared" si="98"/>
        <v>0.74479166666666663</v>
      </c>
      <c r="T215" s="103">
        <v>322</v>
      </c>
      <c r="U215" s="75">
        <v>79</v>
      </c>
      <c r="V215" s="13">
        <f t="shared" si="99"/>
        <v>0.24534161490683229</v>
      </c>
      <c r="W215" s="75">
        <v>243</v>
      </c>
      <c r="X215" s="13">
        <f t="shared" si="100"/>
        <v>0.75465838509316774</v>
      </c>
      <c r="Y215" s="103">
        <v>206</v>
      </c>
      <c r="Z215" s="75">
        <v>36</v>
      </c>
      <c r="AA215" s="13">
        <f t="shared" si="101"/>
        <v>0.17475728155339806</v>
      </c>
      <c r="AB215" s="75">
        <v>170</v>
      </c>
      <c r="AC215" s="13">
        <f t="shared" si="102"/>
        <v>0.82524271844660191</v>
      </c>
      <c r="AD215" s="103">
        <v>96</v>
      </c>
      <c r="AE215" s="75">
        <v>7</v>
      </c>
      <c r="AF215" s="13">
        <f t="shared" si="103"/>
        <v>7.2916666666666671E-2</v>
      </c>
      <c r="AG215" s="75">
        <v>89</v>
      </c>
      <c r="AH215" s="13">
        <f t="shared" si="104"/>
        <v>0.92708333333333337</v>
      </c>
      <c r="AI215" s="103">
        <v>24</v>
      </c>
      <c r="AJ215" s="75">
        <v>0</v>
      </c>
      <c r="AK215" s="13">
        <f t="shared" si="105"/>
        <v>0</v>
      </c>
      <c r="AL215" s="75">
        <v>24</v>
      </c>
      <c r="AM215" s="13">
        <f t="shared" si="106"/>
        <v>1</v>
      </c>
      <c r="AN215" s="103">
        <f t="shared" si="107"/>
        <v>1039</v>
      </c>
      <c r="AO215" s="75">
        <f t="shared" si="108"/>
        <v>221</v>
      </c>
      <c r="AP215" s="13">
        <f t="shared" si="109"/>
        <v>0.21270452358036573</v>
      </c>
      <c r="AQ215" s="34">
        <f t="shared" si="92"/>
        <v>818</v>
      </c>
      <c r="AR215" s="13">
        <f t="shared" si="110"/>
        <v>0.78729547641963427</v>
      </c>
      <c r="AS215" s="98"/>
      <c r="AU215" s="2"/>
      <c r="AV215" s="86"/>
      <c r="AW215" s="86"/>
      <c r="AX215" s="86"/>
      <c r="AY215" s="86"/>
      <c r="AZ215" s="85"/>
    </row>
    <row r="216" spans="1:52" s="12" customFormat="1" ht="13.5" customHeight="1">
      <c r="A216" s="81"/>
      <c r="B216" s="242">
        <v>71</v>
      </c>
      <c r="C216" s="315" t="s">
        <v>55</v>
      </c>
      <c r="D216" s="80" t="s">
        <v>153</v>
      </c>
      <c r="E216" s="101">
        <v>1</v>
      </c>
      <c r="F216" s="79">
        <v>0</v>
      </c>
      <c r="G216" s="77">
        <f t="shared" si="93"/>
        <v>0</v>
      </c>
      <c r="H216" s="79">
        <v>1</v>
      </c>
      <c r="I216" s="77">
        <f t="shared" si="94"/>
        <v>1</v>
      </c>
      <c r="J216" s="101">
        <v>10</v>
      </c>
      <c r="K216" s="79">
        <v>1</v>
      </c>
      <c r="L216" s="77">
        <f t="shared" si="95"/>
        <v>0.1</v>
      </c>
      <c r="M216" s="79">
        <v>9</v>
      </c>
      <c r="N216" s="77">
        <f t="shared" si="96"/>
        <v>0.9</v>
      </c>
      <c r="O216" s="101">
        <v>1045</v>
      </c>
      <c r="P216" s="79">
        <v>140</v>
      </c>
      <c r="Q216" s="77">
        <f t="shared" si="97"/>
        <v>0.13397129186602871</v>
      </c>
      <c r="R216" s="79">
        <v>905</v>
      </c>
      <c r="S216" s="77">
        <f t="shared" si="98"/>
        <v>0.86602870813397126</v>
      </c>
      <c r="T216" s="101">
        <v>772</v>
      </c>
      <c r="U216" s="79">
        <v>78</v>
      </c>
      <c r="V216" s="77">
        <f t="shared" si="99"/>
        <v>0.10103626943005181</v>
      </c>
      <c r="W216" s="79">
        <v>694</v>
      </c>
      <c r="X216" s="77">
        <f t="shared" si="100"/>
        <v>0.89896373056994816</v>
      </c>
      <c r="Y216" s="101">
        <v>574</v>
      </c>
      <c r="Z216" s="79">
        <v>25</v>
      </c>
      <c r="AA216" s="77">
        <f t="shared" si="101"/>
        <v>4.3554006968641118E-2</v>
      </c>
      <c r="AB216" s="79">
        <v>549</v>
      </c>
      <c r="AC216" s="77">
        <f t="shared" si="102"/>
        <v>0.95644599303135891</v>
      </c>
      <c r="AD216" s="101">
        <v>259</v>
      </c>
      <c r="AE216" s="79">
        <v>12</v>
      </c>
      <c r="AF216" s="77">
        <f t="shared" si="103"/>
        <v>4.633204633204633E-2</v>
      </c>
      <c r="AG216" s="79">
        <v>247</v>
      </c>
      <c r="AH216" s="77">
        <f t="shared" si="104"/>
        <v>0.95366795366795365</v>
      </c>
      <c r="AI216" s="101">
        <v>78</v>
      </c>
      <c r="AJ216" s="79">
        <v>1</v>
      </c>
      <c r="AK216" s="77">
        <f t="shared" si="105"/>
        <v>1.282051282051282E-2</v>
      </c>
      <c r="AL216" s="79">
        <v>77</v>
      </c>
      <c r="AM216" s="77">
        <f t="shared" si="106"/>
        <v>0.98717948717948723</v>
      </c>
      <c r="AN216" s="101">
        <f t="shared" si="107"/>
        <v>2739</v>
      </c>
      <c r="AO216" s="79">
        <f t="shared" si="108"/>
        <v>257</v>
      </c>
      <c r="AP216" s="77">
        <f t="shared" si="109"/>
        <v>9.3829864914202268E-2</v>
      </c>
      <c r="AQ216" s="78">
        <f t="shared" si="92"/>
        <v>2482</v>
      </c>
      <c r="AR216" s="77">
        <f t="shared" si="110"/>
        <v>0.90617013508579769</v>
      </c>
      <c r="AS216" s="98"/>
      <c r="AU216" s="87"/>
      <c r="AV216" s="86"/>
      <c r="AW216" s="86"/>
      <c r="AX216" s="86"/>
      <c r="AY216" s="86"/>
      <c r="AZ216" s="85"/>
    </row>
    <row r="217" spans="1:52" s="12" customFormat="1" ht="13.5" customHeight="1">
      <c r="A217" s="81"/>
      <c r="B217" s="243"/>
      <c r="C217" s="316"/>
      <c r="D217" s="70" t="s">
        <v>152</v>
      </c>
      <c r="E217" s="102">
        <v>0</v>
      </c>
      <c r="F217" s="69">
        <v>0</v>
      </c>
      <c r="G217" s="67" t="str">
        <f t="shared" si="93"/>
        <v>-</v>
      </c>
      <c r="H217" s="69">
        <v>0</v>
      </c>
      <c r="I217" s="67" t="str">
        <f t="shared" si="94"/>
        <v>-</v>
      </c>
      <c r="J217" s="102">
        <v>0</v>
      </c>
      <c r="K217" s="69">
        <v>0</v>
      </c>
      <c r="L217" s="67" t="str">
        <f t="shared" si="95"/>
        <v>-</v>
      </c>
      <c r="M217" s="69">
        <v>0</v>
      </c>
      <c r="N217" s="67" t="str">
        <f t="shared" si="96"/>
        <v>-</v>
      </c>
      <c r="O217" s="102">
        <v>222</v>
      </c>
      <c r="P217" s="69">
        <v>35</v>
      </c>
      <c r="Q217" s="67">
        <f t="shared" si="97"/>
        <v>0.15765765765765766</v>
      </c>
      <c r="R217" s="69">
        <v>187</v>
      </c>
      <c r="S217" s="67">
        <f t="shared" si="98"/>
        <v>0.84234234234234229</v>
      </c>
      <c r="T217" s="102">
        <v>97</v>
      </c>
      <c r="U217" s="69">
        <v>13</v>
      </c>
      <c r="V217" s="67">
        <f t="shared" si="99"/>
        <v>0.13402061855670103</v>
      </c>
      <c r="W217" s="69">
        <v>84</v>
      </c>
      <c r="X217" s="67">
        <f t="shared" si="100"/>
        <v>0.865979381443299</v>
      </c>
      <c r="Y217" s="102">
        <v>52</v>
      </c>
      <c r="Z217" s="69">
        <v>4</v>
      </c>
      <c r="AA217" s="67">
        <f t="shared" si="101"/>
        <v>7.6923076923076927E-2</v>
      </c>
      <c r="AB217" s="69">
        <v>48</v>
      </c>
      <c r="AC217" s="67">
        <f t="shared" si="102"/>
        <v>0.92307692307692313</v>
      </c>
      <c r="AD217" s="102">
        <v>41</v>
      </c>
      <c r="AE217" s="69">
        <v>2</v>
      </c>
      <c r="AF217" s="67">
        <f t="shared" si="103"/>
        <v>4.878048780487805E-2</v>
      </c>
      <c r="AG217" s="69">
        <v>39</v>
      </c>
      <c r="AH217" s="67">
        <f t="shared" si="104"/>
        <v>0.95121951219512191</v>
      </c>
      <c r="AI217" s="102">
        <v>12</v>
      </c>
      <c r="AJ217" s="69">
        <v>0</v>
      </c>
      <c r="AK217" s="67">
        <f t="shared" si="105"/>
        <v>0</v>
      </c>
      <c r="AL217" s="69">
        <v>12</v>
      </c>
      <c r="AM217" s="67">
        <f t="shared" si="106"/>
        <v>1</v>
      </c>
      <c r="AN217" s="102">
        <f t="shared" si="107"/>
        <v>424</v>
      </c>
      <c r="AO217" s="69">
        <f t="shared" si="108"/>
        <v>54</v>
      </c>
      <c r="AP217" s="67">
        <f t="shared" si="109"/>
        <v>0.12735849056603774</v>
      </c>
      <c r="AQ217" s="68">
        <f t="shared" si="92"/>
        <v>370</v>
      </c>
      <c r="AR217" s="67">
        <f t="shared" si="110"/>
        <v>0.87264150943396224</v>
      </c>
      <c r="AS217" s="98"/>
      <c r="AU217" s="87"/>
      <c r="AV217" s="86"/>
      <c r="AW217" s="86"/>
      <c r="AX217" s="86"/>
      <c r="AY217" s="86"/>
      <c r="AZ217" s="85"/>
    </row>
    <row r="218" spans="1:52" s="12" customFormat="1" ht="13.5" customHeight="1">
      <c r="A218" s="81"/>
      <c r="B218" s="244"/>
      <c r="C218" s="318"/>
      <c r="D218" s="76" t="s">
        <v>151</v>
      </c>
      <c r="E218" s="103">
        <v>1</v>
      </c>
      <c r="F218" s="75">
        <v>0</v>
      </c>
      <c r="G218" s="13">
        <f t="shared" si="93"/>
        <v>0</v>
      </c>
      <c r="H218" s="75">
        <v>1</v>
      </c>
      <c r="I218" s="13">
        <f t="shared" si="94"/>
        <v>1</v>
      </c>
      <c r="J218" s="103">
        <v>10</v>
      </c>
      <c r="K218" s="75">
        <v>1</v>
      </c>
      <c r="L218" s="13">
        <f t="shared" si="95"/>
        <v>0.1</v>
      </c>
      <c r="M218" s="75">
        <v>9</v>
      </c>
      <c r="N218" s="13">
        <f t="shared" si="96"/>
        <v>0.9</v>
      </c>
      <c r="O218" s="103">
        <v>1267</v>
      </c>
      <c r="P218" s="75">
        <v>175</v>
      </c>
      <c r="Q218" s="13">
        <f t="shared" si="97"/>
        <v>0.13812154696132597</v>
      </c>
      <c r="R218" s="75">
        <v>1092</v>
      </c>
      <c r="S218" s="13">
        <f t="shared" si="98"/>
        <v>0.86187845303867405</v>
      </c>
      <c r="T218" s="103">
        <v>869</v>
      </c>
      <c r="U218" s="75">
        <v>91</v>
      </c>
      <c r="V218" s="13">
        <f t="shared" si="99"/>
        <v>0.1047180667433832</v>
      </c>
      <c r="W218" s="75">
        <v>778</v>
      </c>
      <c r="X218" s="13">
        <f t="shared" si="100"/>
        <v>0.89528193325661676</v>
      </c>
      <c r="Y218" s="103">
        <v>626</v>
      </c>
      <c r="Z218" s="75">
        <v>29</v>
      </c>
      <c r="AA218" s="13">
        <f t="shared" si="101"/>
        <v>4.6325878594249199E-2</v>
      </c>
      <c r="AB218" s="75">
        <v>597</v>
      </c>
      <c r="AC218" s="13">
        <f t="shared" si="102"/>
        <v>0.95367412140575081</v>
      </c>
      <c r="AD218" s="103">
        <v>300</v>
      </c>
      <c r="AE218" s="75">
        <v>14</v>
      </c>
      <c r="AF218" s="13">
        <f t="shared" si="103"/>
        <v>4.6666666666666669E-2</v>
      </c>
      <c r="AG218" s="75">
        <v>286</v>
      </c>
      <c r="AH218" s="13">
        <f t="shared" si="104"/>
        <v>0.95333333333333337</v>
      </c>
      <c r="AI218" s="103">
        <v>90</v>
      </c>
      <c r="AJ218" s="75">
        <v>1</v>
      </c>
      <c r="AK218" s="13">
        <f t="shared" si="105"/>
        <v>1.1111111111111112E-2</v>
      </c>
      <c r="AL218" s="75">
        <v>89</v>
      </c>
      <c r="AM218" s="13">
        <f t="shared" si="106"/>
        <v>0.98888888888888893</v>
      </c>
      <c r="AN218" s="103">
        <f t="shared" si="107"/>
        <v>3163</v>
      </c>
      <c r="AO218" s="75">
        <f t="shared" si="108"/>
        <v>311</v>
      </c>
      <c r="AP218" s="13">
        <f t="shared" si="109"/>
        <v>9.8324375592791655E-2</v>
      </c>
      <c r="AQ218" s="34">
        <f t="shared" si="92"/>
        <v>2852</v>
      </c>
      <c r="AR218" s="13">
        <f t="shared" si="110"/>
        <v>0.90167562440720839</v>
      </c>
      <c r="AS218" s="98"/>
      <c r="AU218" s="87"/>
      <c r="AV218" s="86"/>
      <c r="AW218" s="86"/>
      <c r="AX218" s="86"/>
      <c r="AY218" s="86"/>
      <c r="AZ218" s="85"/>
    </row>
    <row r="219" spans="1:52" s="12" customFormat="1" ht="13.5" customHeight="1">
      <c r="B219" s="242">
        <v>72</v>
      </c>
      <c r="C219" s="315" t="s">
        <v>31</v>
      </c>
      <c r="D219" s="80" t="s">
        <v>153</v>
      </c>
      <c r="E219" s="101">
        <v>0</v>
      </c>
      <c r="F219" s="79">
        <v>0</v>
      </c>
      <c r="G219" s="77" t="str">
        <f t="shared" si="93"/>
        <v>-</v>
      </c>
      <c r="H219" s="79">
        <v>0</v>
      </c>
      <c r="I219" s="77" t="str">
        <f t="shared" si="94"/>
        <v>-</v>
      </c>
      <c r="J219" s="101">
        <v>12</v>
      </c>
      <c r="K219" s="79">
        <v>2</v>
      </c>
      <c r="L219" s="77">
        <f t="shared" si="95"/>
        <v>0.16666666666666666</v>
      </c>
      <c r="M219" s="79">
        <v>10</v>
      </c>
      <c r="N219" s="77">
        <f t="shared" si="96"/>
        <v>0.83333333333333337</v>
      </c>
      <c r="O219" s="101">
        <v>659</v>
      </c>
      <c r="P219" s="79">
        <v>211</v>
      </c>
      <c r="Q219" s="77">
        <f t="shared" si="97"/>
        <v>0.32018209408194231</v>
      </c>
      <c r="R219" s="79">
        <v>448</v>
      </c>
      <c r="S219" s="77">
        <f t="shared" si="98"/>
        <v>0.67981790591805769</v>
      </c>
      <c r="T219" s="101">
        <v>498</v>
      </c>
      <c r="U219" s="79">
        <v>136</v>
      </c>
      <c r="V219" s="77">
        <f t="shared" si="99"/>
        <v>0.27309236947791166</v>
      </c>
      <c r="W219" s="79">
        <v>362</v>
      </c>
      <c r="X219" s="77">
        <f t="shared" si="100"/>
        <v>0.7269076305220884</v>
      </c>
      <c r="Y219" s="101">
        <v>333</v>
      </c>
      <c r="Z219" s="79">
        <v>52</v>
      </c>
      <c r="AA219" s="77">
        <f t="shared" si="101"/>
        <v>0.15615615615615616</v>
      </c>
      <c r="AB219" s="79">
        <v>281</v>
      </c>
      <c r="AC219" s="77">
        <f t="shared" si="102"/>
        <v>0.84384384384384381</v>
      </c>
      <c r="AD219" s="101">
        <v>156</v>
      </c>
      <c r="AE219" s="79">
        <v>15</v>
      </c>
      <c r="AF219" s="77">
        <f t="shared" si="103"/>
        <v>9.6153846153846159E-2</v>
      </c>
      <c r="AG219" s="79">
        <v>141</v>
      </c>
      <c r="AH219" s="77">
        <f t="shared" si="104"/>
        <v>0.90384615384615385</v>
      </c>
      <c r="AI219" s="101">
        <v>47</v>
      </c>
      <c r="AJ219" s="79">
        <v>1</v>
      </c>
      <c r="AK219" s="77">
        <f t="shared" si="105"/>
        <v>2.1276595744680851E-2</v>
      </c>
      <c r="AL219" s="79">
        <v>46</v>
      </c>
      <c r="AM219" s="77">
        <f t="shared" si="106"/>
        <v>0.97872340425531912</v>
      </c>
      <c r="AN219" s="101">
        <f t="shared" si="107"/>
        <v>1705</v>
      </c>
      <c r="AO219" s="79">
        <f t="shared" si="108"/>
        <v>417</v>
      </c>
      <c r="AP219" s="77">
        <f t="shared" si="109"/>
        <v>0.24457478005865102</v>
      </c>
      <c r="AQ219" s="79">
        <f t="shared" si="92"/>
        <v>1288</v>
      </c>
      <c r="AR219" s="77">
        <f t="shared" si="110"/>
        <v>0.75542521994134892</v>
      </c>
      <c r="AS219" s="98"/>
      <c r="AU219" s="87"/>
      <c r="AV219" s="86"/>
      <c r="AW219" s="86"/>
      <c r="AX219" s="86"/>
      <c r="AY219" s="86"/>
      <c r="AZ219" s="85"/>
    </row>
    <row r="220" spans="1:52" s="12" customFormat="1" ht="13.5" customHeight="1">
      <c r="B220" s="243"/>
      <c r="C220" s="316"/>
      <c r="D220" s="70" t="s">
        <v>152</v>
      </c>
      <c r="E220" s="102">
        <v>0</v>
      </c>
      <c r="F220" s="69">
        <v>0</v>
      </c>
      <c r="G220" s="67" t="str">
        <f t="shared" si="93"/>
        <v>-</v>
      </c>
      <c r="H220" s="69">
        <v>0</v>
      </c>
      <c r="I220" s="67" t="str">
        <f t="shared" si="94"/>
        <v>-</v>
      </c>
      <c r="J220" s="102">
        <v>0</v>
      </c>
      <c r="K220" s="69">
        <v>0</v>
      </c>
      <c r="L220" s="67" t="str">
        <f t="shared" si="95"/>
        <v>-</v>
      </c>
      <c r="M220" s="69">
        <v>0</v>
      </c>
      <c r="N220" s="67" t="str">
        <f t="shared" si="96"/>
        <v>-</v>
      </c>
      <c r="O220" s="102">
        <v>120</v>
      </c>
      <c r="P220" s="69">
        <v>30</v>
      </c>
      <c r="Q220" s="67">
        <f t="shared" si="97"/>
        <v>0.25</v>
      </c>
      <c r="R220" s="69">
        <v>90</v>
      </c>
      <c r="S220" s="67">
        <f t="shared" si="98"/>
        <v>0.75</v>
      </c>
      <c r="T220" s="102">
        <v>57</v>
      </c>
      <c r="U220" s="69">
        <v>19</v>
      </c>
      <c r="V220" s="67">
        <f t="shared" si="99"/>
        <v>0.33333333333333331</v>
      </c>
      <c r="W220" s="69">
        <v>38</v>
      </c>
      <c r="X220" s="67">
        <f t="shared" si="100"/>
        <v>0.66666666666666663</v>
      </c>
      <c r="Y220" s="102">
        <v>32</v>
      </c>
      <c r="Z220" s="69">
        <v>4</v>
      </c>
      <c r="AA220" s="67">
        <f t="shared" si="101"/>
        <v>0.125</v>
      </c>
      <c r="AB220" s="69">
        <v>28</v>
      </c>
      <c r="AC220" s="67">
        <f t="shared" si="102"/>
        <v>0.875</v>
      </c>
      <c r="AD220" s="102">
        <v>23</v>
      </c>
      <c r="AE220" s="69">
        <v>0</v>
      </c>
      <c r="AF220" s="67">
        <f t="shared" si="103"/>
        <v>0</v>
      </c>
      <c r="AG220" s="69">
        <v>23</v>
      </c>
      <c r="AH220" s="67">
        <f t="shared" si="104"/>
        <v>1</v>
      </c>
      <c r="AI220" s="102">
        <v>11</v>
      </c>
      <c r="AJ220" s="69">
        <v>0</v>
      </c>
      <c r="AK220" s="67">
        <f t="shared" si="105"/>
        <v>0</v>
      </c>
      <c r="AL220" s="69">
        <v>11</v>
      </c>
      <c r="AM220" s="67">
        <f t="shared" si="106"/>
        <v>1</v>
      </c>
      <c r="AN220" s="102">
        <f t="shared" si="107"/>
        <v>243</v>
      </c>
      <c r="AO220" s="69">
        <f t="shared" si="108"/>
        <v>53</v>
      </c>
      <c r="AP220" s="67">
        <f t="shared" si="109"/>
        <v>0.21810699588477367</v>
      </c>
      <c r="AQ220" s="68">
        <f t="shared" si="92"/>
        <v>190</v>
      </c>
      <c r="AR220" s="67">
        <f t="shared" si="110"/>
        <v>0.78189300411522633</v>
      </c>
      <c r="AS220" s="98"/>
      <c r="AU220" s="87"/>
      <c r="AV220" s="86"/>
      <c r="AW220" s="86"/>
      <c r="AX220" s="86"/>
      <c r="AY220" s="86"/>
      <c r="AZ220" s="85"/>
    </row>
    <row r="221" spans="1:52" s="12" customFormat="1" ht="13.5" customHeight="1">
      <c r="B221" s="244"/>
      <c r="C221" s="318"/>
      <c r="D221" s="76" t="s">
        <v>151</v>
      </c>
      <c r="E221" s="103">
        <v>0</v>
      </c>
      <c r="F221" s="75">
        <v>0</v>
      </c>
      <c r="G221" s="13" t="str">
        <f t="shared" si="93"/>
        <v>-</v>
      </c>
      <c r="H221" s="75">
        <v>0</v>
      </c>
      <c r="I221" s="13" t="str">
        <f t="shared" si="94"/>
        <v>-</v>
      </c>
      <c r="J221" s="103">
        <v>12</v>
      </c>
      <c r="K221" s="75">
        <v>2</v>
      </c>
      <c r="L221" s="13">
        <f t="shared" si="95"/>
        <v>0.16666666666666666</v>
      </c>
      <c r="M221" s="75">
        <v>10</v>
      </c>
      <c r="N221" s="13">
        <f t="shared" si="96"/>
        <v>0.83333333333333337</v>
      </c>
      <c r="O221" s="103">
        <v>779</v>
      </c>
      <c r="P221" s="75">
        <v>241</v>
      </c>
      <c r="Q221" s="13">
        <f t="shared" si="97"/>
        <v>0.30937098844672656</v>
      </c>
      <c r="R221" s="75">
        <v>538</v>
      </c>
      <c r="S221" s="13">
        <f t="shared" si="98"/>
        <v>0.69062901155327339</v>
      </c>
      <c r="T221" s="103">
        <v>555</v>
      </c>
      <c r="U221" s="75">
        <v>155</v>
      </c>
      <c r="V221" s="13">
        <f t="shared" si="99"/>
        <v>0.27927927927927926</v>
      </c>
      <c r="W221" s="75">
        <v>400</v>
      </c>
      <c r="X221" s="13">
        <f t="shared" si="100"/>
        <v>0.72072072072072069</v>
      </c>
      <c r="Y221" s="103">
        <v>365</v>
      </c>
      <c r="Z221" s="75">
        <v>56</v>
      </c>
      <c r="AA221" s="13">
        <f t="shared" si="101"/>
        <v>0.15342465753424658</v>
      </c>
      <c r="AB221" s="75">
        <v>309</v>
      </c>
      <c r="AC221" s="13">
        <f t="shared" si="102"/>
        <v>0.84657534246575339</v>
      </c>
      <c r="AD221" s="103">
        <v>179</v>
      </c>
      <c r="AE221" s="75">
        <v>15</v>
      </c>
      <c r="AF221" s="13">
        <f t="shared" si="103"/>
        <v>8.3798882681564241E-2</v>
      </c>
      <c r="AG221" s="75">
        <v>164</v>
      </c>
      <c r="AH221" s="13">
        <f t="shared" si="104"/>
        <v>0.91620111731843579</v>
      </c>
      <c r="AI221" s="103">
        <v>58</v>
      </c>
      <c r="AJ221" s="75">
        <v>1</v>
      </c>
      <c r="AK221" s="13">
        <f t="shared" si="105"/>
        <v>1.7241379310344827E-2</v>
      </c>
      <c r="AL221" s="75">
        <v>57</v>
      </c>
      <c r="AM221" s="13">
        <f t="shared" si="106"/>
        <v>0.98275862068965514</v>
      </c>
      <c r="AN221" s="103">
        <f t="shared" si="107"/>
        <v>1948</v>
      </c>
      <c r="AO221" s="75">
        <f t="shared" si="108"/>
        <v>470</v>
      </c>
      <c r="AP221" s="13">
        <f t="shared" si="109"/>
        <v>0.24127310061601642</v>
      </c>
      <c r="AQ221" s="34">
        <f t="shared" si="92"/>
        <v>1478</v>
      </c>
      <c r="AR221" s="13">
        <f t="shared" si="110"/>
        <v>0.75872689938398352</v>
      </c>
      <c r="AS221" s="98"/>
      <c r="AU221" s="85"/>
      <c r="AV221" s="85"/>
      <c r="AW221" s="85"/>
      <c r="AX221" s="85"/>
      <c r="AY221" s="85"/>
      <c r="AZ221" s="85"/>
    </row>
    <row r="222" spans="1:52" s="12" customFormat="1" ht="13.5" customHeight="1">
      <c r="B222" s="242">
        <v>73</v>
      </c>
      <c r="C222" s="315" t="s">
        <v>32</v>
      </c>
      <c r="D222" s="80" t="s">
        <v>153</v>
      </c>
      <c r="E222" s="101">
        <v>0</v>
      </c>
      <c r="F222" s="79">
        <v>0</v>
      </c>
      <c r="G222" s="77" t="str">
        <f t="shared" si="93"/>
        <v>-</v>
      </c>
      <c r="H222" s="79">
        <v>0</v>
      </c>
      <c r="I222" s="77" t="str">
        <f t="shared" si="94"/>
        <v>-</v>
      </c>
      <c r="J222" s="101">
        <v>5</v>
      </c>
      <c r="K222" s="79">
        <v>3</v>
      </c>
      <c r="L222" s="77">
        <f t="shared" si="95"/>
        <v>0.6</v>
      </c>
      <c r="M222" s="79">
        <v>2</v>
      </c>
      <c r="N222" s="77">
        <f t="shared" si="96"/>
        <v>0.4</v>
      </c>
      <c r="O222" s="101">
        <v>843</v>
      </c>
      <c r="P222" s="79">
        <v>247</v>
      </c>
      <c r="Q222" s="77">
        <f t="shared" si="97"/>
        <v>0.2930011862396204</v>
      </c>
      <c r="R222" s="79">
        <v>596</v>
      </c>
      <c r="S222" s="77">
        <f t="shared" si="98"/>
        <v>0.70699881376037965</v>
      </c>
      <c r="T222" s="101">
        <v>677</v>
      </c>
      <c r="U222" s="79">
        <v>176</v>
      </c>
      <c r="V222" s="77">
        <f t="shared" si="99"/>
        <v>0.25997045790251105</v>
      </c>
      <c r="W222" s="79">
        <v>501</v>
      </c>
      <c r="X222" s="77">
        <f t="shared" si="100"/>
        <v>0.74002954209748895</v>
      </c>
      <c r="Y222" s="101">
        <v>476</v>
      </c>
      <c r="Z222" s="79">
        <v>88</v>
      </c>
      <c r="AA222" s="77">
        <f t="shared" si="101"/>
        <v>0.18487394957983194</v>
      </c>
      <c r="AB222" s="79">
        <v>388</v>
      </c>
      <c r="AC222" s="77">
        <f t="shared" si="102"/>
        <v>0.81512605042016806</v>
      </c>
      <c r="AD222" s="101">
        <v>197</v>
      </c>
      <c r="AE222" s="79">
        <v>34</v>
      </c>
      <c r="AF222" s="77">
        <f t="shared" si="103"/>
        <v>0.17258883248730963</v>
      </c>
      <c r="AG222" s="79">
        <v>163</v>
      </c>
      <c r="AH222" s="77">
        <f t="shared" si="104"/>
        <v>0.82741116751269039</v>
      </c>
      <c r="AI222" s="101">
        <v>66</v>
      </c>
      <c r="AJ222" s="79">
        <v>14</v>
      </c>
      <c r="AK222" s="77">
        <f t="shared" si="105"/>
        <v>0.21212121212121213</v>
      </c>
      <c r="AL222" s="79">
        <v>52</v>
      </c>
      <c r="AM222" s="77">
        <f t="shared" si="106"/>
        <v>0.78787878787878785</v>
      </c>
      <c r="AN222" s="101">
        <f t="shared" si="107"/>
        <v>2264</v>
      </c>
      <c r="AO222" s="79">
        <f t="shared" si="108"/>
        <v>562</v>
      </c>
      <c r="AP222" s="77">
        <f t="shared" si="109"/>
        <v>0.24823321554770317</v>
      </c>
      <c r="AQ222" s="78">
        <f t="shared" si="92"/>
        <v>1702</v>
      </c>
      <c r="AR222" s="77">
        <f t="shared" si="110"/>
        <v>0.75176678445229683</v>
      </c>
      <c r="AS222" s="98"/>
      <c r="AU222" s="85"/>
      <c r="AV222" s="85"/>
      <c r="AW222" s="85"/>
      <c r="AX222" s="85"/>
      <c r="AY222" s="85"/>
      <c r="AZ222" s="85"/>
    </row>
    <row r="223" spans="1:52" s="12" customFormat="1" ht="13.5" customHeight="1">
      <c r="A223" s="81"/>
      <c r="B223" s="243"/>
      <c r="C223" s="316"/>
      <c r="D223" s="70" t="s">
        <v>152</v>
      </c>
      <c r="E223" s="102">
        <v>0</v>
      </c>
      <c r="F223" s="69">
        <v>0</v>
      </c>
      <c r="G223" s="67" t="str">
        <f t="shared" si="93"/>
        <v>-</v>
      </c>
      <c r="H223" s="69">
        <v>0</v>
      </c>
      <c r="I223" s="67" t="str">
        <f t="shared" si="94"/>
        <v>-</v>
      </c>
      <c r="J223" s="102">
        <v>0</v>
      </c>
      <c r="K223" s="69">
        <v>0</v>
      </c>
      <c r="L223" s="67" t="str">
        <f t="shared" si="95"/>
        <v>-</v>
      </c>
      <c r="M223" s="69">
        <v>0</v>
      </c>
      <c r="N223" s="67" t="str">
        <f t="shared" si="96"/>
        <v>-</v>
      </c>
      <c r="O223" s="102">
        <v>161</v>
      </c>
      <c r="P223" s="69">
        <v>27</v>
      </c>
      <c r="Q223" s="67">
        <f t="shared" si="97"/>
        <v>0.16770186335403728</v>
      </c>
      <c r="R223" s="69">
        <v>134</v>
      </c>
      <c r="S223" s="67">
        <f t="shared" si="98"/>
        <v>0.83229813664596275</v>
      </c>
      <c r="T223" s="102">
        <v>112</v>
      </c>
      <c r="U223" s="69">
        <v>21</v>
      </c>
      <c r="V223" s="67">
        <f t="shared" si="99"/>
        <v>0.1875</v>
      </c>
      <c r="W223" s="69">
        <v>91</v>
      </c>
      <c r="X223" s="67">
        <f t="shared" si="100"/>
        <v>0.8125</v>
      </c>
      <c r="Y223" s="102">
        <v>71</v>
      </c>
      <c r="Z223" s="69">
        <v>11</v>
      </c>
      <c r="AA223" s="67">
        <f t="shared" si="101"/>
        <v>0.15492957746478872</v>
      </c>
      <c r="AB223" s="69">
        <v>60</v>
      </c>
      <c r="AC223" s="67">
        <f t="shared" si="102"/>
        <v>0.84507042253521125</v>
      </c>
      <c r="AD223" s="102">
        <v>25</v>
      </c>
      <c r="AE223" s="69">
        <v>3</v>
      </c>
      <c r="AF223" s="67">
        <f t="shared" si="103"/>
        <v>0.12</v>
      </c>
      <c r="AG223" s="69">
        <v>22</v>
      </c>
      <c r="AH223" s="67">
        <f t="shared" si="104"/>
        <v>0.88</v>
      </c>
      <c r="AI223" s="102">
        <v>17</v>
      </c>
      <c r="AJ223" s="69">
        <v>0</v>
      </c>
      <c r="AK223" s="67">
        <f t="shared" si="105"/>
        <v>0</v>
      </c>
      <c r="AL223" s="69">
        <v>17</v>
      </c>
      <c r="AM223" s="67">
        <f t="shared" si="106"/>
        <v>1</v>
      </c>
      <c r="AN223" s="102">
        <f t="shared" si="107"/>
        <v>386</v>
      </c>
      <c r="AO223" s="69">
        <f t="shared" si="108"/>
        <v>62</v>
      </c>
      <c r="AP223" s="67">
        <f t="shared" si="109"/>
        <v>0.16062176165803108</v>
      </c>
      <c r="AQ223" s="68">
        <f t="shared" si="92"/>
        <v>324</v>
      </c>
      <c r="AR223" s="67">
        <f t="shared" si="110"/>
        <v>0.8393782383419689</v>
      </c>
      <c r="AS223" s="98"/>
      <c r="AU223" s="85"/>
      <c r="AV223" s="85"/>
      <c r="AW223" s="85"/>
      <c r="AX223" s="85"/>
      <c r="AY223" s="85"/>
      <c r="AZ223" s="85"/>
    </row>
    <row r="224" spans="1:52" s="12" customFormat="1" ht="13.5" customHeight="1">
      <c r="A224" s="81"/>
      <c r="B224" s="244"/>
      <c r="C224" s="318"/>
      <c r="D224" s="76" t="s">
        <v>151</v>
      </c>
      <c r="E224" s="103">
        <v>0</v>
      </c>
      <c r="F224" s="75">
        <v>0</v>
      </c>
      <c r="G224" s="13" t="str">
        <f t="shared" si="93"/>
        <v>-</v>
      </c>
      <c r="H224" s="75">
        <v>0</v>
      </c>
      <c r="I224" s="13" t="str">
        <f t="shared" si="94"/>
        <v>-</v>
      </c>
      <c r="J224" s="103">
        <v>5</v>
      </c>
      <c r="K224" s="75">
        <v>3</v>
      </c>
      <c r="L224" s="13">
        <f t="shared" si="95"/>
        <v>0.6</v>
      </c>
      <c r="M224" s="75">
        <v>2</v>
      </c>
      <c r="N224" s="13">
        <f t="shared" si="96"/>
        <v>0.4</v>
      </c>
      <c r="O224" s="103">
        <v>1004</v>
      </c>
      <c r="P224" s="75">
        <v>274</v>
      </c>
      <c r="Q224" s="13">
        <f t="shared" si="97"/>
        <v>0.27290836653386452</v>
      </c>
      <c r="R224" s="75">
        <v>730</v>
      </c>
      <c r="S224" s="13">
        <f t="shared" si="98"/>
        <v>0.72709163346613548</v>
      </c>
      <c r="T224" s="103">
        <v>789</v>
      </c>
      <c r="U224" s="75">
        <v>197</v>
      </c>
      <c r="V224" s="13">
        <f t="shared" si="99"/>
        <v>0.24968314321926488</v>
      </c>
      <c r="W224" s="75">
        <v>592</v>
      </c>
      <c r="X224" s="13">
        <f t="shared" si="100"/>
        <v>0.75031685678073512</v>
      </c>
      <c r="Y224" s="103">
        <v>547</v>
      </c>
      <c r="Z224" s="75">
        <v>99</v>
      </c>
      <c r="AA224" s="13">
        <f t="shared" si="101"/>
        <v>0.18098720292504569</v>
      </c>
      <c r="AB224" s="75">
        <v>448</v>
      </c>
      <c r="AC224" s="13">
        <f t="shared" si="102"/>
        <v>0.81901279707495434</v>
      </c>
      <c r="AD224" s="103">
        <v>222</v>
      </c>
      <c r="AE224" s="75">
        <v>37</v>
      </c>
      <c r="AF224" s="13">
        <f t="shared" si="103"/>
        <v>0.16666666666666666</v>
      </c>
      <c r="AG224" s="75">
        <v>185</v>
      </c>
      <c r="AH224" s="13">
        <f t="shared" si="104"/>
        <v>0.83333333333333337</v>
      </c>
      <c r="AI224" s="103">
        <v>83</v>
      </c>
      <c r="AJ224" s="75">
        <v>14</v>
      </c>
      <c r="AK224" s="13">
        <f t="shared" si="105"/>
        <v>0.16867469879518071</v>
      </c>
      <c r="AL224" s="75">
        <v>69</v>
      </c>
      <c r="AM224" s="13">
        <f t="shared" si="106"/>
        <v>0.83132530120481929</v>
      </c>
      <c r="AN224" s="103">
        <f t="shared" si="107"/>
        <v>2650</v>
      </c>
      <c r="AO224" s="75">
        <f t="shared" si="108"/>
        <v>624</v>
      </c>
      <c r="AP224" s="13">
        <f t="shared" si="109"/>
        <v>0.23547169811320753</v>
      </c>
      <c r="AQ224" s="34">
        <f t="shared" si="92"/>
        <v>2026</v>
      </c>
      <c r="AR224" s="13">
        <f t="shared" si="110"/>
        <v>0.76452830188679244</v>
      </c>
      <c r="AS224" s="98"/>
      <c r="AU224" s="87"/>
      <c r="AV224" s="86"/>
      <c r="AW224" s="86"/>
      <c r="AX224" s="86"/>
      <c r="AY224" s="86"/>
      <c r="AZ224" s="85"/>
    </row>
    <row r="225" spans="2:52" s="12" customFormat="1" ht="13.5" customHeight="1">
      <c r="B225" s="242">
        <v>74</v>
      </c>
      <c r="C225" s="315" t="s">
        <v>33</v>
      </c>
      <c r="D225" s="80" t="s">
        <v>153</v>
      </c>
      <c r="E225" s="101">
        <v>2</v>
      </c>
      <c r="F225" s="79">
        <v>1</v>
      </c>
      <c r="G225" s="77">
        <f t="shared" si="93"/>
        <v>0.5</v>
      </c>
      <c r="H225" s="79">
        <v>1</v>
      </c>
      <c r="I225" s="77">
        <f t="shared" si="94"/>
        <v>0.5</v>
      </c>
      <c r="J225" s="101">
        <v>3</v>
      </c>
      <c r="K225" s="79">
        <v>1</v>
      </c>
      <c r="L225" s="77">
        <f t="shared" si="95"/>
        <v>0.33333333333333331</v>
      </c>
      <c r="M225" s="79">
        <v>2</v>
      </c>
      <c r="N225" s="77">
        <f t="shared" si="96"/>
        <v>0.66666666666666663</v>
      </c>
      <c r="O225" s="101">
        <v>401</v>
      </c>
      <c r="P225" s="79">
        <v>137</v>
      </c>
      <c r="Q225" s="77">
        <f t="shared" si="97"/>
        <v>0.34164588528678302</v>
      </c>
      <c r="R225" s="79">
        <v>264</v>
      </c>
      <c r="S225" s="77">
        <f t="shared" si="98"/>
        <v>0.65835411471321692</v>
      </c>
      <c r="T225" s="101">
        <v>286</v>
      </c>
      <c r="U225" s="79">
        <v>108</v>
      </c>
      <c r="V225" s="77">
        <f t="shared" si="99"/>
        <v>0.3776223776223776</v>
      </c>
      <c r="W225" s="79">
        <v>178</v>
      </c>
      <c r="X225" s="77">
        <f t="shared" si="100"/>
        <v>0.6223776223776224</v>
      </c>
      <c r="Y225" s="101">
        <v>185</v>
      </c>
      <c r="Z225" s="79">
        <v>48</v>
      </c>
      <c r="AA225" s="77">
        <f t="shared" si="101"/>
        <v>0.25945945945945947</v>
      </c>
      <c r="AB225" s="79">
        <v>137</v>
      </c>
      <c r="AC225" s="77">
        <f t="shared" si="102"/>
        <v>0.74054054054054053</v>
      </c>
      <c r="AD225" s="101">
        <v>86</v>
      </c>
      <c r="AE225" s="79">
        <v>14</v>
      </c>
      <c r="AF225" s="77">
        <f t="shared" si="103"/>
        <v>0.16279069767441862</v>
      </c>
      <c r="AG225" s="79">
        <v>72</v>
      </c>
      <c r="AH225" s="77">
        <f t="shared" si="104"/>
        <v>0.83720930232558144</v>
      </c>
      <c r="AI225" s="101">
        <v>27</v>
      </c>
      <c r="AJ225" s="79">
        <v>7</v>
      </c>
      <c r="AK225" s="77">
        <f t="shared" si="105"/>
        <v>0.25925925925925924</v>
      </c>
      <c r="AL225" s="79">
        <v>20</v>
      </c>
      <c r="AM225" s="77">
        <f t="shared" si="106"/>
        <v>0.7407407407407407</v>
      </c>
      <c r="AN225" s="101">
        <f t="shared" si="107"/>
        <v>990</v>
      </c>
      <c r="AO225" s="79">
        <f t="shared" si="108"/>
        <v>316</v>
      </c>
      <c r="AP225" s="77">
        <f t="shared" si="109"/>
        <v>0.31919191919191919</v>
      </c>
      <c r="AQ225" s="78">
        <f t="shared" si="92"/>
        <v>674</v>
      </c>
      <c r="AR225" s="77">
        <f t="shared" si="110"/>
        <v>0.68080808080808086</v>
      </c>
      <c r="AS225" s="98"/>
      <c r="AU225" s="87"/>
      <c r="AV225" s="86"/>
      <c r="AW225" s="86"/>
      <c r="AX225" s="86"/>
      <c r="AY225" s="86"/>
      <c r="AZ225" s="85"/>
    </row>
    <row r="226" spans="2:52" s="12" customFormat="1" ht="13.5" customHeight="1">
      <c r="B226" s="243"/>
      <c r="C226" s="316"/>
      <c r="D226" s="70" t="s">
        <v>152</v>
      </c>
      <c r="E226" s="102">
        <v>0</v>
      </c>
      <c r="F226" s="69">
        <v>0</v>
      </c>
      <c r="G226" s="67" t="str">
        <f t="shared" si="93"/>
        <v>-</v>
      </c>
      <c r="H226" s="69">
        <v>0</v>
      </c>
      <c r="I226" s="67" t="str">
        <f t="shared" si="94"/>
        <v>-</v>
      </c>
      <c r="J226" s="102">
        <v>0</v>
      </c>
      <c r="K226" s="69">
        <v>0</v>
      </c>
      <c r="L226" s="67" t="str">
        <f t="shared" si="95"/>
        <v>-</v>
      </c>
      <c r="M226" s="69">
        <v>0</v>
      </c>
      <c r="N226" s="67" t="str">
        <f t="shared" si="96"/>
        <v>-</v>
      </c>
      <c r="O226" s="102">
        <v>117</v>
      </c>
      <c r="P226" s="69">
        <v>23</v>
      </c>
      <c r="Q226" s="67">
        <f t="shared" si="97"/>
        <v>0.19658119658119658</v>
      </c>
      <c r="R226" s="69">
        <v>94</v>
      </c>
      <c r="S226" s="67">
        <f t="shared" si="98"/>
        <v>0.80341880341880345</v>
      </c>
      <c r="T226" s="102">
        <v>44</v>
      </c>
      <c r="U226" s="69">
        <v>13</v>
      </c>
      <c r="V226" s="67">
        <f t="shared" si="99"/>
        <v>0.29545454545454547</v>
      </c>
      <c r="W226" s="69">
        <v>31</v>
      </c>
      <c r="X226" s="67">
        <f t="shared" si="100"/>
        <v>0.70454545454545459</v>
      </c>
      <c r="Y226" s="102">
        <v>28</v>
      </c>
      <c r="Z226" s="69">
        <v>4</v>
      </c>
      <c r="AA226" s="67">
        <f t="shared" si="101"/>
        <v>0.14285714285714285</v>
      </c>
      <c r="AB226" s="69">
        <v>24</v>
      </c>
      <c r="AC226" s="67">
        <f t="shared" si="102"/>
        <v>0.8571428571428571</v>
      </c>
      <c r="AD226" s="102">
        <v>14</v>
      </c>
      <c r="AE226" s="69">
        <v>1</v>
      </c>
      <c r="AF226" s="67">
        <f t="shared" si="103"/>
        <v>7.1428571428571425E-2</v>
      </c>
      <c r="AG226" s="69">
        <v>13</v>
      </c>
      <c r="AH226" s="67">
        <f t="shared" si="104"/>
        <v>0.9285714285714286</v>
      </c>
      <c r="AI226" s="102">
        <v>8</v>
      </c>
      <c r="AJ226" s="69">
        <v>0</v>
      </c>
      <c r="AK226" s="67">
        <f t="shared" si="105"/>
        <v>0</v>
      </c>
      <c r="AL226" s="69">
        <v>8</v>
      </c>
      <c r="AM226" s="67">
        <f t="shared" si="106"/>
        <v>1</v>
      </c>
      <c r="AN226" s="102">
        <f t="shared" si="107"/>
        <v>211</v>
      </c>
      <c r="AO226" s="69">
        <f t="shared" si="108"/>
        <v>41</v>
      </c>
      <c r="AP226" s="67">
        <f t="shared" si="109"/>
        <v>0.19431279620853081</v>
      </c>
      <c r="AQ226" s="68">
        <f t="shared" si="92"/>
        <v>170</v>
      </c>
      <c r="AR226" s="67">
        <f t="shared" si="110"/>
        <v>0.80568720379146919</v>
      </c>
      <c r="AS226" s="98"/>
      <c r="AU226" s="87"/>
      <c r="AV226" s="86"/>
      <c r="AW226" s="86"/>
      <c r="AX226" s="86"/>
      <c r="AY226" s="86"/>
      <c r="AZ226" s="85"/>
    </row>
    <row r="227" spans="2:52" s="12" customFormat="1" ht="13.5" customHeight="1" thickBot="1">
      <c r="B227" s="244"/>
      <c r="C227" s="318"/>
      <c r="D227" s="76" t="s">
        <v>151</v>
      </c>
      <c r="E227" s="103">
        <v>2</v>
      </c>
      <c r="F227" s="75">
        <v>1</v>
      </c>
      <c r="G227" s="13">
        <f t="shared" si="93"/>
        <v>0.5</v>
      </c>
      <c r="H227" s="75">
        <v>1</v>
      </c>
      <c r="I227" s="13">
        <f t="shared" si="94"/>
        <v>0.5</v>
      </c>
      <c r="J227" s="103">
        <v>3</v>
      </c>
      <c r="K227" s="75">
        <v>1</v>
      </c>
      <c r="L227" s="13">
        <f t="shared" si="95"/>
        <v>0.33333333333333331</v>
      </c>
      <c r="M227" s="75">
        <v>2</v>
      </c>
      <c r="N227" s="13">
        <f t="shared" si="96"/>
        <v>0.66666666666666663</v>
      </c>
      <c r="O227" s="103">
        <v>518</v>
      </c>
      <c r="P227" s="75">
        <v>160</v>
      </c>
      <c r="Q227" s="13">
        <f t="shared" si="97"/>
        <v>0.30888030888030887</v>
      </c>
      <c r="R227" s="75">
        <v>358</v>
      </c>
      <c r="S227" s="13">
        <f t="shared" si="98"/>
        <v>0.69111969111969107</v>
      </c>
      <c r="T227" s="103">
        <v>330</v>
      </c>
      <c r="U227" s="75">
        <v>121</v>
      </c>
      <c r="V227" s="13">
        <f t="shared" si="99"/>
        <v>0.36666666666666664</v>
      </c>
      <c r="W227" s="75">
        <v>209</v>
      </c>
      <c r="X227" s="13">
        <f t="shared" si="100"/>
        <v>0.6333333333333333</v>
      </c>
      <c r="Y227" s="103">
        <v>213</v>
      </c>
      <c r="Z227" s="75">
        <v>52</v>
      </c>
      <c r="AA227" s="13">
        <f t="shared" si="101"/>
        <v>0.24413145539906103</v>
      </c>
      <c r="AB227" s="75">
        <v>161</v>
      </c>
      <c r="AC227" s="13">
        <f t="shared" si="102"/>
        <v>0.755868544600939</v>
      </c>
      <c r="AD227" s="103">
        <v>100</v>
      </c>
      <c r="AE227" s="75">
        <v>15</v>
      </c>
      <c r="AF227" s="13">
        <f t="shared" si="103"/>
        <v>0.15</v>
      </c>
      <c r="AG227" s="75">
        <v>85</v>
      </c>
      <c r="AH227" s="13">
        <f t="shared" si="104"/>
        <v>0.85</v>
      </c>
      <c r="AI227" s="103">
        <v>35</v>
      </c>
      <c r="AJ227" s="75">
        <v>7</v>
      </c>
      <c r="AK227" s="13">
        <f t="shared" si="105"/>
        <v>0.2</v>
      </c>
      <c r="AL227" s="75">
        <v>28</v>
      </c>
      <c r="AM227" s="13">
        <f t="shared" si="106"/>
        <v>0.8</v>
      </c>
      <c r="AN227" s="103">
        <f t="shared" si="107"/>
        <v>1201</v>
      </c>
      <c r="AO227" s="75">
        <f t="shared" si="108"/>
        <v>357</v>
      </c>
      <c r="AP227" s="13">
        <f t="shared" si="109"/>
        <v>0.29725228975853457</v>
      </c>
      <c r="AQ227" s="34">
        <f t="shared" si="92"/>
        <v>844</v>
      </c>
      <c r="AR227" s="13">
        <f t="shared" si="110"/>
        <v>0.70274771024146543</v>
      </c>
      <c r="AS227" s="98"/>
      <c r="AU227" s="85"/>
      <c r="AV227" s="85"/>
      <c r="AW227" s="85"/>
      <c r="AX227" s="85"/>
      <c r="AY227" s="85"/>
      <c r="AZ227" s="85"/>
    </row>
    <row r="228" spans="2:52" s="12" customFormat="1" ht="13.5" customHeight="1" thickTop="1">
      <c r="B228" s="260" t="s">
        <v>154</v>
      </c>
      <c r="C228" s="261"/>
      <c r="D228" s="74" t="s">
        <v>153</v>
      </c>
      <c r="E228" s="104">
        <f>地区別_医科健診医療機関受診状況!E30</f>
        <v>2346</v>
      </c>
      <c r="F228" s="73">
        <f>地区別_医科健診医療機関受診状況!F30</f>
        <v>261</v>
      </c>
      <c r="G228" s="71">
        <f>地区別_医科健診医療機関受診状況!G30</f>
        <v>0.11125319693094629</v>
      </c>
      <c r="H228" s="73">
        <f>地区別_医科健診医療機関受診状況!H30</f>
        <v>2085</v>
      </c>
      <c r="I228" s="71">
        <f>地区別_医科健診医療機関受診状況!I30</f>
        <v>0.88874680306905374</v>
      </c>
      <c r="J228" s="104">
        <f>地区別_医科健診医療機関受診状況!J30</f>
        <v>6430</v>
      </c>
      <c r="K228" s="73">
        <f>地区別_医科健診医療機関受診状況!K30</f>
        <v>738</v>
      </c>
      <c r="L228" s="71">
        <f>地区別_医科健診医療機関受診状況!L30</f>
        <v>0.11477449455676517</v>
      </c>
      <c r="M228" s="73">
        <f>地区別_医科健診医療機関受診状況!M30</f>
        <v>5692</v>
      </c>
      <c r="N228" s="71">
        <f>地区別_医科健診医療機関受診状況!N30</f>
        <v>0.88522550544323486</v>
      </c>
      <c r="O228" s="104">
        <f>地区別_医科健診医療機関受診状況!O30</f>
        <v>375650</v>
      </c>
      <c r="P228" s="73">
        <f>地区別_医科健診医療機関受診状況!P30</f>
        <v>90428</v>
      </c>
      <c r="Q228" s="71">
        <f>地区別_医科健診医療機関受診状況!Q30</f>
        <v>0.24072407826434181</v>
      </c>
      <c r="R228" s="73">
        <f>地区別_医科健診医療機関受診状況!R30</f>
        <v>285222</v>
      </c>
      <c r="S228" s="71">
        <f>地区別_医科健診医療機関受診状況!S30</f>
        <v>0.75927592173565817</v>
      </c>
      <c r="T228" s="104">
        <f>地区別_医科健診医療機関受診状況!T30</f>
        <v>311343</v>
      </c>
      <c r="U228" s="73">
        <f>地区別_医科健診医療機関受診状況!U30</f>
        <v>64383</v>
      </c>
      <c r="V228" s="71">
        <f>地区別_医科健診医療機関受診状況!V30</f>
        <v>0.20679122382709744</v>
      </c>
      <c r="W228" s="73">
        <f>地区別_医科健診医療機関受診状況!W30</f>
        <v>246960</v>
      </c>
      <c r="X228" s="71">
        <f>地区別_医科健診医療機関受診状況!X30</f>
        <v>0.79320877617290253</v>
      </c>
      <c r="Y228" s="104">
        <f>地区別_医科健診医療機関受診状況!Y30</f>
        <v>198151</v>
      </c>
      <c r="Z228" s="73">
        <f>地区別_医科健診医療機関受診状況!Z30</f>
        <v>29284</v>
      </c>
      <c r="AA228" s="71">
        <f>地区別_医科健診医療機関受診状況!AA30</f>
        <v>0.147786284197405</v>
      </c>
      <c r="AB228" s="73">
        <f>地区別_医科健診医療機関受診状況!AB30</f>
        <v>168867</v>
      </c>
      <c r="AC228" s="71">
        <f>地区別_医科健診医療機関受診状況!AC30</f>
        <v>0.85221371580259497</v>
      </c>
      <c r="AD228" s="104">
        <f>地区別_医科健診医療機関受診状況!AD30</f>
        <v>82990</v>
      </c>
      <c r="AE228" s="73">
        <f>地区別_医科健診医療機関受診状況!AE30</f>
        <v>8139</v>
      </c>
      <c r="AF228" s="71">
        <f>地区別_医科健診医療機関受診状況!AF30</f>
        <v>9.8072056874322203E-2</v>
      </c>
      <c r="AG228" s="73">
        <f>地区別_医科健診医療機関受診状況!AG30</f>
        <v>74851</v>
      </c>
      <c r="AH228" s="71">
        <f>地区別_医科健診医療機関受診状況!AH30</f>
        <v>0.90192794312567781</v>
      </c>
      <c r="AI228" s="104">
        <f>地区別_医科健診医療機関受診状況!AI30</f>
        <v>25034</v>
      </c>
      <c r="AJ228" s="73">
        <f>地区別_医科健診医療機関受診状況!AJ30</f>
        <v>1537</v>
      </c>
      <c r="AK228" s="71">
        <f>地区別_医科健診医療機関受診状況!AK30</f>
        <v>6.1396500758967805E-2</v>
      </c>
      <c r="AL228" s="73">
        <f>地区別_医科健診医療機関受診状況!AL30</f>
        <v>23497</v>
      </c>
      <c r="AM228" s="71">
        <f>地区別_医科健診医療機関受診状況!AM30</f>
        <v>0.93860349924103215</v>
      </c>
      <c r="AN228" s="104">
        <f>地区別_医科健診医療機関受診状況!AN30</f>
        <v>1001944</v>
      </c>
      <c r="AO228" s="73">
        <f>地区別_医科健診医療機関受診状況!AO30</f>
        <v>194770</v>
      </c>
      <c r="AP228" s="71">
        <f>地区別_医科健診医療機関受診状況!AP30</f>
        <v>0.19439210175418986</v>
      </c>
      <c r="AQ228" s="72">
        <f>地区別_医科健診医療機関受診状況!AQ30</f>
        <v>807174</v>
      </c>
      <c r="AR228" s="71">
        <f>地区別_医科健診医療機関受診状況!AR30</f>
        <v>0.80560789824581014</v>
      </c>
      <c r="AS228" s="98"/>
      <c r="AU228" s="85"/>
      <c r="AV228" s="85"/>
      <c r="AW228" s="85"/>
      <c r="AX228" s="85"/>
      <c r="AY228" s="85"/>
      <c r="AZ228" s="85"/>
    </row>
    <row r="229" spans="2:52" s="12" customFormat="1" ht="13.5" customHeight="1">
      <c r="B229" s="262"/>
      <c r="C229" s="263"/>
      <c r="D229" s="70" t="s">
        <v>152</v>
      </c>
      <c r="E229" s="102">
        <f>地区別_医科健診医療機関受診状況!E31</f>
        <v>397</v>
      </c>
      <c r="F229" s="69">
        <f>地区別_医科健診医療機関受診状況!F31</f>
        <v>49</v>
      </c>
      <c r="G229" s="67">
        <f>地区別_医科健診医療機関受診状況!G31</f>
        <v>0.12342569269521411</v>
      </c>
      <c r="H229" s="69">
        <f>地区別_医科健診医療機関受診状況!H31</f>
        <v>348</v>
      </c>
      <c r="I229" s="67">
        <f>地区別_医科健診医療機関受診状況!I31</f>
        <v>0.87657430730478592</v>
      </c>
      <c r="J229" s="102">
        <f>地区別_医科健診医療機関受診状況!J31</f>
        <v>859</v>
      </c>
      <c r="K229" s="69">
        <f>地区別_医科健診医療機関受診状況!K31</f>
        <v>100</v>
      </c>
      <c r="L229" s="67">
        <f>地区別_医科健診医療機関受診状況!L31</f>
        <v>0.11641443538998836</v>
      </c>
      <c r="M229" s="69">
        <f>地区別_医科健診医療機関受診状況!M31</f>
        <v>759</v>
      </c>
      <c r="N229" s="67">
        <f>地区別_医科健診医療機関受診状況!N31</f>
        <v>0.88358556461001159</v>
      </c>
      <c r="O229" s="102">
        <f>地区別_医科健診医療機関受診状況!O31</f>
        <v>82355</v>
      </c>
      <c r="P229" s="69">
        <f>地区別_医科健診医療機関受診状況!P31</f>
        <v>14766</v>
      </c>
      <c r="Q229" s="67">
        <f>地区別_医科健診医療機関受診状況!Q31</f>
        <v>0.17929694614777489</v>
      </c>
      <c r="R229" s="69">
        <f>地区別_医科健診医療機関受診状況!R31</f>
        <v>67589</v>
      </c>
      <c r="S229" s="67">
        <f>地区別_医科健診医療機関受診状況!S31</f>
        <v>0.82070305385222508</v>
      </c>
      <c r="T229" s="102">
        <f>地区別_医科健診医療機関受診状況!T31</f>
        <v>44884</v>
      </c>
      <c r="U229" s="69">
        <f>地区別_医科健診医療機関受診状況!U31</f>
        <v>7490</v>
      </c>
      <c r="V229" s="67">
        <f>地区別_医科健診医療機関受診状況!V31</f>
        <v>0.16687461010605115</v>
      </c>
      <c r="W229" s="69">
        <f>地区別_医科健診医療機関受診状況!W31</f>
        <v>37394</v>
      </c>
      <c r="X229" s="67">
        <f>地区別_医科健診医療機関受診状況!X31</f>
        <v>0.8331253898939488</v>
      </c>
      <c r="Y229" s="102">
        <f>地区別_医科健診医療機関受診状況!Y31</f>
        <v>23092</v>
      </c>
      <c r="Z229" s="69">
        <f>地区別_医科健診医療機関受診状況!Z31</f>
        <v>2543</v>
      </c>
      <c r="AA229" s="67">
        <f>地区別_医科健診医療機関受診状況!AA31</f>
        <v>0.1101247185172354</v>
      </c>
      <c r="AB229" s="69">
        <f>地区別_医科健診医療機関受診状況!AB31</f>
        <v>20549</v>
      </c>
      <c r="AC229" s="67">
        <f>地区別_医科健診医療機関受診状況!AC31</f>
        <v>0.88987528148276462</v>
      </c>
      <c r="AD229" s="102">
        <f>地区別_医科健診医療機関受診状況!AD31</f>
        <v>11012</v>
      </c>
      <c r="AE229" s="69">
        <f>地区別_医科健診医療機関受診状況!AE31</f>
        <v>589</v>
      </c>
      <c r="AF229" s="67">
        <f>地区別_医科健診医療機関受診状況!AF31</f>
        <v>5.3487104976389394E-2</v>
      </c>
      <c r="AG229" s="69">
        <f>地区別_医科健診医療機関受診状況!AG31</f>
        <v>10423</v>
      </c>
      <c r="AH229" s="67">
        <f>地区別_医科健診医療機関受診状況!AH31</f>
        <v>0.94651289502361058</v>
      </c>
      <c r="AI229" s="102">
        <f>地区別_医科健診医療機関受診状況!AI31</f>
        <v>5064</v>
      </c>
      <c r="AJ229" s="69">
        <f>地区別_医科健診医療機関受診状況!AJ31</f>
        <v>94</v>
      </c>
      <c r="AK229" s="67">
        <f>地区別_医科健診医療機関受診状況!AK31</f>
        <v>1.8562401263823063E-2</v>
      </c>
      <c r="AL229" s="69">
        <f>地区別_医科健診医療機関受診状況!AL31</f>
        <v>4970</v>
      </c>
      <c r="AM229" s="67">
        <f>地区別_医科健診医療機関受診状況!AM31</f>
        <v>0.98143759873617697</v>
      </c>
      <c r="AN229" s="102">
        <f>地区別_医科健診医療機関受診状況!AN31</f>
        <v>167663</v>
      </c>
      <c r="AO229" s="69">
        <f>地区別_医科健診医療機関受診状況!AO31</f>
        <v>25631</v>
      </c>
      <c r="AP229" s="67">
        <f>地区別_医科健診医療機関受診状況!AP31</f>
        <v>0.15287213040444225</v>
      </c>
      <c r="AQ229" s="68">
        <f>地区別_医科健診医療機関受診状況!AQ31</f>
        <v>142032</v>
      </c>
      <c r="AR229" s="67">
        <f>地区別_医科健診医療機関受診状況!AR31</f>
        <v>0.84712786959555775</v>
      </c>
      <c r="AS229" s="98"/>
      <c r="AU229" s="85"/>
      <c r="AV229" s="85"/>
      <c r="AW229" s="85"/>
      <c r="AX229" s="85"/>
      <c r="AY229" s="85"/>
      <c r="AZ229" s="85"/>
    </row>
    <row r="230" spans="2:52" s="12" customFormat="1" ht="13.5" customHeight="1">
      <c r="B230" s="247"/>
      <c r="C230" s="248"/>
      <c r="D230" s="63" t="s">
        <v>151</v>
      </c>
      <c r="E230" s="105">
        <f>地区別_医科健診医療機関受診状況!E32</f>
        <v>2743</v>
      </c>
      <c r="F230" s="62">
        <f>地区別_医科健診医療機関受診状況!F32</f>
        <v>310</v>
      </c>
      <c r="G230" s="60">
        <f>地区別_医科健診医療機関受診状況!G32</f>
        <v>0.11301494713816988</v>
      </c>
      <c r="H230" s="62">
        <f>地区別_医科健診医療機関受診状況!H32</f>
        <v>2433</v>
      </c>
      <c r="I230" s="60">
        <f>地区別_医科健診医療機関受診状況!I32</f>
        <v>0.88698505286183016</v>
      </c>
      <c r="J230" s="105">
        <f>地区別_医科健診医療機関受診状況!J32</f>
        <v>7289</v>
      </c>
      <c r="K230" s="62">
        <f>地区別_医科健診医療機関受診状況!K32</f>
        <v>838</v>
      </c>
      <c r="L230" s="60">
        <f>地区別_医科健診医療機関受診状況!L32</f>
        <v>0.1149677596378104</v>
      </c>
      <c r="M230" s="62">
        <f>地区別_医科健診医療機関受診状況!M32</f>
        <v>6451</v>
      </c>
      <c r="N230" s="60">
        <f>地区別_医科健診医療機関受診状況!N32</f>
        <v>0.88503224036218964</v>
      </c>
      <c r="O230" s="105">
        <f>地区別_医科健診医療機関受診状況!O32</f>
        <v>458005</v>
      </c>
      <c r="P230" s="62">
        <f>地区別_医科健診医療機関受診状況!P32</f>
        <v>105194</v>
      </c>
      <c r="Q230" s="60">
        <f>地区別_医科健診医療機関受診状況!Q32</f>
        <v>0.22967871529786793</v>
      </c>
      <c r="R230" s="62">
        <f>地区別_医科健診医療機関受診状況!R32</f>
        <v>352811</v>
      </c>
      <c r="S230" s="60">
        <f>地区別_医科健診医療機関受診状況!S32</f>
        <v>0.77032128470213213</v>
      </c>
      <c r="T230" s="105">
        <f>地区別_医科健診医療機関受診状況!T32</f>
        <v>356227</v>
      </c>
      <c r="U230" s="62">
        <f>地区別_医科健診医療機関受診状況!U32</f>
        <v>71873</v>
      </c>
      <c r="V230" s="60">
        <f>地区別_医科健診医療機関受診状況!V32</f>
        <v>0.20176179795467497</v>
      </c>
      <c r="W230" s="62">
        <f>地区別_医科健診医療機関受診状況!W32</f>
        <v>284354</v>
      </c>
      <c r="X230" s="60">
        <f>地区別_医科健診医療機関受診状況!X32</f>
        <v>0.79823820204532503</v>
      </c>
      <c r="Y230" s="105">
        <f>地区別_医科健診医療機関受診状況!Y32</f>
        <v>221243</v>
      </c>
      <c r="Z230" s="62">
        <f>地区別_医科健診医療機関受診状況!Z32</f>
        <v>31827</v>
      </c>
      <c r="AA230" s="60">
        <f>地区別_医科健診医療機関受診状況!AA32</f>
        <v>0.14385539881487777</v>
      </c>
      <c r="AB230" s="62">
        <f>地区別_医科健診医療機関受診状況!AB32</f>
        <v>189416</v>
      </c>
      <c r="AC230" s="60">
        <f>地区別_医科健診医療機関受診状況!AC32</f>
        <v>0.85614460118512226</v>
      </c>
      <c r="AD230" s="105">
        <f>地区別_医科健診医療機関受診状況!AD32</f>
        <v>94002</v>
      </c>
      <c r="AE230" s="62">
        <f>地区別_医科健診医療機関受診状況!AE32</f>
        <v>8728</v>
      </c>
      <c r="AF230" s="60">
        <f>地区別_医科健診医療機関受診状況!AF32</f>
        <v>9.2849088317269846E-2</v>
      </c>
      <c r="AG230" s="62">
        <f>地区別_医科健診医療機関受診状況!AG32</f>
        <v>85274</v>
      </c>
      <c r="AH230" s="60">
        <f>地区別_医科健診医療機関受診状況!AH32</f>
        <v>0.90715091168273021</v>
      </c>
      <c r="AI230" s="105">
        <f>地区別_医科健診医療機関受診状況!AI32</f>
        <v>30098</v>
      </c>
      <c r="AJ230" s="62">
        <f>地区別_医科健診医療機関受診状況!AJ32</f>
        <v>1631</v>
      </c>
      <c r="AK230" s="60">
        <f>地区別_医科健診医療機関受診状況!AK32</f>
        <v>5.4189647152634725E-2</v>
      </c>
      <c r="AL230" s="62">
        <f>地区別_医科健診医療機関受診状況!AL32</f>
        <v>28467</v>
      </c>
      <c r="AM230" s="60">
        <f>地区別_医科健診医療機関受診状況!AM32</f>
        <v>0.94581035284736525</v>
      </c>
      <c r="AN230" s="105">
        <f>地区別_医科健診医療機関受診状況!AN32</f>
        <v>1169607</v>
      </c>
      <c r="AO230" s="62">
        <f>地区別_医科健診医療機関受診状況!AO32</f>
        <v>220401</v>
      </c>
      <c r="AP230" s="60">
        <f>地区別_医科健診医療機関受診状況!AP32</f>
        <v>0.188440219663528</v>
      </c>
      <c r="AQ230" s="61">
        <f>地区別_医科健診医療機関受診状況!AQ32</f>
        <v>949206</v>
      </c>
      <c r="AR230" s="60">
        <f>地区別_医科健診医療機関受診状況!AR32</f>
        <v>0.81155978033647203</v>
      </c>
      <c r="AS230" s="98"/>
      <c r="AU230" s="85"/>
      <c r="AV230" s="85"/>
      <c r="AW230" s="85"/>
      <c r="AX230" s="85"/>
      <c r="AY230" s="85"/>
      <c r="AZ230" s="85"/>
    </row>
    <row r="231" spans="2:52" s="12" customFormat="1" ht="13.5" customHeight="1">
      <c r="B231" s="59"/>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98"/>
      <c r="AU231" s="85"/>
      <c r="AV231" s="85"/>
      <c r="AW231" s="85"/>
      <c r="AX231" s="85"/>
      <c r="AY231" s="85"/>
      <c r="AZ231" s="85"/>
    </row>
  </sheetData>
  <mergeCells count="190">
    <mergeCell ref="AN3:AR3"/>
    <mergeCell ref="AN4:AN5"/>
    <mergeCell ref="AI4:AI5"/>
    <mergeCell ref="AD4:AD5"/>
    <mergeCell ref="Y4:Y5"/>
    <mergeCell ref="T4:T5"/>
    <mergeCell ref="O4:O5"/>
    <mergeCell ref="J4:J5"/>
    <mergeCell ref="AO4:AP4"/>
    <mergeCell ref="AJ4:AK4"/>
    <mergeCell ref="AE4:AF4"/>
    <mergeCell ref="U4:V4"/>
    <mergeCell ref="P4:Q4"/>
    <mergeCell ref="K4:L4"/>
    <mergeCell ref="R4:S4"/>
    <mergeCell ref="O3:S3"/>
    <mergeCell ref="B3:B5"/>
    <mergeCell ref="C3:C5"/>
    <mergeCell ref="D3:D5"/>
    <mergeCell ref="B72:B74"/>
    <mergeCell ref="B84:B86"/>
    <mergeCell ref="B33:B35"/>
    <mergeCell ref="B30:B32"/>
    <mergeCell ref="J3:N3"/>
    <mergeCell ref="AI3:AM3"/>
    <mergeCell ref="AD3:AH3"/>
    <mergeCell ref="Y3:AC3"/>
    <mergeCell ref="T3:X3"/>
    <mergeCell ref="E3:I3"/>
    <mergeCell ref="E4:E5"/>
    <mergeCell ref="B15:B17"/>
    <mergeCell ref="B12:B14"/>
    <mergeCell ref="B9:B11"/>
    <mergeCell ref="B6:B8"/>
    <mergeCell ref="B21:B23"/>
    <mergeCell ref="B18:B20"/>
    <mergeCell ref="C21:C23"/>
    <mergeCell ref="C18:C20"/>
    <mergeCell ref="C15:C17"/>
    <mergeCell ref="C12:C14"/>
    <mergeCell ref="AV4:AW4"/>
    <mergeCell ref="AX4:AY4"/>
    <mergeCell ref="BB4:BC4"/>
    <mergeCell ref="BD4:BE4"/>
    <mergeCell ref="F4:G4"/>
    <mergeCell ref="H4:I4"/>
    <mergeCell ref="M4:N4"/>
    <mergeCell ref="AL4:AM4"/>
    <mergeCell ref="AQ4:AR4"/>
    <mergeCell ref="W4:X4"/>
    <mergeCell ref="AB4:AC4"/>
    <mergeCell ref="Z4:AA4"/>
    <mergeCell ref="AG4:AH4"/>
    <mergeCell ref="BA4:BA5"/>
    <mergeCell ref="AU4:AU5"/>
    <mergeCell ref="C9:C11"/>
    <mergeCell ref="C6:C8"/>
    <mergeCell ref="B27:B29"/>
    <mergeCell ref="B24:B26"/>
    <mergeCell ref="B57:B59"/>
    <mergeCell ref="B54:B56"/>
    <mergeCell ref="B51:B53"/>
    <mergeCell ref="B48:B50"/>
    <mergeCell ref="B45:B47"/>
    <mergeCell ref="B42:B44"/>
    <mergeCell ref="B39:B41"/>
    <mergeCell ref="B36:B38"/>
    <mergeCell ref="B144:B146"/>
    <mergeCell ref="C144:C146"/>
    <mergeCell ref="B114:B116"/>
    <mergeCell ref="C111:C113"/>
    <mergeCell ref="C114:C116"/>
    <mergeCell ref="B69:B71"/>
    <mergeCell ref="B66:B68"/>
    <mergeCell ref="B63:B65"/>
    <mergeCell ref="B60:B62"/>
    <mergeCell ref="B75:B77"/>
    <mergeCell ref="B78:B80"/>
    <mergeCell ref="B81:B83"/>
    <mergeCell ref="C75:C77"/>
    <mergeCell ref="C78:C80"/>
    <mergeCell ref="C81:C83"/>
    <mergeCell ref="B87:B89"/>
    <mergeCell ref="B90:B92"/>
    <mergeCell ref="B93:B95"/>
    <mergeCell ref="B96:B98"/>
    <mergeCell ref="B99:B101"/>
    <mergeCell ref="B102:B104"/>
    <mergeCell ref="B105:B107"/>
    <mergeCell ref="B108:B110"/>
    <mergeCell ref="B111:B113"/>
    <mergeCell ref="C156:C158"/>
    <mergeCell ref="C159:C161"/>
    <mergeCell ref="C162:C164"/>
    <mergeCell ref="B147:B149"/>
    <mergeCell ref="B150:B152"/>
    <mergeCell ref="B153:B155"/>
    <mergeCell ref="C147:C149"/>
    <mergeCell ref="C150:C152"/>
    <mergeCell ref="C153:C155"/>
    <mergeCell ref="C174:C176"/>
    <mergeCell ref="C177:C179"/>
    <mergeCell ref="C180:C182"/>
    <mergeCell ref="C183:C185"/>
    <mergeCell ref="B165:B167"/>
    <mergeCell ref="B168:B170"/>
    <mergeCell ref="B171:B173"/>
    <mergeCell ref="C165:C167"/>
    <mergeCell ref="C168:C170"/>
    <mergeCell ref="C171:C173"/>
    <mergeCell ref="B189:B191"/>
    <mergeCell ref="B192:B194"/>
    <mergeCell ref="B195:B197"/>
    <mergeCell ref="B198:B200"/>
    <mergeCell ref="B201:B203"/>
    <mergeCell ref="B204:B206"/>
    <mergeCell ref="B207:B209"/>
    <mergeCell ref="B210:B212"/>
    <mergeCell ref="B117:B119"/>
    <mergeCell ref="B120:B122"/>
    <mergeCell ref="B123:B125"/>
    <mergeCell ref="B126:B128"/>
    <mergeCell ref="B129:B131"/>
    <mergeCell ref="B132:B134"/>
    <mergeCell ref="B135:B137"/>
    <mergeCell ref="B138:B140"/>
    <mergeCell ref="B141:B143"/>
    <mergeCell ref="B174:B176"/>
    <mergeCell ref="B177:B179"/>
    <mergeCell ref="B180:B182"/>
    <mergeCell ref="B183:B185"/>
    <mergeCell ref="B156:B158"/>
    <mergeCell ref="B159:B161"/>
    <mergeCell ref="B162:B164"/>
    <mergeCell ref="B213:B215"/>
    <mergeCell ref="B216:B218"/>
    <mergeCell ref="B219:B221"/>
    <mergeCell ref="B222:B224"/>
    <mergeCell ref="B225:B227"/>
    <mergeCell ref="B228:C230"/>
    <mergeCell ref="C24:C26"/>
    <mergeCell ref="C27:C29"/>
    <mergeCell ref="C30:C32"/>
    <mergeCell ref="C33:C35"/>
    <mergeCell ref="C36:C38"/>
    <mergeCell ref="C39:C41"/>
    <mergeCell ref="C42:C44"/>
    <mergeCell ref="C45:C47"/>
    <mergeCell ref="C48:C50"/>
    <mergeCell ref="C51:C53"/>
    <mergeCell ref="C54:C56"/>
    <mergeCell ref="C57:C59"/>
    <mergeCell ref="C60:C62"/>
    <mergeCell ref="C63:C65"/>
    <mergeCell ref="C66:C68"/>
    <mergeCell ref="C69:C71"/>
    <mergeCell ref="C72:C74"/>
    <mergeCell ref="B186:B188"/>
    <mergeCell ref="C84:C86"/>
    <mergeCell ref="C87:C89"/>
    <mergeCell ref="C90:C92"/>
    <mergeCell ref="C93:C95"/>
    <mergeCell ref="C96:C98"/>
    <mergeCell ref="C99:C101"/>
    <mergeCell ref="C102:C104"/>
    <mergeCell ref="C105:C107"/>
    <mergeCell ref="C108:C110"/>
    <mergeCell ref="C117:C119"/>
    <mergeCell ref="C120:C122"/>
    <mergeCell ref="C123:C125"/>
    <mergeCell ref="C126:C128"/>
    <mergeCell ref="C129:C131"/>
    <mergeCell ref="C132:C134"/>
    <mergeCell ref="C135:C137"/>
    <mergeCell ref="C138:C140"/>
    <mergeCell ref="C141:C143"/>
    <mergeCell ref="C213:C215"/>
    <mergeCell ref="C216:C218"/>
    <mergeCell ref="C219:C221"/>
    <mergeCell ref="C222:C224"/>
    <mergeCell ref="C225:C227"/>
    <mergeCell ref="C186:C188"/>
    <mergeCell ref="C189:C191"/>
    <mergeCell ref="C192:C194"/>
    <mergeCell ref="C195:C197"/>
    <mergeCell ref="C198:C200"/>
    <mergeCell ref="C201:C203"/>
    <mergeCell ref="C204:C206"/>
    <mergeCell ref="C207:C209"/>
    <mergeCell ref="C210:C212"/>
  </mergeCells>
  <phoneticPr fontId="3"/>
  <pageMargins left="0.70866141732283472" right="0.19685039370078741"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43" man="1"/>
    <brk id="125" max="43" man="1"/>
    <brk id="185" max="43" man="1"/>
  </rowBreaks>
  <colBreaks count="1" manualBreakCount="1">
    <brk id="24" max="229" man="1"/>
  </colBreaks>
  <ignoredErrors>
    <ignoredError sqref="G228:AR229 AP6:AP7 AM8:AR10 AM11:AR13 AM17:AR19 AM14:AR16 AM26:AR28 AM23:AR25 AM20:AR22 AM41:AR43 AM38:AR40 AM35:AR37 AM32:AR34 AM29:AR31 AM53:AR55 AM50:AR52 AM47:AR49 AM44:AR46 AM74:AR76 AM71:AR73 AM68:AR70 AM65:AR67 AM62:AR64 AM59:AR61 AM95:AR97 AM89:AR91 AM86:AR88 AM83:AR85 AM80:AR82 AM77:AR79 AM92:AR94 AM125:AR127 AM122:AR124 AM119:AR121 AM116:AR118 AM113:AR115 AM110:AR112 AM107:AR109 AM104:AR106 AM101:AR103 AM98:AR100 AM158:AR160 AM155:AR157 AM152:AR154 AM149:AR151 AM146:AR148 AM143:AR145 AM140:AR142 AM137:AR139 AM134:AR136 AM131:AR133 AM128:AR130 AM209:AR211 AM206:AR208 AM203:AR205 AM200:AR202 AM197:AR199 AM194:AR196 AM191:AR193 AM188:AR190 AM185:AR187 AM182:AR184 AM179:AR181 AM176:AR178 AM173:AR175 AM170:AR172 AM167:AR169 AM164:AR166 AM161:AR163 AM227:AR227 AM224:AR226 AM221:AR223 AM218:AR220 AM215:AR217 AM212:AR214 G230:AR230 AM56:AR58" formula="1"/>
    <ignoredError sqref="AV6:AY80"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showGridLines="0" zoomScaleNormal="100" zoomScaleSheetLayoutView="100" workbookViewId="0"/>
  </sheetViews>
  <sheetFormatPr defaultColWidth="9" defaultRowHeight="13.5"/>
  <cols>
    <col min="1" max="1" width="4.625" style="3" customWidth="1"/>
    <col min="2" max="5" width="14.875" style="3" customWidth="1"/>
    <col min="6" max="7" width="9" style="3"/>
    <col min="8" max="9" width="14.875" style="3" customWidth="1"/>
    <col min="10" max="10" width="8.375" style="3" customWidth="1"/>
    <col min="11" max="16384" width="9" style="3"/>
  </cols>
  <sheetData>
    <row r="1" spans="1:4" ht="16.5" customHeight="1">
      <c r="A1" s="3" t="s">
        <v>142</v>
      </c>
    </row>
    <row r="2" spans="1:4" ht="16.5" customHeight="1">
      <c r="A2" s="3" t="s">
        <v>127</v>
      </c>
    </row>
    <row r="4" spans="1:4">
      <c r="B4" s="9"/>
      <c r="C4" s="9"/>
      <c r="D4" s="9"/>
    </row>
    <row r="5" spans="1:4">
      <c r="B5" s="9"/>
      <c r="C5" s="9"/>
      <c r="D5" s="9"/>
    </row>
    <row r="6" spans="1:4">
      <c r="B6" s="9"/>
      <c r="C6" s="9"/>
      <c r="D6" s="9"/>
    </row>
    <row r="7" spans="1:4">
      <c r="B7" s="9"/>
      <c r="C7" s="9"/>
      <c r="D7" s="9"/>
    </row>
    <row r="8" spans="1:4">
      <c r="B8" s="9"/>
      <c r="C8" s="9"/>
      <c r="D8" s="9"/>
    </row>
    <row r="9" spans="1:4">
      <c r="B9" s="9"/>
      <c r="C9" s="9"/>
      <c r="D9" s="9"/>
    </row>
    <row r="10" spans="1:4">
      <c r="B10" s="9"/>
      <c r="C10" s="9"/>
      <c r="D10" s="9"/>
    </row>
    <row r="11" spans="1:4">
      <c r="B11" s="9"/>
      <c r="C11" s="9"/>
      <c r="D11" s="9"/>
    </row>
    <row r="12" spans="1:4">
      <c r="B12" s="9"/>
      <c r="C12" s="9"/>
      <c r="D12" s="9"/>
    </row>
    <row r="13" spans="1:4">
      <c r="B13" s="9"/>
      <c r="C13" s="9"/>
      <c r="D13" s="9"/>
    </row>
    <row r="14" spans="1:4">
      <c r="B14" s="9"/>
      <c r="C14" s="9"/>
      <c r="D14" s="9"/>
    </row>
    <row r="15" spans="1:4">
      <c r="B15" s="9"/>
      <c r="C15" s="9"/>
      <c r="D15" s="9"/>
    </row>
    <row r="16" spans="1:4">
      <c r="B16" s="9"/>
      <c r="C16" s="9"/>
      <c r="D16" s="9"/>
    </row>
    <row r="17" spans="2:4">
      <c r="B17" s="9"/>
      <c r="C17" s="9"/>
      <c r="D17" s="9"/>
    </row>
    <row r="18" spans="2:4">
      <c r="B18" s="9"/>
      <c r="C18" s="9"/>
      <c r="D18" s="9"/>
    </row>
    <row r="19" spans="2:4">
      <c r="B19" s="9"/>
      <c r="C19" s="9"/>
      <c r="D19" s="9"/>
    </row>
    <row r="20" spans="2:4">
      <c r="B20" s="9"/>
      <c r="C20" s="9"/>
      <c r="D20" s="9"/>
    </row>
    <row r="21" spans="2:4">
      <c r="B21" s="9"/>
      <c r="C21" s="9"/>
      <c r="D21" s="9"/>
    </row>
    <row r="22" spans="2:4">
      <c r="B22" s="9"/>
      <c r="C22" s="9"/>
      <c r="D22" s="9"/>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dimension ref="A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1:12" ht="16.5" customHeight="1">
      <c r="A1" s="3" t="s">
        <v>285</v>
      </c>
    </row>
    <row r="2" spans="1:12" ht="16.5" customHeight="1">
      <c r="A2" s="3" t="s">
        <v>179</v>
      </c>
    </row>
    <row r="3" spans="1:12" ht="16.5" customHeight="1">
      <c r="A3" s="3" t="s">
        <v>197</v>
      </c>
      <c r="L3" s="3" t="s">
        <v>198</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dimension ref="A1:J49"/>
  <sheetViews>
    <sheetView showGridLines="0" zoomScaleNormal="100" zoomScaleSheetLayoutView="100" workbookViewId="0"/>
  </sheetViews>
  <sheetFormatPr defaultColWidth="9" defaultRowHeight="13.5"/>
  <cols>
    <col min="1" max="1" width="4.625" style="42" customWidth="1"/>
    <col min="2" max="2" width="6.125" style="42" customWidth="1"/>
    <col min="3" max="8" width="16.625" style="42" customWidth="1"/>
    <col min="9" max="9" width="9" style="42"/>
    <col min="10" max="10" width="12.5" style="42" customWidth="1"/>
    <col min="11" max="16384" width="9" style="42"/>
  </cols>
  <sheetData>
    <row r="1" spans="1:10" ht="16.5" customHeight="1">
      <c r="A1" s="3" t="s">
        <v>286</v>
      </c>
    </row>
    <row r="2" spans="1:10" ht="16.5" customHeight="1">
      <c r="A2" s="3" t="s">
        <v>127</v>
      </c>
    </row>
    <row r="3" spans="1:10" ht="18" customHeight="1">
      <c r="A3" s="3"/>
      <c r="B3" s="308" t="s">
        <v>150</v>
      </c>
      <c r="C3" s="308"/>
      <c r="D3" s="313" t="s">
        <v>192</v>
      </c>
      <c r="E3" s="306" t="s">
        <v>173</v>
      </c>
      <c r="F3" s="307"/>
      <c r="G3" s="307" t="s">
        <v>174</v>
      </c>
      <c r="H3" s="307"/>
    </row>
    <row r="4" spans="1:10" ht="42" customHeight="1">
      <c r="B4" s="308"/>
      <c r="C4" s="308"/>
      <c r="D4" s="314"/>
      <c r="E4" s="54" t="s">
        <v>182</v>
      </c>
      <c r="F4" s="114" t="s">
        <v>183</v>
      </c>
      <c r="G4" s="54" t="s">
        <v>184</v>
      </c>
      <c r="H4" s="114" t="s">
        <v>185</v>
      </c>
    </row>
    <row r="5" spans="1:10" ht="35.450000000000003" customHeight="1">
      <c r="B5" s="309" t="s">
        <v>168</v>
      </c>
      <c r="C5" s="310"/>
      <c r="D5" s="107">
        <f>地区別_歯科健診医療機関受診状況!AN30</f>
        <v>651603</v>
      </c>
      <c r="E5" s="53">
        <f>地区別_歯科健診医療機関受診状況!AO30</f>
        <v>121009</v>
      </c>
      <c r="F5" s="52">
        <f>地区別_歯科健診医療機関受診状況!AP30</f>
        <v>0.18570970360787167</v>
      </c>
      <c r="G5" s="53">
        <f>地区別_歯科健診医療機関受診状況!AQ30</f>
        <v>530594</v>
      </c>
      <c r="H5" s="52">
        <f>地区別_歯科健診医療機関受診状況!AR30</f>
        <v>0.81429029639212835</v>
      </c>
    </row>
    <row r="6" spans="1:10" ht="35.450000000000003" customHeight="1" thickBot="1">
      <c r="B6" s="311" t="s">
        <v>169</v>
      </c>
      <c r="C6" s="312"/>
      <c r="D6" s="107">
        <f>地区別_歯科健診医療機関受診状況!AN31</f>
        <v>518004</v>
      </c>
      <c r="E6" s="53">
        <f>地区別_歯科健診医療機関受診状況!AO31</f>
        <v>8812</v>
      </c>
      <c r="F6" s="52">
        <f>地区別_歯科健診医療機関受診状況!AP31</f>
        <v>1.7011451649022014E-2</v>
      </c>
      <c r="G6" s="53">
        <f>地区別_歯科健診医療機関受診状況!AQ31</f>
        <v>509192</v>
      </c>
      <c r="H6" s="52">
        <f>地区別_歯科健診医療機関受診状況!AR31</f>
        <v>0.98298854835097793</v>
      </c>
    </row>
    <row r="7" spans="1:10" ht="35.450000000000003" customHeight="1" thickTop="1">
      <c r="B7" s="304" t="s">
        <v>74</v>
      </c>
      <c r="C7" s="304"/>
      <c r="D7" s="108">
        <f>地区別_歯科健診医療機関受診状況!AN32</f>
        <v>1169607</v>
      </c>
      <c r="E7" s="96">
        <f>地区別_歯科健診医療機関受診状況!AO32</f>
        <v>129821</v>
      </c>
      <c r="F7" s="50">
        <f>地区別_歯科健診医療機関受診状況!AP32</f>
        <v>0.11099540272929283</v>
      </c>
      <c r="G7" s="51">
        <f>地区別_歯科健診医療機関受診状況!AQ32</f>
        <v>1039786</v>
      </c>
      <c r="H7" s="50">
        <f>地区別_歯科健診医療機関受診状況!AR32</f>
        <v>0.88900459727070713</v>
      </c>
    </row>
    <row r="8" spans="1:10" ht="13.5" customHeight="1">
      <c r="B8" s="166" t="s">
        <v>265</v>
      </c>
      <c r="C8" s="45"/>
      <c r="D8" s="45"/>
      <c r="E8" s="44"/>
      <c r="F8" s="43"/>
    </row>
    <row r="9" spans="1:10" ht="13.5" customHeight="1">
      <c r="B9" s="46" t="s">
        <v>266</v>
      </c>
      <c r="C9" s="45"/>
      <c r="D9" s="45"/>
      <c r="E9" s="44"/>
      <c r="F9" s="43"/>
    </row>
    <row r="10" spans="1:10" ht="13.5" customHeight="1">
      <c r="B10" s="8" t="s">
        <v>216</v>
      </c>
      <c r="C10" s="45"/>
      <c r="D10" s="45"/>
      <c r="E10" s="44"/>
      <c r="F10" s="43"/>
    </row>
    <row r="11" spans="1:10">
      <c r="B11" s="47"/>
      <c r="C11" s="49"/>
      <c r="D11" s="49"/>
    </row>
    <row r="12" spans="1:10">
      <c r="B12" s="47"/>
      <c r="C12" s="49"/>
      <c r="D12" s="49"/>
    </row>
    <row r="13" spans="1:10">
      <c r="B13" s="47"/>
      <c r="C13" s="49"/>
      <c r="D13" s="49"/>
    </row>
    <row r="14" spans="1:10" ht="16.5" customHeight="1">
      <c r="A14" s="3" t="s">
        <v>286</v>
      </c>
      <c r="J14" s="42" t="s">
        <v>298</v>
      </c>
    </row>
    <row r="15" spans="1:10" ht="16.5" customHeight="1">
      <c r="A15" s="3" t="s">
        <v>127</v>
      </c>
      <c r="J15" s="209" t="s">
        <v>290</v>
      </c>
    </row>
    <row r="16" spans="1:10">
      <c r="J16" s="209" t="s">
        <v>292</v>
      </c>
    </row>
    <row r="47" spans="2:6">
      <c r="B47" s="166" t="s">
        <v>265</v>
      </c>
    </row>
    <row r="48" spans="2:6" ht="13.5" customHeight="1">
      <c r="B48" s="46" t="s">
        <v>266</v>
      </c>
      <c r="C48" s="45"/>
      <c r="D48" s="45"/>
      <c r="E48" s="44"/>
      <c r="F48" s="43"/>
    </row>
    <row r="49" spans="2:6" ht="13.5" customHeight="1">
      <c r="B49" s="8" t="s">
        <v>216</v>
      </c>
      <c r="C49" s="45"/>
      <c r="D49" s="45"/>
      <c r="E49" s="44"/>
      <c r="F49" s="43"/>
    </row>
  </sheetData>
  <mergeCells count="7">
    <mergeCell ref="B6:C6"/>
    <mergeCell ref="B7:C7"/>
    <mergeCell ref="B3:C4"/>
    <mergeCell ref="E3:F3"/>
    <mergeCell ref="G3:H3"/>
    <mergeCell ref="B5:C5"/>
    <mergeCell ref="D3:D4"/>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BQ37"/>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 style="3"/>
    <col min="46" max="46" width="14.125" style="3" customWidth="1"/>
    <col min="47" max="50" width="9.625" style="3" customWidth="1"/>
    <col min="51" max="16384" width="9" style="3"/>
  </cols>
  <sheetData>
    <row r="1" spans="1:69" ht="16.5" customHeight="1">
      <c r="A1" s="3" t="s">
        <v>286</v>
      </c>
    </row>
    <row r="2" spans="1:69" ht="16.5" customHeight="1">
      <c r="A2" s="3" t="s">
        <v>128</v>
      </c>
    </row>
    <row r="3" spans="1:69" ht="16.5" customHeight="1">
      <c r="B3" s="251"/>
      <c r="C3" s="283" t="s">
        <v>105</v>
      </c>
      <c r="D3" s="283" t="s">
        <v>165</v>
      </c>
      <c r="E3" s="329" t="s">
        <v>65</v>
      </c>
      <c r="F3" s="330"/>
      <c r="G3" s="330"/>
      <c r="H3" s="330"/>
      <c r="I3" s="331"/>
      <c r="J3" s="329" t="s">
        <v>66</v>
      </c>
      <c r="K3" s="330"/>
      <c r="L3" s="330"/>
      <c r="M3" s="330"/>
      <c r="N3" s="331"/>
      <c r="O3" s="329" t="s">
        <v>67</v>
      </c>
      <c r="P3" s="330"/>
      <c r="Q3" s="330"/>
      <c r="R3" s="330"/>
      <c r="S3" s="331"/>
      <c r="T3" s="329" t="s">
        <v>68</v>
      </c>
      <c r="U3" s="330"/>
      <c r="V3" s="330"/>
      <c r="W3" s="330"/>
      <c r="X3" s="331"/>
      <c r="Y3" s="329" t="s">
        <v>69</v>
      </c>
      <c r="Z3" s="330"/>
      <c r="AA3" s="330"/>
      <c r="AB3" s="330"/>
      <c r="AC3" s="331"/>
      <c r="AD3" s="329" t="s">
        <v>70</v>
      </c>
      <c r="AE3" s="330"/>
      <c r="AF3" s="330"/>
      <c r="AG3" s="330"/>
      <c r="AH3" s="331"/>
      <c r="AI3" s="329" t="s">
        <v>71</v>
      </c>
      <c r="AJ3" s="330"/>
      <c r="AK3" s="330"/>
      <c r="AL3" s="330"/>
      <c r="AM3" s="331"/>
      <c r="AN3" s="329" t="s">
        <v>64</v>
      </c>
      <c r="AO3" s="330"/>
      <c r="AP3" s="330"/>
      <c r="AQ3" s="330"/>
      <c r="AR3" s="331"/>
      <c r="AT3" s="6" t="s">
        <v>147</v>
      </c>
    </row>
    <row r="4" spans="1:69" ht="16.5" customHeight="1">
      <c r="B4" s="251"/>
      <c r="C4" s="283"/>
      <c r="D4" s="283"/>
      <c r="E4" s="284" t="s">
        <v>193</v>
      </c>
      <c r="F4" s="320" t="s">
        <v>173</v>
      </c>
      <c r="G4" s="293"/>
      <c r="H4" s="320" t="s">
        <v>174</v>
      </c>
      <c r="I4" s="293"/>
      <c r="J4" s="284" t="s">
        <v>193</v>
      </c>
      <c r="K4" s="320" t="s">
        <v>173</v>
      </c>
      <c r="L4" s="293"/>
      <c r="M4" s="320" t="s">
        <v>174</v>
      </c>
      <c r="N4" s="293"/>
      <c r="O4" s="284" t="s">
        <v>193</v>
      </c>
      <c r="P4" s="320" t="s">
        <v>173</v>
      </c>
      <c r="Q4" s="293"/>
      <c r="R4" s="320" t="s">
        <v>174</v>
      </c>
      <c r="S4" s="293"/>
      <c r="T4" s="284" t="s">
        <v>193</v>
      </c>
      <c r="U4" s="320" t="s">
        <v>173</v>
      </c>
      <c r="V4" s="293"/>
      <c r="W4" s="320" t="s">
        <v>174</v>
      </c>
      <c r="X4" s="293"/>
      <c r="Y4" s="284" t="s">
        <v>193</v>
      </c>
      <c r="Z4" s="320" t="s">
        <v>173</v>
      </c>
      <c r="AA4" s="293"/>
      <c r="AB4" s="320" t="s">
        <v>174</v>
      </c>
      <c r="AC4" s="293"/>
      <c r="AD4" s="284" t="s">
        <v>193</v>
      </c>
      <c r="AE4" s="320" t="s">
        <v>173</v>
      </c>
      <c r="AF4" s="293"/>
      <c r="AG4" s="320" t="s">
        <v>174</v>
      </c>
      <c r="AH4" s="293"/>
      <c r="AI4" s="284" t="s">
        <v>193</v>
      </c>
      <c r="AJ4" s="320" t="s">
        <v>173</v>
      </c>
      <c r="AK4" s="293"/>
      <c r="AL4" s="320" t="s">
        <v>174</v>
      </c>
      <c r="AM4" s="293"/>
      <c r="AN4" s="284" t="s">
        <v>193</v>
      </c>
      <c r="AO4" s="320" t="s">
        <v>173</v>
      </c>
      <c r="AP4" s="293"/>
      <c r="AQ4" s="320" t="s">
        <v>174</v>
      </c>
      <c r="AR4" s="293"/>
      <c r="AT4" s="249"/>
      <c r="AU4" s="276" t="s">
        <v>297</v>
      </c>
      <c r="AV4" s="278"/>
      <c r="AW4" s="276" t="s">
        <v>293</v>
      </c>
      <c r="AX4" s="278"/>
    </row>
    <row r="5" spans="1:69" ht="51.6" customHeight="1">
      <c r="B5" s="251"/>
      <c r="C5" s="283"/>
      <c r="D5" s="283"/>
      <c r="E5" s="286"/>
      <c r="F5" s="94" t="s">
        <v>72</v>
      </c>
      <c r="G5" s="114" t="s">
        <v>131</v>
      </c>
      <c r="H5" s="94" t="s">
        <v>194</v>
      </c>
      <c r="I5" s="114" t="s">
        <v>195</v>
      </c>
      <c r="J5" s="286"/>
      <c r="K5" s="94" t="s">
        <v>72</v>
      </c>
      <c r="L5" s="114" t="s">
        <v>131</v>
      </c>
      <c r="M5" s="94" t="s">
        <v>194</v>
      </c>
      <c r="N5" s="114" t="s">
        <v>195</v>
      </c>
      <c r="O5" s="286"/>
      <c r="P5" s="94" t="s">
        <v>72</v>
      </c>
      <c r="Q5" s="114" t="s">
        <v>131</v>
      </c>
      <c r="R5" s="94" t="s">
        <v>194</v>
      </c>
      <c r="S5" s="114" t="s">
        <v>195</v>
      </c>
      <c r="T5" s="286"/>
      <c r="U5" s="94" t="s">
        <v>72</v>
      </c>
      <c r="V5" s="114" t="s">
        <v>131</v>
      </c>
      <c r="W5" s="94" t="s">
        <v>194</v>
      </c>
      <c r="X5" s="114" t="s">
        <v>195</v>
      </c>
      <c r="Y5" s="286"/>
      <c r="Z5" s="94" t="s">
        <v>72</v>
      </c>
      <c r="AA5" s="114" t="s">
        <v>131</v>
      </c>
      <c r="AB5" s="94" t="s">
        <v>194</v>
      </c>
      <c r="AC5" s="114" t="s">
        <v>195</v>
      </c>
      <c r="AD5" s="286"/>
      <c r="AE5" s="94" t="s">
        <v>72</v>
      </c>
      <c r="AF5" s="114" t="s">
        <v>131</v>
      </c>
      <c r="AG5" s="94" t="s">
        <v>194</v>
      </c>
      <c r="AH5" s="114" t="s">
        <v>195</v>
      </c>
      <c r="AI5" s="286"/>
      <c r="AJ5" s="94" t="s">
        <v>72</v>
      </c>
      <c r="AK5" s="114" t="s">
        <v>131</v>
      </c>
      <c r="AL5" s="94" t="s">
        <v>194</v>
      </c>
      <c r="AM5" s="114" t="s">
        <v>195</v>
      </c>
      <c r="AN5" s="286"/>
      <c r="AO5" s="94" t="s">
        <v>72</v>
      </c>
      <c r="AP5" s="114" t="s">
        <v>131</v>
      </c>
      <c r="AQ5" s="94" t="s">
        <v>194</v>
      </c>
      <c r="AR5" s="114" t="s">
        <v>195</v>
      </c>
      <c r="AT5" s="249"/>
      <c r="AU5" s="97" t="s">
        <v>168</v>
      </c>
      <c r="AV5" s="167" t="s">
        <v>267</v>
      </c>
      <c r="AW5" s="97" t="s">
        <v>168</v>
      </c>
      <c r="AX5" s="97" t="s">
        <v>267</v>
      </c>
      <c r="AZ5" s="6" t="s">
        <v>261</v>
      </c>
    </row>
    <row r="6" spans="1:69" s="12" customFormat="1" ht="13.5" customHeight="1">
      <c r="A6" s="81"/>
      <c r="B6" s="242">
        <v>1</v>
      </c>
      <c r="C6" s="315" t="s">
        <v>124</v>
      </c>
      <c r="D6" s="80" t="s">
        <v>168</v>
      </c>
      <c r="E6" s="101">
        <v>64</v>
      </c>
      <c r="F6" s="79">
        <v>10</v>
      </c>
      <c r="G6" s="77">
        <f>IFERROR(F6/E6,"-")</f>
        <v>0.15625</v>
      </c>
      <c r="H6" s="79">
        <v>54</v>
      </c>
      <c r="I6" s="77">
        <f>IFERROR(H6/E6,"-")</f>
        <v>0.84375</v>
      </c>
      <c r="J6" s="101">
        <v>168</v>
      </c>
      <c r="K6" s="79">
        <v>26</v>
      </c>
      <c r="L6" s="77">
        <f>IFERROR(K6/J6,"-")</f>
        <v>0.15476190476190477</v>
      </c>
      <c r="M6" s="79">
        <v>142</v>
      </c>
      <c r="N6" s="77">
        <f>IFERROR(M6/J6,"-")</f>
        <v>0.84523809523809523</v>
      </c>
      <c r="O6" s="101">
        <v>32789</v>
      </c>
      <c r="P6" s="79">
        <v>7473</v>
      </c>
      <c r="Q6" s="77">
        <f>IFERROR(P6/O6,"-")</f>
        <v>0.22791179968892006</v>
      </c>
      <c r="R6" s="79">
        <v>25316</v>
      </c>
      <c r="S6" s="77">
        <f>IFERROR(R6/O6,"-")</f>
        <v>0.77208820031107994</v>
      </c>
      <c r="T6" s="101">
        <v>25904</v>
      </c>
      <c r="U6" s="79">
        <v>5372</v>
      </c>
      <c r="V6" s="77">
        <f>IFERROR(U6/T6,"-")</f>
        <v>0.2073810994441013</v>
      </c>
      <c r="W6" s="79">
        <v>20532</v>
      </c>
      <c r="X6" s="77">
        <f>IFERROR(W6/T6,"-")</f>
        <v>0.79261890055589868</v>
      </c>
      <c r="Y6" s="101">
        <v>15510</v>
      </c>
      <c r="Z6" s="79">
        <v>2579</v>
      </c>
      <c r="AA6" s="77">
        <f>IFERROR(Z6/Y6,"-")</f>
        <v>0.16627981947130882</v>
      </c>
      <c r="AB6" s="79">
        <v>12931</v>
      </c>
      <c r="AC6" s="77">
        <f>IFERROR(AB6/Y6,"-")</f>
        <v>0.83372018052869112</v>
      </c>
      <c r="AD6" s="101">
        <v>6228</v>
      </c>
      <c r="AE6" s="79">
        <v>664</v>
      </c>
      <c r="AF6" s="77">
        <f>IFERROR(AE6/AD6,"-")</f>
        <v>0.10661528580603725</v>
      </c>
      <c r="AG6" s="79">
        <v>5564</v>
      </c>
      <c r="AH6" s="77">
        <f>IFERROR(AG6/AD6,"-")</f>
        <v>0.8933847141939627</v>
      </c>
      <c r="AI6" s="101">
        <v>1838</v>
      </c>
      <c r="AJ6" s="79">
        <v>81</v>
      </c>
      <c r="AK6" s="77">
        <f>IFERROR(AJ6/AI6,"-")</f>
        <v>4.4069640914036999E-2</v>
      </c>
      <c r="AL6" s="79">
        <v>1757</v>
      </c>
      <c r="AM6" s="77">
        <f>IFERROR(AL6/AI6,"-")</f>
        <v>0.95593035908596302</v>
      </c>
      <c r="AN6" s="101">
        <f>SUM(E6,J6,O6,T6,Y6,AD6,AI6,)</f>
        <v>82501</v>
      </c>
      <c r="AO6" s="79">
        <f t="shared" ref="AO6:AO32" si="0">SUM(F6,K6,P6,U6,Z6,AE6,AJ6)</f>
        <v>16205</v>
      </c>
      <c r="AP6" s="77">
        <f>IFERROR(AO6/AN6,"-")</f>
        <v>0.1964218615531933</v>
      </c>
      <c r="AQ6" s="79">
        <f t="shared" ref="AQ6:AQ32" si="1">SUM(H6,M6,R6,W6,AB6,AG6,AL6)</f>
        <v>66296</v>
      </c>
      <c r="AR6" s="77">
        <f>IFERROR(AQ6/AN6,"-")</f>
        <v>0.8035781384468067</v>
      </c>
      <c r="AS6" s="58">
        <v>1</v>
      </c>
      <c r="AT6" s="82" t="s">
        <v>156</v>
      </c>
      <c r="AU6" s="38">
        <f>INDEX($AP:$AP,(ROW()+(AS6*2)-2))</f>
        <v>0.1964218615531933</v>
      </c>
      <c r="AV6" s="38">
        <f>INDEX($AP:$AP,(ROW()+(AS6*2)-1))</f>
        <v>1.9070453707119146E-2</v>
      </c>
      <c r="AW6" s="38">
        <f>INDEX($AR:$AR,(ROW()+(AS6*2)-2))</f>
        <v>0.8035781384468067</v>
      </c>
      <c r="AX6" s="38">
        <f>INDEX($AR:$AR,(ROW()+(AS6*2)-1))</f>
        <v>0.98092954629288087</v>
      </c>
      <c r="AZ6" s="222" t="s">
        <v>156</v>
      </c>
      <c r="BA6" s="223"/>
      <c r="BB6" s="222" t="s">
        <v>7</v>
      </c>
      <c r="BC6" s="223"/>
      <c r="BD6" s="222" t="s">
        <v>170</v>
      </c>
      <c r="BE6" s="223"/>
      <c r="BF6" s="222" t="s">
        <v>20</v>
      </c>
      <c r="BG6" s="223"/>
      <c r="BH6" s="222" t="s">
        <v>24</v>
      </c>
      <c r="BI6" s="223"/>
      <c r="BJ6" s="222" t="s">
        <v>34</v>
      </c>
      <c r="BK6" s="223"/>
      <c r="BL6" s="222" t="s">
        <v>171</v>
      </c>
      <c r="BM6" s="223"/>
      <c r="BN6" s="222" t="s">
        <v>56</v>
      </c>
      <c r="BO6" s="223"/>
      <c r="BP6" s="222" t="s">
        <v>180</v>
      </c>
      <c r="BQ6" s="223"/>
    </row>
    <row r="7" spans="1:69" s="12" customFormat="1" ht="13.5" customHeight="1">
      <c r="A7" s="81"/>
      <c r="B7" s="243"/>
      <c r="C7" s="316"/>
      <c r="D7" s="70" t="s">
        <v>169</v>
      </c>
      <c r="E7" s="102">
        <v>35</v>
      </c>
      <c r="F7" s="69">
        <v>2</v>
      </c>
      <c r="G7" s="67">
        <f t="shared" ref="G7:G32" si="2">IFERROR(F7/E7,"-")</f>
        <v>5.7142857142857141E-2</v>
      </c>
      <c r="H7" s="69">
        <v>33</v>
      </c>
      <c r="I7" s="67">
        <f t="shared" ref="I7:I32" si="3">IFERROR(H7/E7,"-")</f>
        <v>0.94285714285714284</v>
      </c>
      <c r="J7" s="102">
        <v>96</v>
      </c>
      <c r="K7" s="69">
        <v>3</v>
      </c>
      <c r="L7" s="67">
        <f t="shared" ref="L7:L32" si="4">IFERROR(K7/J7,"-")</f>
        <v>3.125E-2</v>
      </c>
      <c r="M7" s="69">
        <v>93</v>
      </c>
      <c r="N7" s="67">
        <f t="shared" ref="N7:N32" si="5">IFERROR(M7/J7,"-")</f>
        <v>0.96875</v>
      </c>
      <c r="O7" s="102">
        <v>19548</v>
      </c>
      <c r="P7" s="69">
        <v>535</v>
      </c>
      <c r="Q7" s="67">
        <f t="shared" ref="Q7:Q32" si="6">IFERROR(P7/O7,"-")</f>
        <v>2.7368528749744218E-2</v>
      </c>
      <c r="R7" s="69">
        <v>19013</v>
      </c>
      <c r="S7" s="67">
        <f t="shared" ref="S7:S32" si="7">IFERROR(R7/O7,"-")</f>
        <v>0.97263147125025573</v>
      </c>
      <c r="T7" s="102">
        <v>15548</v>
      </c>
      <c r="U7" s="69">
        <v>312</v>
      </c>
      <c r="V7" s="67">
        <f t="shared" ref="V7:V32" si="8">IFERROR(U7/T7,"-")</f>
        <v>2.0066889632107024E-2</v>
      </c>
      <c r="W7" s="69">
        <v>15236</v>
      </c>
      <c r="X7" s="67">
        <f t="shared" ref="X7:X32" si="9">IFERROR(W7/T7,"-")</f>
        <v>0.97993311036789299</v>
      </c>
      <c r="Y7" s="102">
        <v>11484</v>
      </c>
      <c r="Z7" s="69">
        <v>150</v>
      </c>
      <c r="AA7" s="67">
        <f t="shared" ref="AA7:AA32" si="10">IFERROR(Z7/Y7,"-")</f>
        <v>1.3061650992685475E-2</v>
      </c>
      <c r="AB7" s="69">
        <v>11334</v>
      </c>
      <c r="AC7" s="67">
        <f t="shared" ref="AC7:AC32" si="11">IFERROR(AB7/Y7,"-")</f>
        <v>0.98693834900731447</v>
      </c>
      <c r="AD7" s="102">
        <v>5469</v>
      </c>
      <c r="AE7" s="69">
        <v>26</v>
      </c>
      <c r="AF7" s="67">
        <f t="shared" ref="AF7:AF32" si="12">IFERROR(AE7/AD7,"-")</f>
        <v>4.7540683854452367E-3</v>
      </c>
      <c r="AG7" s="69">
        <v>5443</v>
      </c>
      <c r="AH7" s="67">
        <f t="shared" ref="AH7:AH32" si="13">IFERROR(AG7/AD7,"-")</f>
        <v>0.99524593161455477</v>
      </c>
      <c r="AI7" s="102">
        <v>2040</v>
      </c>
      <c r="AJ7" s="69">
        <v>6</v>
      </c>
      <c r="AK7" s="67">
        <f t="shared" ref="AK7:AK32" si="14">IFERROR(AJ7/AI7,"-")</f>
        <v>2.9411764705882353E-3</v>
      </c>
      <c r="AL7" s="69">
        <v>2034</v>
      </c>
      <c r="AM7" s="67">
        <f t="shared" ref="AM7:AM32" si="15">IFERROR(AL7/AI7,"-")</f>
        <v>0.99705882352941178</v>
      </c>
      <c r="AN7" s="102">
        <f t="shared" ref="AN7:AN32" si="16">SUM(E7,J7,O7,T7,Y7,AD7,AI7,)</f>
        <v>54220</v>
      </c>
      <c r="AO7" s="69">
        <f t="shared" si="0"/>
        <v>1034</v>
      </c>
      <c r="AP7" s="67">
        <f t="shared" ref="AP7:AP32" si="17">IFERROR(AO7/AN7,"-")</f>
        <v>1.9070453707119146E-2</v>
      </c>
      <c r="AQ7" s="68">
        <f t="shared" si="1"/>
        <v>53186</v>
      </c>
      <c r="AR7" s="67">
        <f t="shared" ref="AR7:AR32" si="18">IFERROR(AQ7/AN7,"-")</f>
        <v>0.98092954629288087</v>
      </c>
      <c r="AS7" s="58">
        <v>2</v>
      </c>
      <c r="AT7" s="11" t="s">
        <v>7</v>
      </c>
      <c r="AU7" s="38">
        <f t="shared" ref="AU7:AU14" si="19">INDEX($AP:$AP,(ROW()+(AS7*2)-2))</f>
        <v>0.23654712316705612</v>
      </c>
      <c r="AV7" s="38">
        <f t="shared" ref="AV7:AV14" si="20">INDEX($AP:$AP,(ROW()+(AS7*2)-1))</f>
        <v>2.2317459593772085E-2</v>
      </c>
      <c r="AW7" s="38">
        <f t="shared" ref="AW7:AW14" si="21">INDEX($AR:$AR,(ROW()+(AS7*2)-2))</f>
        <v>0.76345287683294394</v>
      </c>
      <c r="AX7" s="38">
        <f t="shared" ref="AX7:AX14" si="22">INDEX($AR:$AR,(ROW()+(AS7*2)-1))</f>
        <v>0.97768254040622793</v>
      </c>
      <c r="AZ7" s="82" t="s">
        <v>168</v>
      </c>
      <c r="BA7" s="82" t="s">
        <v>169</v>
      </c>
      <c r="BB7" s="82" t="s">
        <v>168</v>
      </c>
      <c r="BC7" s="82" t="s">
        <v>169</v>
      </c>
      <c r="BD7" s="82" t="s">
        <v>168</v>
      </c>
      <c r="BE7" s="82" t="s">
        <v>169</v>
      </c>
      <c r="BF7" s="82" t="s">
        <v>168</v>
      </c>
      <c r="BG7" s="82" t="s">
        <v>169</v>
      </c>
      <c r="BH7" s="82" t="s">
        <v>168</v>
      </c>
      <c r="BI7" s="82" t="s">
        <v>169</v>
      </c>
      <c r="BJ7" s="82" t="s">
        <v>168</v>
      </c>
      <c r="BK7" s="82" t="s">
        <v>169</v>
      </c>
      <c r="BL7" s="82" t="s">
        <v>168</v>
      </c>
      <c r="BM7" s="82" t="s">
        <v>169</v>
      </c>
      <c r="BN7" s="82" t="s">
        <v>168</v>
      </c>
      <c r="BO7" s="82" t="s">
        <v>169</v>
      </c>
      <c r="BP7" s="82" t="s">
        <v>168</v>
      </c>
      <c r="BQ7" s="82" t="s">
        <v>169</v>
      </c>
    </row>
    <row r="8" spans="1:69" s="12" customFormat="1" ht="13.5" customHeight="1">
      <c r="A8" s="81"/>
      <c r="B8" s="244"/>
      <c r="C8" s="318"/>
      <c r="D8" s="76" t="s">
        <v>151</v>
      </c>
      <c r="E8" s="103">
        <v>99</v>
      </c>
      <c r="F8" s="75">
        <v>12</v>
      </c>
      <c r="G8" s="13">
        <f t="shared" si="2"/>
        <v>0.12121212121212122</v>
      </c>
      <c r="H8" s="75">
        <v>87</v>
      </c>
      <c r="I8" s="13">
        <f t="shared" si="3"/>
        <v>0.87878787878787878</v>
      </c>
      <c r="J8" s="103">
        <v>264</v>
      </c>
      <c r="K8" s="75">
        <v>29</v>
      </c>
      <c r="L8" s="13">
        <f t="shared" si="4"/>
        <v>0.10984848484848485</v>
      </c>
      <c r="M8" s="75">
        <v>235</v>
      </c>
      <c r="N8" s="13">
        <f t="shared" si="5"/>
        <v>0.89015151515151514</v>
      </c>
      <c r="O8" s="103">
        <v>52337</v>
      </c>
      <c r="P8" s="75">
        <v>8008</v>
      </c>
      <c r="Q8" s="13">
        <f t="shared" si="6"/>
        <v>0.15300838794734126</v>
      </c>
      <c r="R8" s="75">
        <v>44329</v>
      </c>
      <c r="S8" s="13">
        <f t="shared" si="7"/>
        <v>0.84699161205265872</v>
      </c>
      <c r="T8" s="103">
        <v>41452</v>
      </c>
      <c r="U8" s="75">
        <v>5684</v>
      </c>
      <c r="V8" s="13">
        <f t="shared" si="8"/>
        <v>0.13712245488758082</v>
      </c>
      <c r="W8" s="75">
        <v>35768</v>
      </c>
      <c r="X8" s="13">
        <f t="shared" si="9"/>
        <v>0.86287754511241921</v>
      </c>
      <c r="Y8" s="103">
        <v>26994</v>
      </c>
      <c r="Z8" s="75">
        <v>2729</v>
      </c>
      <c r="AA8" s="13">
        <f t="shared" si="10"/>
        <v>0.10109653997184559</v>
      </c>
      <c r="AB8" s="75">
        <v>24265</v>
      </c>
      <c r="AC8" s="13">
        <f t="shared" si="11"/>
        <v>0.89890346002815436</v>
      </c>
      <c r="AD8" s="103">
        <v>11697</v>
      </c>
      <c r="AE8" s="75">
        <v>690</v>
      </c>
      <c r="AF8" s="13">
        <f t="shared" si="12"/>
        <v>5.8989484483200821E-2</v>
      </c>
      <c r="AG8" s="75">
        <v>11007</v>
      </c>
      <c r="AH8" s="13">
        <f t="shared" si="13"/>
        <v>0.94101051551679915</v>
      </c>
      <c r="AI8" s="103">
        <v>3878</v>
      </c>
      <c r="AJ8" s="75">
        <v>87</v>
      </c>
      <c r="AK8" s="13">
        <f t="shared" si="14"/>
        <v>2.2434244455905104E-2</v>
      </c>
      <c r="AL8" s="75">
        <v>3791</v>
      </c>
      <c r="AM8" s="13">
        <f t="shared" si="15"/>
        <v>0.97756575554409486</v>
      </c>
      <c r="AN8" s="103">
        <f t="shared" si="16"/>
        <v>136721</v>
      </c>
      <c r="AO8" s="75">
        <f t="shared" si="0"/>
        <v>17239</v>
      </c>
      <c r="AP8" s="13">
        <f t="shared" si="17"/>
        <v>0.12608889636559123</v>
      </c>
      <c r="AQ8" s="34">
        <f t="shared" si="1"/>
        <v>119482</v>
      </c>
      <c r="AR8" s="13">
        <f t="shared" si="18"/>
        <v>0.87391110363440871</v>
      </c>
      <c r="AS8" s="58">
        <v>3</v>
      </c>
      <c r="AT8" s="11" t="s">
        <v>170</v>
      </c>
      <c r="AU8" s="38">
        <f t="shared" si="19"/>
        <v>0.16699441166994411</v>
      </c>
      <c r="AV8" s="38">
        <f t="shared" si="20"/>
        <v>1.4130800835185559E-2</v>
      </c>
      <c r="AW8" s="38">
        <f t="shared" si="21"/>
        <v>0.83300558833005589</v>
      </c>
      <c r="AX8" s="38">
        <f t="shared" si="22"/>
        <v>0.98586919916481441</v>
      </c>
    </row>
    <row r="9" spans="1:69" s="12" customFormat="1" ht="13.5" customHeight="1">
      <c r="A9" s="81"/>
      <c r="B9" s="242">
        <v>2</v>
      </c>
      <c r="C9" s="315" t="s">
        <v>155</v>
      </c>
      <c r="D9" s="80" t="s">
        <v>168</v>
      </c>
      <c r="E9" s="101">
        <v>80</v>
      </c>
      <c r="F9" s="79">
        <v>11</v>
      </c>
      <c r="G9" s="77">
        <f t="shared" si="2"/>
        <v>0.13750000000000001</v>
      </c>
      <c r="H9" s="79">
        <v>69</v>
      </c>
      <c r="I9" s="77">
        <f t="shared" si="3"/>
        <v>0.86250000000000004</v>
      </c>
      <c r="J9" s="101">
        <v>223</v>
      </c>
      <c r="K9" s="79">
        <v>37</v>
      </c>
      <c r="L9" s="77">
        <f t="shared" si="4"/>
        <v>0.16591928251121077</v>
      </c>
      <c r="M9" s="79">
        <v>186</v>
      </c>
      <c r="N9" s="77">
        <f t="shared" si="5"/>
        <v>0.8340807174887892</v>
      </c>
      <c r="O9" s="101">
        <v>24907</v>
      </c>
      <c r="P9" s="79">
        <v>6613</v>
      </c>
      <c r="Q9" s="77">
        <f t="shared" si="6"/>
        <v>0.26550768860159796</v>
      </c>
      <c r="R9" s="79">
        <v>18294</v>
      </c>
      <c r="S9" s="77">
        <f t="shared" si="7"/>
        <v>0.7344923113984021</v>
      </c>
      <c r="T9" s="101">
        <v>18643</v>
      </c>
      <c r="U9" s="79">
        <v>4547</v>
      </c>
      <c r="V9" s="77">
        <f t="shared" si="8"/>
        <v>0.24389851418763075</v>
      </c>
      <c r="W9" s="79">
        <v>14096</v>
      </c>
      <c r="X9" s="77">
        <f t="shared" si="9"/>
        <v>0.75610148581236925</v>
      </c>
      <c r="Y9" s="101">
        <v>10155</v>
      </c>
      <c r="Z9" s="79">
        <v>2142</v>
      </c>
      <c r="AA9" s="77">
        <f t="shared" si="10"/>
        <v>0.21093057607090104</v>
      </c>
      <c r="AB9" s="79">
        <v>8013</v>
      </c>
      <c r="AC9" s="77">
        <f t="shared" si="11"/>
        <v>0.78906942392909896</v>
      </c>
      <c r="AD9" s="101">
        <v>3917</v>
      </c>
      <c r="AE9" s="79">
        <v>552</v>
      </c>
      <c r="AF9" s="77">
        <f t="shared" si="12"/>
        <v>0.14092417666581566</v>
      </c>
      <c r="AG9" s="79">
        <v>3365</v>
      </c>
      <c r="AH9" s="77">
        <f t="shared" si="13"/>
        <v>0.85907582333418431</v>
      </c>
      <c r="AI9" s="101">
        <v>1133</v>
      </c>
      <c r="AJ9" s="79">
        <v>68</v>
      </c>
      <c r="AK9" s="77">
        <f t="shared" si="14"/>
        <v>6.0017652250661961E-2</v>
      </c>
      <c r="AL9" s="79">
        <v>1065</v>
      </c>
      <c r="AM9" s="77">
        <f t="shared" si="15"/>
        <v>0.93998234774933809</v>
      </c>
      <c r="AN9" s="101">
        <f t="shared" si="16"/>
        <v>59058</v>
      </c>
      <c r="AO9" s="79">
        <f t="shared" si="0"/>
        <v>13970</v>
      </c>
      <c r="AP9" s="77">
        <f t="shared" si="17"/>
        <v>0.23654712316705612</v>
      </c>
      <c r="AQ9" s="78">
        <f t="shared" si="1"/>
        <v>45088</v>
      </c>
      <c r="AR9" s="77">
        <f t="shared" si="18"/>
        <v>0.76345287683294394</v>
      </c>
      <c r="AS9" s="58">
        <v>4</v>
      </c>
      <c r="AT9" s="11" t="s">
        <v>20</v>
      </c>
      <c r="AU9" s="38">
        <f t="shared" si="19"/>
        <v>0.22902540071686811</v>
      </c>
      <c r="AV9" s="38">
        <f t="shared" si="20"/>
        <v>1.8241702558905497E-2</v>
      </c>
      <c r="AW9" s="38">
        <f t="shared" si="21"/>
        <v>0.77097459928313183</v>
      </c>
      <c r="AX9" s="38">
        <f t="shared" si="22"/>
        <v>0.98175829744109455</v>
      </c>
    </row>
    <row r="10" spans="1:69" s="12" customFormat="1" ht="13.5" customHeight="1">
      <c r="A10" s="81"/>
      <c r="B10" s="243"/>
      <c r="C10" s="316"/>
      <c r="D10" s="70" t="s">
        <v>169</v>
      </c>
      <c r="E10" s="102">
        <v>61</v>
      </c>
      <c r="F10" s="69">
        <v>1</v>
      </c>
      <c r="G10" s="67">
        <f t="shared" si="2"/>
        <v>1.6393442622950821E-2</v>
      </c>
      <c r="H10" s="69">
        <v>60</v>
      </c>
      <c r="I10" s="67">
        <f t="shared" si="3"/>
        <v>0.98360655737704916</v>
      </c>
      <c r="J10" s="102">
        <v>173</v>
      </c>
      <c r="K10" s="69">
        <v>0</v>
      </c>
      <c r="L10" s="67">
        <f t="shared" si="4"/>
        <v>0</v>
      </c>
      <c r="M10" s="69">
        <v>173</v>
      </c>
      <c r="N10" s="67">
        <f t="shared" si="5"/>
        <v>1</v>
      </c>
      <c r="O10" s="102">
        <v>17162</v>
      </c>
      <c r="P10" s="69">
        <v>426</v>
      </c>
      <c r="Q10" s="67">
        <f t="shared" si="6"/>
        <v>2.4822281785339705E-2</v>
      </c>
      <c r="R10" s="69">
        <v>16736</v>
      </c>
      <c r="S10" s="67">
        <f t="shared" si="7"/>
        <v>0.97517771821466026</v>
      </c>
      <c r="T10" s="102">
        <v>12620</v>
      </c>
      <c r="U10" s="69">
        <v>325</v>
      </c>
      <c r="V10" s="67">
        <f t="shared" si="8"/>
        <v>2.5752773375594295E-2</v>
      </c>
      <c r="W10" s="69">
        <v>12295</v>
      </c>
      <c r="X10" s="67">
        <f t="shared" si="9"/>
        <v>0.97424722662440566</v>
      </c>
      <c r="Y10" s="102">
        <v>8382</v>
      </c>
      <c r="Z10" s="69">
        <v>171</v>
      </c>
      <c r="AA10" s="67">
        <f t="shared" si="10"/>
        <v>2.0400858983536149E-2</v>
      </c>
      <c r="AB10" s="69">
        <v>8211</v>
      </c>
      <c r="AC10" s="67">
        <f t="shared" si="11"/>
        <v>0.97959914101646384</v>
      </c>
      <c r="AD10" s="102">
        <v>4069</v>
      </c>
      <c r="AE10" s="69">
        <v>48</v>
      </c>
      <c r="AF10" s="67">
        <f t="shared" si="12"/>
        <v>1.179651019906611E-2</v>
      </c>
      <c r="AG10" s="69">
        <v>4021</v>
      </c>
      <c r="AH10" s="67">
        <f t="shared" si="13"/>
        <v>0.98820348980093387</v>
      </c>
      <c r="AI10" s="102">
        <v>1400</v>
      </c>
      <c r="AJ10" s="69">
        <v>8</v>
      </c>
      <c r="AK10" s="67">
        <f t="shared" si="14"/>
        <v>5.7142857142857143E-3</v>
      </c>
      <c r="AL10" s="69">
        <v>1392</v>
      </c>
      <c r="AM10" s="67">
        <f t="shared" si="15"/>
        <v>0.99428571428571433</v>
      </c>
      <c r="AN10" s="102">
        <f t="shared" si="16"/>
        <v>43867</v>
      </c>
      <c r="AO10" s="69">
        <f t="shared" si="0"/>
        <v>979</v>
      </c>
      <c r="AP10" s="67">
        <f t="shared" si="17"/>
        <v>2.2317459593772085E-2</v>
      </c>
      <c r="AQ10" s="68">
        <f t="shared" si="1"/>
        <v>42888</v>
      </c>
      <c r="AR10" s="67">
        <f t="shared" si="18"/>
        <v>0.97768254040622793</v>
      </c>
      <c r="AS10" s="58">
        <v>5</v>
      </c>
      <c r="AT10" s="11" t="s">
        <v>24</v>
      </c>
      <c r="AU10" s="38">
        <f t="shared" si="19"/>
        <v>0.19183920892610204</v>
      </c>
      <c r="AV10" s="38">
        <f t="shared" si="20"/>
        <v>2.255121363401618E-2</v>
      </c>
      <c r="AW10" s="38">
        <f t="shared" si="21"/>
        <v>0.80816079107389793</v>
      </c>
      <c r="AX10" s="38">
        <f t="shared" si="22"/>
        <v>0.97744878636598387</v>
      </c>
    </row>
    <row r="11" spans="1:69" s="12" customFormat="1" ht="13.5" customHeight="1">
      <c r="B11" s="244"/>
      <c r="C11" s="318"/>
      <c r="D11" s="76" t="s">
        <v>151</v>
      </c>
      <c r="E11" s="103">
        <v>141</v>
      </c>
      <c r="F11" s="75">
        <v>12</v>
      </c>
      <c r="G11" s="13">
        <f t="shared" si="2"/>
        <v>8.5106382978723402E-2</v>
      </c>
      <c r="H11" s="75">
        <v>129</v>
      </c>
      <c r="I11" s="13">
        <f t="shared" si="3"/>
        <v>0.91489361702127658</v>
      </c>
      <c r="J11" s="103">
        <v>396</v>
      </c>
      <c r="K11" s="75">
        <v>37</v>
      </c>
      <c r="L11" s="13">
        <f t="shared" si="4"/>
        <v>9.3434343434343439E-2</v>
      </c>
      <c r="M11" s="75">
        <v>359</v>
      </c>
      <c r="N11" s="13">
        <f t="shared" si="5"/>
        <v>0.90656565656565657</v>
      </c>
      <c r="O11" s="103">
        <v>42069</v>
      </c>
      <c r="P11" s="75">
        <v>7039</v>
      </c>
      <c r="Q11" s="13">
        <f t="shared" si="6"/>
        <v>0.16732035465544701</v>
      </c>
      <c r="R11" s="75">
        <v>35030</v>
      </c>
      <c r="S11" s="13">
        <f t="shared" si="7"/>
        <v>0.83267964534455297</v>
      </c>
      <c r="T11" s="103">
        <v>31263</v>
      </c>
      <c r="U11" s="75">
        <v>4872</v>
      </c>
      <c r="V11" s="13">
        <f t="shared" si="8"/>
        <v>0.15583917090490357</v>
      </c>
      <c r="W11" s="75">
        <v>26391</v>
      </c>
      <c r="X11" s="13">
        <f t="shared" si="9"/>
        <v>0.84416082909509649</v>
      </c>
      <c r="Y11" s="103">
        <v>18537</v>
      </c>
      <c r="Z11" s="75">
        <v>2313</v>
      </c>
      <c r="AA11" s="13">
        <f t="shared" si="10"/>
        <v>0.1247774720828613</v>
      </c>
      <c r="AB11" s="75">
        <v>16224</v>
      </c>
      <c r="AC11" s="13">
        <f t="shared" si="11"/>
        <v>0.87522252791713873</v>
      </c>
      <c r="AD11" s="103">
        <v>7986</v>
      </c>
      <c r="AE11" s="75">
        <v>600</v>
      </c>
      <c r="AF11" s="13">
        <f t="shared" si="12"/>
        <v>7.5131480090157771E-2</v>
      </c>
      <c r="AG11" s="75">
        <v>7386</v>
      </c>
      <c r="AH11" s="13">
        <f t="shared" si="13"/>
        <v>0.9248685199098422</v>
      </c>
      <c r="AI11" s="103">
        <v>2533</v>
      </c>
      <c r="AJ11" s="75">
        <v>76</v>
      </c>
      <c r="AK11" s="13">
        <f t="shared" si="14"/>
        <v>3.0003947887879984E-2</v>
      </c>
      <c r="AL11" s="75">
        <v>2457</v>
      </c>
      <c r="AM11" s="13">
        <f t="shared" si="15"/>
        <v>0.96999605211212003</v>
      </c>
      <c r="AN11" s="103">
        <f t="shared" si="16"/>
        <v>102925</v>
      </c>
      <c r="AO11" s="75">
        <f t="shared" si="0"/>
        <v>14949</v>
      </c>
      <c r="AP11" s="13">
        <f t="shared" si="17"/>
        <v>0.14524168083555988</v>
      </c>
      <c r="AQ11" s="34">
        <f t="shared" si="1"/>
        <v>87976</v>
      </c>
      <c r="AR11" s="13">
        <f t="shared" si="18"/>
        <v>0.85475831916444012</v>
      </c>
      <c r="AS11" s="58">
        <v>6</v>
      </c>
      <c r="AT11" s="11" t="s">
        <v>34</v>
      </c>
      <c r="AU11" s="38">
        <f t="shared" si="19"/>
        <v>0.12129136844680981</v>
      </c>
      <c r="AV11" s="38">
        <f t="shared" si="20"/>
        <v>1.0564359188212399E-2</v>
      </c>
      <c r="AW11" s="38">
        <f t="shared" si="21"/>
        <v>0.87870863155319023</v>
      </c>
      <c r="AX11" s="38">
        <f t="shared" si="22"/>
        <v>0.98943564081178759</v>
      </c>
    </row>
    <row r="12" spans="1:69" s="12" customFormat="1" ht="13.5" customHeight="1">
      <c r="B12" s="242">
        <v>3</v>
      </c>
      <c r="C12" s="315" t="s">
        <v>12</v>
      </c>
      <c r="D12" s="80" t="s">
        <v>168</v>
      </c>
      <c r="E12" s="101">
        <v>165</v>
      </c>
      <c r="F12" s="79">
        <v>21</v>
      </c>
      <c r="G12" s="77">
        <f t="shared" si="2"/>
        <v>0.12727272727272726</v>
      </c>
      <c r="H12" s="79">
        <v>144</v>
      </c>
      <c r="I12" s="77">
        <f t="shared" si="3"/>
        <v>0.87272727272727268</v>
      </c>
      <c r="J12" s="101">
        <v>547</v>
      </c>
      <c r="K12" s="79">
        <v>54</v>
      </c>
      <c r="L12" s="77">
        <f t="shared" si="4"/>
        <v>9.8720292504570387E-2</v>
      </c>
      <c r="M12" s="79">
        <v>493</v>
      </c>
      <c r="N12" s="77">
        <f t="shared" si="5"/>
        <v>0.90127970749542963</v>
      </c>
      <c r="O12" s="101">
        <v>39078</v>
      </c>
      <c r="P12" s="79">
        <v>7216</v>
      </c>
      <c r="Q12" s="77">
        <f t="shared" si="6"/>
        <v>0.18465632836890322</v>
      </c>
      <c r="R12" s="79">
        <v>31862</v>
      </c>
      <c r="S12" s="77">
        <f t="shared" si="7"/>
        <v>0.81534367163109678</v>
      </c>
      <c r="T12" s="101">
        <v>28941</v>
      </c>
      <c r="U12" s="79">
        <v>5074</v>
      </c>
      <c r="V12" s="77">
        <f t="shared" si="8"/>
        <v>0.1753222072492312</v>
      </c>
      <c r="W12" s="79">
        <v>23867</v>
      </c>
      <c r="X12" s="77">
        <f t="shared" si="9"/>
        <v>0.8246777927507688</v>
      </c>
      <c r="Y12" s="101">
        <v>14784</v>
      </c>
      <c r="Z12" s="79">
        <v>2130</v>
      </c>
      <c r="AA12" s="77">
        <f t="shared" si="10"/>
        <v>0.14407467532467533</v>
      </c>
      <c r="AB12" s="79">
        <v>12654</v>
      </c>
      <c r="AC12" s="77">
        <f t="shared" si="11"/>
        <v>0.85592532467532467</v>
      </c>
      <c r="AD12" s="101">
        <v>5061</v>
      </c>
      <c r="AE12" s="79">
        <v>462</v>
      </c>
      <c r="AF12" s="77">
        <f t="shared" si="12"/>
        <v>9.1286307053941904E-2</v>
      </c>
      <c r="AG12" s="79">
        <v>4599</v>
      </c>
      <c r="AH12" s="77">
        <f t="shared" si="13"/>
        <v>0.90871369294605808</v>
      </c>
      <c r="AI12" s="101">
        <v>1433</v>
      </c>
      <c r="AJ12" s="79">
        <v>74</v>
      </c>
      <c r="AK12" s="77">
        <f t="shared" si="14"/>
        <v>5.1639916259595256E-2</v>
      </c>
      <c r="AL12" s="79">
        <v>1359</v>
      </c>
      <c r="AM12" s="77">
        <f t="shared" si="15"/>
        <v>0.9483600837404047</v>
      </c>
      <c r="AN12" s="101">
        <f t="shared" si="16"/>
        <v>90009</v>
      </c>
      <c r="AO12" s="79">
        <f t="shared" si="0"/>
        <v>15031</v>
      </c>
      <c r="AP12" s="77">
        <f t="shared" si="17"/>
        <v>0.16699441166994411</v>
      </c>
      <c r="AQ12" s="78">
        <f t="shared" si="1"/>
        <v>74978</v>
      </c>
      <c r="AR12" s="77">
        <f t="shared" si="18"/>
        <v>0.83300558833005589</v>
      </c>
      <c r="AS12" s="58">
        <v>7</v>
      </c>
      <c r="AT12" s="11" t="s">
        <v>171</v>
      </c>
      <c r="AU12" s="38">
        <f t="shared" si="19"/>
        <v>0.20759425265433276</v>
      </c>
      <c r="AV12" s="38">
        <f t="shared" si="20"/>
        <v>1.579226285108638E-2</v>
      </c>
      <c r="AW12" s="38">
        <f t="shared" si="21"/>
        <v>0.79240574734566727</v>
      </c>
      <c r="AX12" s="38">
        <f t="shared" si="22"/>
        <v>0.98420773714891363</v>
      </c>
    </row>
    <row r="13" spans="1:69" s="12" customFormat="1" ht="13.5" customHeight="1">
      <c r="B13" s="243"/>
      <c r="C13" s="316"/>
      <c r="D13" s="70" t="s">
        <v>169</v>
      </c>
      <c r="E13" s="102">
        <v>118</v>
      </c>
      <c r="F13" s="69">
        <v>2</v>
      </c>
      <c r="G13" s="67">
        <f t="shared" si="2"/>
        <v>1.6949152542372881E-2</v>
      </c>
      <c r="H13" s="69">
        <v>116</v>
      </c>
      <c r="I13" s="67">
        <f t="shared" si="3"/>
        <v>0.98305084745762716</v>
      </c>
      <c r="J13" s="102">
        <v>414</v>
      </c>
      <c r="K13" s="69">
        <v>7</v>
      </c>
      <c r="L13" s="67">
        <f t="shared" si="4"/>
        <v>1.6908212560386472E-2</v>
      </c>
      <c r="M13" s="69">
        <v>407</v>
      </c>
      <c r="N13" s="67">
        <f t="shared" si="5"/>
        <v>0.98309178743961356</v>
      </c>
      <c r="O13" s="102">
        <v>29370</v>
      </c>
      <c r="P13" s="69">
        <v>527</v>
      </c>
      <c r="Q13" s="67">
        <f t="shared" si="6"/>
        <v>1.7943479741232549E-2</v>
      </c>
      <c r="R13" s="69">
        <v>28843</v>
      </c>
      <c r="S13" s="67">
        <f t="shared" si="7"/>
        <v>0.98205652025876744</v>
      </c>
      <c r="T13" s="102">
        <v>22171</v>
      </c>
      <c r="U13" s="69">
        <v>326</v>
      </c>
      <c r="V13" s="67">
        <f t="shared" si="8"/>
        <v>1.4703892472148301E-2</v>
      </c>
      <c r="W13" s="69">
        <v>21845</v>
      </c>
      <c r="X13" s="67">
        <f t="shared" si="9"/>
        <v>0.98529610752785168</v>
      </c>
      <c r="Y13" s="102">
        <v>13891</v>
      </c>
      <c r="Z13" s="69">
        <v>151</v>
      </c>
      <c r="AA13" s="67">
        <f t="shared" si="10"/>
        <v>1.0870347707148514E-2</v>
      </c>
      <c r="AB13" s="69">
        <v>13740</v>
      </c>
      <c r="AC13" s="67">
        <f t="shared" si="11"/>
        <v>0.98912965229285144</v>
      </c>
      <c r="AD13" s="102">
        <v>6152</v>
      </c>
      <c r="AE13" s="69">
        <v>30</v>
      </c>
      <c r="AF13" s="67">
        <f t="shared" si="12"/>
        <v>4.8764629388816649E-3</v>
      </c>
      <c r="AG13" s="69">
        <v>6122</v>
      </c>
      <c r="AH13" s="67">
        <f t="shared" si="13"/>
        <v>0.99512353706111834</v>
      </c>
      <c r="AI13" s="102">
        <v>2119</v>
      </c>
      <c r="AJ13" s="69">
        <v>6</v>
      </c>
      <c r="AK13" s="67">
        <f t="shared" si="14"/>
        <v>2.8315243039169422E-3</v>
      </c>
      <c r="AL13" s="69">
        <v>2113</v>
      </c>
      <c r="AM13" s="67">
        <f t="shared" si="15"/>
        <v>0.99716847569608302</v>
      </c>
      <c r="AN13" s="102">
        <f t="shared" si="16"/>
        <v>74235</v>
      </c>
      <c r="AO13" s="69">
        <f t="shared" si="0"/>
        <v>1049</v>
      </c>
      <c r="AP13" s="67">
        <f t="shared" si="17"/>
        <v>1.4130800835185559E-2</v>
      </c>
      <c r="AQ13" s="68">
        <f t="shared" si="1"/>
        <v>73186</v>
      </c>
      <c r="AR13" s="67">
        <f t="shared" si="18"/>
        <v>0.98586919916481441</v>
      </c>
      <c r="AS13" s="58">
        <v>8</v>
      </c>
      <c r="AT13" s="11" t="s">
        <v>56</v>
      </c>
      <c r="AU13" s="38">
        <f t="shared" si="19"/>
        <v>0.171489154417032</v>
      </c>
      <c r="AV13" s="38">
        <f t="shared" si="20"/>
        <v>1.6839307618917814E-2</v>
      </c>
      <c r="AW13" s="38">
        <f t="shared" si="21"/>
        <v>0.82851084558296795</v>
      </c>
      <c r="AX13" s="38">
        <f t="shared" si="22"/>
        <v>0.98316069238108217</v>
      </c>
    </row>
    <row r="14" spans="1:69" s="12" customFormat="1" ht="13.5" customHeight="1">
      <c r="B14" s="244"/>
      <c r="C14" s="318"/>
      <c r="D14" s="76" t="s">
        <v>151</v>
      </c>
      <c r="E14" s="103">
        <v>283</v>
      </c>
      <c r="F14" s="75">
        <v>23</v>
      </c>
      <c r="G14" s="13">
        <f t="shared" si="2"/>
        <v>8.1272084805653705E-2</v>
      </c>
      <c r="H14" s="75">
        <v>260</v>
      </c>
      <c r="I14" s="13">
        <f t="shared" si="3"/>
        <v>0.91872791519434627</v>
      </c>
      <c r="J14" s="103">
        <v>961</v>
      </c>
      <c r="K14" s="75">
        <v>61</v>
      </c>
      <c r="L14" s="13">
        <f t="shared" si="4"/>
        <v>6.3475546305931316E-2</v>
      </c>
      <c r="M14" s="75">
        <v>900</v>
      </c>
      <c r="N14" s="13">
        <f t="shared" si="5"/>
        <v>0.93652445369406867</v>
      </c>
      <c r="O14" s="103">
        <v>68448</v>
      </c>
      <c r="P14" s="75">
        <v>7743</v>
      </c>
      <c r="Q14" s="13">
        <f t="shared" si="6"/>
        <v>0.11312237026647966</v>
      </c>
      <c r="R14" s="75">
        <v>60705</v>
      </c>
      <c r="S14" s="13">
        <f t="shared" si="7"/>
        <v>0.88687762973352036</v>
      </c>
      <c r="T14" s="103">
        <v>51112</v>
      </c>
      <c r="U14" s="75">
        <v>5400</v>
      </c>
      <c r="V14" s="13">
        <f t="shared" si="8"/>
        <v>0.10565033651588668</v>
      </c>
      <c r="W14" s="75">
        <v>45712</v>
      </c>
      <c r="X14" s="13">
        <f t="shared" si="9"/>
        <v>0.89434966348411327</v>
      </c>
      <c r="Y14" s="103">
        <v>28675</v>
      </c>
      <c r="Z14" s="75">
        <v>2281</v>
      </c>
      <c r="AA14" s="13">
        <f t="shared" si="10"/>
        <v>7.9546643417611154E-2</v>
      </c>
      <c r="AB14" s="75">
        <v>26394</v>
      </c>
      <c r="AC14" s="13">
        <f t="shared" si="11"/>
        <v>0.9204533565823888</v>
      </c>
      <c r="AD14" s="103">
        <v>11213</v>
      </c>
      <c r="AE14" s="75">
        <v>492</v>
      </c>
      <c r="AF14" s="13">
        <f t="shared" si="12"/>
        <v>4.3877642022652277E-2</v>
      </c>
      <c r="AG14" s="75">
        <v>10721</v>
      </c>
      <c r="AH14" s="13">
        <f t="shared" si="13"/>
        <v>0.95612235797734768</v>
      </c>
      <c r="AI14" s="103">
        <v>3552</v>
      </c>
      <c r="AJ14" s="75">
        <v>80</v>
      </c>
      <c r="AK14" s="13">
        <f t="shared" si="14"/>
        <v>2.2522522522522521E-2</v>
      </c>
      <c r="AL14" s="75">
        <v>3472</v>
      </c>
      <c r="AM14" s="13">
        <f t="shared" si="15"/>
        <v>0.97747747747747749</v>
      </c>
      <c r="AN14" s="103">
        <f t="shared" si="16"/>
        <v>164244</v>
      </c>
      <c r="AO14" s="75">
        <f t="shared" si="0"/>
        <v>16080</v>
      </c>
      <c r="AP14" s="13">
        <f t="shared" si="17"/>
        <v>9.7903119748666612E-2</v>
      </c>
      <c r="AQ14" s="34">
        <f t="shared" si="1"/>
        <v>148164</v>
      </c>
      <c r="AR14" s="13">
        <f t="shared" si="18"/>
        <v>0.90209688025133339</v>
      </c>
      <c r="AS14" s="58">
        <v>9</v>
      </c>
      <c r="AT14" s="11" t="s">
        <v>180</v>
      </c>
      <c r="AU14" s="38">
        <f t="shared" si="19"/>
        <v>0.18570970360787167</v>
      </c>
      <c r="AV14" s="38">
        <f t="shared" si="20"/>
        <v>1.7011451649022014E-2</v>
      </c>
      <c r="AW14" s="38">
        <f t="shared" si="21"/>
        <v>0.81429029639212835</v>
      </c>
      <c r="AX14" s="38">
        <f t="shared" si="22"/>
        <v>0.98298854835097793</v>
      </c>
    </row>
    <row r="15" spans="1:69" s="12" customFormat="1" ht="13.5" customHeight="1">
      <c r="B15" s="242">
        <v>4</v>
      </c>
      <c r="C15" s="315" t="s">
        <v>20</v>
      </c>
      <c r="D15" s="80" t="s">
        <v>168</v>
      </c>
      <c r="E15" s="101">
        <v>63</v>
      </c>
      <c r="F15" s="79">
        <v>11</v>
      </c>
      <c r="G15" s="77">
        <f t="shared" si="2"/>
        <v>0.17460317460317459</v>
      </c>
      <c r="H15" s="79">
        <v>52</v>
      </c>
      <c r="I15" s="77">
        <f t="shared" si="3"/>
        <v>0.82539682539682535</v>
      </c>
      <c r="J15" s="101">
        <v>181</v>
      </c>
      <c r="K15" s="79">
        <v>24</v>
      </c>
      <c r="L15" s="77">
        <f t="shared" si="4"/>
        <v>0.13259668508287292</v>
      </c>
      <c r="M15" s="79">
        <v>157</v>
      </c>
      <c r="N15" s="77">
        <f t="shared" si="5"/>
        <v>0.86740331491712708</v>
      </c>
      <c r="O15" s="101">
        <v>26974</v>
      </c>
      <c r="P15" s="79">
        <v>6898</v>
      </c>
      <c r="Q15" s="77">
        <f t="shared" si="6"/>
        <v>0.25572773782160602</v>
      </c>
      <c r="R15" s="79">
        <v>20076</v>
      </c>
      <c r="S15" s="77">
        <f t="shared" si="7"/>
        <v>0.74427226217839404</v>
      </c>
      <c r="T15" s="101">
        <v>21003</v>
      </c>
      <c r="U15" s="79">
        <v>5125</v>
      </c>
      <c r="V15" s="77">
        <f t="shared" si="8"/>
        <v>0.24401276008189307</v>
      </c>
      <c r="W15" s="79">
        <v>15878</v>
      </c>
      <c r="X15" s="77">
        <f t="shared" si="9"/>
        <v>0.7559872399181069</v>
      </c>
      <c r="Y15" s="101">
        <v>11276</v>
      </c>
      <c r="Z15" s="79">
        <v>2160</v>
      </c>
      <c r="AA15" s="77">
        <f t="shared" si="10"/>
        <v>0.19155728981908479</v>
      </c>
      <c r="AB15" s="79">
        <v>9116</v>
      </c>
      <c r="AC15" s="77">
        <f t="shared" si="11"/>
        <v>0.80844271018091518</v>
      </c>
      <c r="AD15" s="101">
        <v>3873</v>
      </c>
      <c r="AE15" s="79">
        <v>487</v>
      </c>
      <c r="AF15" s="77">
        <f t="shared" si="12"/>
        <v>0.12574231861605989</v>
      </c>
      <c r="AG15" s="79">
        <v>3386</v>
      </c>
      <c r="AH15" s="77">
        <f t="shared" si="13"/>
        <v>0.87425768138394011</v>
      </c>
      <c r="AI15" s="101">
        <v>1077</v>
      </c>
      <c r="AJ15" s="79">
        <v>55</v>
      </c>
      <c r="AK15" s="77">
        <f t="shared" si="14"/>
        <v>5.1067780872794802E-2</v>
      </c>
      <c r="AL15" s="79">
        <v>1022</v>
      </c>
      <c r="AM15" s="77">
        <f t="shared" si="15"/>
        <v>0.94893221912720516</v>
      </c>
      <c r="AN15" s="101">
        <f t="shared" si="16"/>
        <v>64447</v>
      </c>
      <c r="AO15" s="79">
        <f t="shared" si="0"/>
        <v>14760</v>
      </c>
      <c r="AP15" s="77">
        <f t="shared" si="17"/>
        <v>0.22902540071686811</v>
      </c>
      <c r="AQ15" s="78">
        <f t="shared" si="1"/>
        <v>49687</v>
      </c>
      <c r="AR15" s="77">
        <f t="shared" si="18"/>
        <v>0.77097459928313183</v>
      </c>
    </row>
    <row r="16" spans="1:69" s="12" customFormat="1" ht="13.5" customHeight="1">
      <c r="B16" s="243"/>
      <c r="C16" s="316"/>
      <c r="D16" s="70" t="s">
        <v>169</v>
      </c>
      <c r="E16" s="102">
        <v>46</v>
      </c>
      <c r="F16" s="69">
        <v>0</v>
      </c>
      <c r="G16" s="67">
        <f t="shared" si="2"/>
        <v>0</v>
      </c>
      <c r="H16" s="69">
        <v>46</v>
      </c>
      <c r="I16" s="67">
        <f t="shared" si="3"/>
        <v>1</v>
      </c>
      <c r="J16" s="102">
        <v>120</v>
      </c>
      <c r="K16" s="69">
        <v>4</v>
      </c>
      <c r="L16" s="67">
        <f t="shared" si="4"/>
        <v>3.3333333333333333E-2</v>
      </c>
      <c r="M16" s="69">
        <v>116</v>
      </c>
      <c r="N16" s="67">
        <f t="shared" si="5"/>
        <v>0.96666666666666667</v>
      </c>
      <c r="O16" s="102">
        <v>19558</v>
      </c>
      <c r="P16" s="69">
        <v>419</v>
      </c>
      <c r="Q16" s="67">
        <f t="shared" si="6"/>
        <v>2.1423458431332448E-2</v>
      </c>
      <c r="R16" s="69">
        <v>19139</v>
      </c>
      <c r="S16" s="67">
        <f t="shared" si="7"/>
        <v>0.97857654156866758</v>
      </c>
      <c r="T16" s="102">
        <v>15470</v>
      </c>
      <c r="U16" s="69">
        <v>305</v>
      </c>
      <c r="V16" s="67">
        <f t="shared" si="8"/>
        <v>1.971557853910795E-2</v>
      </c>
      <c r="W16" s="69">
        <v>15165</v>
      </c>
      <c r="X16" s="67">
        <f t="shared" si="9"/>
        <v>0.98028442146089201</v>
      </c>
      <c r="Y16" s="102">
        <v>10163</v>
      </c>
      <c r="Z16" s="69">
        <v>155</v>
      </c>
      <c r="AA16" s="67">
        <f t="shared" si="10"/>
        <v>1.5251402145035915E-2</v>
      </c>
      <c r="AB16" s="69">
        <v>10008</v>
      </c>
      <c r="AC16" s="67">
        <f t="shared" si="11"/>
        <v>0.98474859785496405</v>
      </c>
      <c r="AD16" s="102">
        <v>4414</v>
      </c>
      <c r="AE16" s="69">
        <v>43</v>
      </c>
      <c r="AF16" s="67">
        <f t="shared" si="12"/>
        <v>9.741730856366107E-3</v>
      </c>
      <c r="AG16" s="69">
        <v>4371</v>
      </c>
      <c r="AH16" s="67">
        <f t="shared" si="13"/>
        <v>0.99025826914363391</v>
      </c>
      <c r="AI16" s="102">
        <v>1540</v>
      </c>
      <c r="AJ16" s="69">
        <v>10</v>
      </c>
      <c r="AK16" s="67">
        <f t="shared" si="14"/>
        <v>6.4935064935064939E-3</v>
      </c>
      <c r="AL16" s="69">
        <v>1530</v>
      </c>
      <c r="AM16" s="67">
        <f t="shared" si="15"/>
        <v>0.99350649350649356</v>
      </c>
      <c r="AN16" s="102">
        <f t="shared" si="16"/>
        <v>51311</v>
      </c>
      <c r="AO16" s="69">
        <f t="shared" si="0"/>
        <v>936</v>
      </c>
      <c r="AP16" s="67">
        <f t="shared" si="17"/>
        <v>1.8241702558905497E-2</v>
      </c>
      <c r="AQ16" s="68">
        <f t="shared" si="1"/>
        <v>50375</v>
      </c>
      <c r="AR16" s="67">
        <f t="shared" si="18"/>
        <v>0.98175829744109455</v>
      </c>
    </row>
    <row r="17" spans="2:44" s="12" customFormat="1" ht="13.5" customHeight="1">
      <c r="B17" s="244"/>
      <c r="C17" s="318"/>
      <c r="D17" s="76" t="s">
        <v>151</v>
      </c>
      <c r="E17" s="103">
        <v>109</v>
      </c>
      <c r="F17" s="75">
        <v>11</v>
      </c>
      <c r="G17" s="13">
        <f t="shared" si="2"/>
        <v>0.10091743119266056</v>
      </c>
      <c r="H17" s="75">
        <v>98</v>
      </c>
      <c r="I17" s="13">
        <f t="shared" si="3"/>
        <v>0.8990825688073395</v>
      </c>
      <c r="J17" s="103">
        <v>301</v>
      </c>
      <c r="K17" s="75">
        <v>28</v>
      </c>
      <c r="L17" s="13">
        <f t="shared" si="4"/>
        <v>9.3023255813953487E-2</v>
      </c>
      <c r="M17" s="75">
        <v>273</v>
      </c>
      <c r="N17" s="13">
        <f t="shared" si="5"/>
        <v>0.90697674418604646</v>
      </c>
      <c r="O17" s="103">
        <v>46532</v>
      </c>
      <c r="P17" s="75">
        <v>7317</v>
      </c>
      <c r="Q17" s="13">
        <f t="shared" si="6"/>
        <v>0.15724662597782171</v>
      </c>
      <c r="R17" s="75">
        <v>39215</v>
      </c>
      <c r="S17" s="13">
        <f t="shared" si="7"/>
        <v>0.84275337402217831</v>
      </c>
      <c r="T17" s="103">
        <v>36473</v>
      </c>
      <c r="U17" s="75">
        <v>5430</v>
      </c>
      <c r="V17" s="13">
        <f t="shared" si="8"/>
        <v>0.14887725166561566</v>
      </c>
      <c r="W17" s="75">
        <v>31043</v>
      </c>
      <c r="X17" s="13">
        <f t="shared" si="9"/>
        <v>0.85112274833438439</v>
      </c>
      <c r="Y17" s="103">
        <v>21439</v>
      </c>
      <c r="Z17" s="75">
        <v>2315</v>
      </c>
      <c r="AA17" s="13">
        <f t="shared" si="10"/>
        <v>0.1079807826857596</v>
      </c>
      <c r="AB17" s="75">
        <v>19124</v>
      </c>
      <c r="AC17" s="13">
        <f t="shared" si="11"/>
        <v>0.89201921731424039</v>
      </c>
      <c r="AD17" s="103">
        <v>8287</v>
      </c>
      <c r="AE17" s="75">
        <v>530</v>
      </c>
      <c r="AF17" s="13">
        <f t="shared" si="12"/>
        <v>6.3955593097622776E-2</v>
      </c>
      <c r="AG17" s="75">
        <v>7757</v>
      </c>
      <c r="AH17" s="13">
        <f t="shared" si="13"/>
        <v>0.93604440690237722</v>
      </c>
      <c r="AI17" s="103">
        <v>2617</v>
      </c>
      <c r="AJ17" s="75">
        <v>65</v>
      </c>
      <c r="AK17" s="13">
        <f t="shared" si="14"/>
        <v>2.4837600305693541E-2</v>
      </c>
      <c r="AL17" s="75">
        <v>2552</v>
      </c>
      <c r="AM17" s="13">
        <f t="shared" si="15"/>
        <v>0.9751623996943064</v>
      </c>
      <c r="AN17" s="103">
        <f t="shared" si="16"/>
        <v>115758</v>
      </c>
      <c r="AO17" s="75">
        <f t="shared" si="0"/>
        <v>15696</v>
      </c>
      <c r="AP17" s="13">
        <f t="shared" si="17"/>
        <v>0.13559322033898305</v>
      </c>
      <c r="AQ17" s="34">
        <f t="shared" si="1"/>
        <v>100062</v>
      </c>
      <c r="AR17" s="13">
        <f t="shared" si="18"/>
        <v>0.86440677966101698</v>
      </c>
    </row>
    <row r="18" spans="2:44" s="12" customFormat="1" ht="13.5" customHeight="1">
      <c r="B18" s="242">
        <v>5</v>
      </c>
      <c r="C18" s="315" t="s">
        <v>24</v>
      </c>
      <c r="D18" s="80" t="s">
        <v>168</v>
      </c>
      <c r="E18" s="101">
        <v>98</v>
      </c>
      <c r="F18" s="79">
        <v>16</v>
      </c>
      <c r="G18" s="77">
        <f t="shared" si="2"/>
        <v>0.16326530612244897</v>
      </c>
      <c r="H18" s="79">
        <v>82</v>
      </c>
      <c r="I18" s="77">
        <f t="shared" si="3"/>
        <v>0.83673469387755106</v>
      </c>
      <c r="J18" s="101">
        <v>272</v>
      </c>
      <c r="K18" s="79">
        <v>48</v>
      </c>
      <c r="L18" s="77">
        <f t="shared" si="4"/>
        <v>0.17647058823529413</v>
      </c>
      <c r="M18" s="79">
        <v>224</v>
      </c>
      <c r="N18" s="77">
        <f t="shared" si="5"/>
        <v>0.82352941176470584</v>
      </c>
      <c r="O18" s="101">
        <v>21936</v>
      </c>
      <c r="P18" s="79">
        <v>4882</v>
      </c>
      <c r="Q18" s="77">
        <f t="shared" si="6"/>
        <v>0.22255652808169218</v>
      </c>
      <c r="R18" s="79">
        <v>17054</v>
      </c>
      <c r="S18" s="77">
        <f t="shared" si="7"/>
        <v>0.77744347191830776</v>
      </c>
      <c r="T18" s="101">
        <v>16556</v>
      </c>
      <c r="U18" s="79">
        <v>3332</v>
      </c>
      <c r="V18" s="77">
        <f t="shared" si="8"/>
        <v>0.20125634211162116</v>
      </c>
      <c r="W18" s="79">
        <v>13224</v>
      </c>
      <c r="X18" s="77">
        <f t="shared" si="9"/>
        <v>0.79874365788837887</v>
      </c>
      <c r="Y18" s="101">
        <v>9200</v>
      </c>
      <c r="Z18" s="79">
        <v>1410</v>
      </c>
      <c r="AA18" s="77">
        <f t="shared" si="10"/>
        <v>0.15326086956521739</v>
      </c>
      <c r="AB18" s="79">
        <v>7790</v>
      </c>
      <c r="AC18" s="77">
        <f t="shared" si="11"/>
        <v>0.84673913043478266</v>
      </c>
      <c r="AD18" s="101">
        <v>3673</v>
      </c>
      <c r="AE18" s="79">
        <v>380</v>
      </c>
      <c r="AF18" s="77">
        <f t="shared" si="12"/>
        <v>0.10345766403484889</v>
      </c>
      <c r="AG18" s="79">
        <v>3293</v>
      </c>
      <c r="AH18" s="77">
        <f t="shared" si="13"/>
        <v>0.89654233596515109</v>
      </c>
      <c r="AI18" s="101">
        <v>1054</v>
      </c>
      <c r="AJ18" s="79">
        <v>59</v>
      </c>
      <c r="AK18" s="77">
        <f t="shared" si="14"/>
        <v>5.5977229601518026E-2</v>
      </c>
      <c r="AL18" s="79">
        <v>995</v>
      </c>
      <c r="AM18" s="77">
        <f t="shared" si="15"/>
        <v>0.94402277039848193</v>
      </c>
      <c r="AN18" s="101">
        <f t="shared" si="16"/>
        <v>52789</v>
      </c>
      <c r="AO18" s="79">
        <f t="shared" si="0"/>
        <v>10127</v>
      </c>
      <c r="AP18" s="77">
        <f t="shared" si="17"/>
        <v>0.19183920892610204</v>
      </c>
      <c r="AQ18" s="78">
        <f t="shared" si="1"/>
        <v>42662</v>
      </c>
      <c r="AR18" s="77">
        <f t="shared" si="18"/>
        <v>0.80816079107389793</v>
      </c>
    </row>
    <row r="19" spans="2:44" s="12" customFormat="1" ht="13.5" customHeight="1">
      <c r="B19" s="243"/>
      <c r="C19" s="316"/>
      <c r="D19" s="70" t="s">
        <v>169</v>
      </c>
      <c r="E19" s="102">
        <v>60</v>
      </c>
      <c r="F19" s="69">
        <v>3</v>
      </c>
      <c r="G19" s="67">
        <f t="shared" si="2"/>
        <v>0.05</v>
      </c>
      <c r="H19" s="69">
        <v>57</v>
      </c>
      <c r="I19" s="67">
        <f t="shared" si="3"/>
        <v>0.95</v>
      </c>
      <c r="J19" s="102">
        <v>219</v>
      </c>
      <c r="K19" s="69">
        <v>3</v>
      </c>
      <c r="L19" s="67">
        <f t="shared" si="4"/>
        <v>1.3698630136986301E-2</v>
      </c>
      <c r="M19" s="69">
        <v>216</v>
      </c>
      <c r="N19" s="67">
        <f t="shared" si="5"/>
        <v>0.98630136986301364</v>
      </c>
      <c r="O19" s="102">
        <v>15359</v>
      </c>
      <c r="P19" s="69">
        <v>432</v>
      </c>
      <c r="Q19" s="67">
        <f t="shared" si="6"/>
        <v>2.8126831173904552E-2</v>
      </c>
      <c r="R19" s="69">
        <v>14927</v>
      </c>
      <c r="S19" s="67">
        <f t="shared" si="7"/>
        <v>0.97187316882609542</v>
      </c>
      <c r="T19" s="102">
        <v>11776</v>
      </c>
      <c r="U19" s="69">
        <v>269</v>
      </c>
      <c r="V19" s="67">
        <f t="shared" si="8"/>
        <v>2.2843070652173912E-2</v>
      </c>
      <c r="W19" s="69">
        <v>11507</v>
      </c>
      <c r="X19" s="67">
        <f t="shared" si="9"/>
        <v>0.97715692934782605</v>
      </c>
      <c r="Y19" s="102">
        <v>7971</v>
      </c>
      <c r="Z19" s="69">
        <v>156</v>
      </c>
      <c r="AA19" s="67">
        <f t="shared" si="10"/>
        <v>1.9570944674444861E-2</v>
      </c>
      <c r="AB19" s="69">
        <v>7815</v>
      </c>
      <c r="AC19" s="67">
        <f t="shared" si="11"/>
        <v>0.98042905532555513</v>
      </c>
      <c r="AD19" s="102">
        <v>3920</v>
      </c>
      <c r="AE19" s="69">
        <v>44</v>
      </c>
      <c r="AF19" s="67">
        <f t="shared" si="12"/>
        <v>1.1224489795918367E-2</v>
      </c>
      <c r="AG19" s="69">
        <v>3876</v>
      </c>
      <c r="AH19" s="67">
        <f t="shared" si="13"/>
        <v>0.98877551020408161</v>
      </c>
      <c r="AI19" s="102">
        <v>1358</v>
      </c>
      <c r="AJ19" s="69">
        <v>10</v>
      </c>
      <c r="AK19" s="67">
        <f t="shared" si="14"/>
        <v>7.3637702503681884E-3</v>
      </c>
      <c r="AL19" s="69">
        <v>1348</v>
      </c>
      <c r="AM19" s="67">
        <f t="shared" si="15"/>
        <v>0.99263622974963184</v>
      </c>
      <c r="AN19" s="102">
        <f t="shared" si="16"/>
        <v>40663</v>
      </c>
      <c r="AO19" s="69">
        <f t="shared" si="0"/>
        <v>917</v>
      </c>
      <c r="AP19" s="67">
        <f t="shared" si="17"/>
        <v>2.255121363401618E-2</v>
      </c>
      <c r="AQ19" s="68">
        <f t="shared" si="1"/>
        <v>39746</v>
      </c>
      <c r="AR19" s="67">
        <f t="shared" si="18"/>
        <v>0.97744878636598387</v>
      </c>
    </row>
    <row r="20" spans="2:44" s="12" customFormat="1" ht="13.5" customHeight="1">
      <c r="B20" s="244"/>
      <c r="C20" s="318"/>
      <c r="D20" s="76" t="s">
        <v>151</v>
      </c>
      <c r="E20" s="103">
        <v>158</v>
      </c>
      <c r="F20" s="75">
        <v>19</v>
      </c>
      <c r="G20" s="13">
        <f t="shared" si="2"/>
        <v>0.12025316455696203</v>
      </c>
      <c r="H20" s="75">
        <v>139</v>
      </c>
      <c r="I20" s="13">
        <f t="shared" si="3"/>
        <v>0.879746835443038</v>
      </c>
      <c r="J20" s="103">
        <v>491</v>
      </c>
      <c r="K20" s="75">
        <v>51</v>
      </c>
      <c r="L20" s="13">
        <f t="shared" si="4"/>
        <v>0.10386965376782077</v>
      </c>
      <c r="M20" s="75">
        <v>440</v>
      </c>
      <c r="N20" s="13">
        <f t="shared" si="5"/>
        <v>0.89613034623217924</v>
      </c>
      <c r="O20" s="103">
        <v>37295</v>
      </c>
      <c r="P20" s="75">
        <v>5314</v>
      </c>
      <c r="Q20" s="13">
        <f t="shared" si="6"/>
        <v>0.14248558788041293</v>
      </c>
      <c r="R20" s="75">
        <v>31981</v>
      </c>
      <c r="S20" s="13">
        <f t="shared" si="7"/>
        <v>0.85751441211958712</v>
      </c>
      <c r="T20" s="103">
        <v>28332</v>
      </c>
      <c r="U20" s="75">
        <v>3601</v>
      </c>
      <c r="V20" s="13">
        <f t="shared" si="8"/>
        <v>0.12710009882818016</v>
      </c>
      <c r="W20" s="75">
        <v>24731</v>
      </c>
      <c r="X20" s="13">
        <f t="shared" si="9"/>
        <v>0.87289990117181981</v>
      </c>
      <c r="Y20" s="103">
        <v>17171</v>
      </c>
      <c r="Z20" s="75">
        <v>1566</v>
      </c>
      <c r="AA20" s="13">
        <f t="shared" si="10"/>
        <v>9.1200279541086712E-2</v>
      </c>
      <c r="AB20" s="75">
        <v>15605</v>
      </c>
      <c r="AC20" s="13">
        <f t="shared" si="11"/>
        <v>0.90879972045891333</v>
      </c>
      <c r="AD20" s="103">
        <v>7593</v>
      </c>
      <c r="AE20" s="75">
        <v>424</v>
      </c>
      <c r="AF20" s="13">
        <f t="shared" si="12"/>
        <v>5.5840906097721583E-2</v>
      </c>
      <c r="AG20" s="75">
        <v>7169</v>
      </c>
      <c r="AH20" s="13">
        <f t="shared" si="13"/>
        <v>0.94415909390227837</v>
      </c>
      <c r="AI20" s="103">
        <v>2412</v>
      </c>
      <c r="AJ20" s="75">
        <v>69</v>
      </c>
      <c r="AK20" s="13">
        <f t="shared" si="14"/>
        <v>2.8606965174129355E-2</v>
      </c>
      <c r="AL20" s="75">
        <v>2343</v>
      </c>
      <c r="AM20" s="13">
        <f t="shared" si="15"/>
        <v>0.97139303482587069</v>
      </c>
      <c r="AN20" s="103">
        <f t="shared" si="16"/>
        <v>93452</v>
      </c>
      <c r="AO20" s="75">
        <f t="shared" si="0"/>
        <v>11044</v>
      </c>
      <c r="AP20" s="13">
        <f t="shared" si="17"/>
        <v>0.11817831614090656</v>
      </c>
      <c r="AQ20" s="34">
        <f t="shared" si="1"/>
        <v>82408</v>
      </c>
      <c r="AR20" s="13">
        <f t="shared" si="18"/>
        <v>0.88182168385909343</v>
      </c>
    </row>
    <row r="21" spans="2:44" s="12" customFormat="1" ht="13.5" customHeight="1">
      <c r="B21" s="242">
        <v>6</v>
      </c>
      <c r="C21" s="315" t="s">
        <v>34</v>
      </c>
      <c r="D21" s="80" t="s">
        <v>168</v>
      </c>
      <c r="E21" s="101">
        <v>254</v>
      </c>
      <c r="F21" s="79">
        <v>24</v>
      </c>
      <c r="G21" s="77">
        <f t="shared" si="2"/>
        <v>9.4488188976377951E-2</v>
      </c>
      <c r="H21" s="79">
        <v>230</v>
      </c>
      <c r="I21" s="77">
        <f t="shared" si="3"/>
        <v>0.90551181102362199</v>
      </c>
      <c r="J21" s="101">
        <v>601</v>
      </c>
      <c r="K21" s="79">
        <v>50</v>
      </c>
      <c r="L21" s="77">
        <f t="shared" si="4"/>
        <v>8.3194675540765387E-2</v>
      </c>
      <c r="M21" s="79">
        <v>551</v>
      </c>
      <c r="N21" s="77">
        <f t="shared" si="5"/>
        <v>0.91680532445923457</v>
      </c>
      <c r="O21" s="101">
        <v>27208</v>
      </c>
      <c r="P21" s="79">
        <v>3817</v>
      </c>
      <c r="Q21" s="77">
        <f t="shared" si="6"/>
        <v>0.14028962069979417</v>
      </c>
      <c r="R21" s="79">
        <v>23391</v>
      </c>
      <c r="S21" s="77">
        <f t="shared" si="7"/>
        <v>0.85971037930020577</v>
      </c>
      <c r="T21" s="101">
        <v>20395</v>
      </c>
      <c r="U21" s="79">
        <v>2592</v>
      </c>
      <c r="V21" s="77">
        <f t="shared" si="8"/>
        <v>0.12708997303260602</v>
      </c>
      <c r="W21" s="79">
        <v>17803</v>
      </c>
      <c r="X21" s="77">
        <f t="shared" si="9"/>
        <v>0.87291002696739395</v>
      </c>
      <c r="Y21" s="101">
        <v>11312</v>
      </c>
      <c r="Z21" s="79">
        <v>1133</v>
      </c>
      <c r="AA21" s="77">
        <f t="shared" si="10"/>
        <v>0.10015912305516265</v>
      </c>
      <c r="AB21" s="79">
        <v>10179</v>
      </c>
      <c r="AC21" s="77">
        <f t="shared" si="11"/>
        <v>0.89984087694483739</v>
      </c>
      <c r="AD21" s="101">
        <v>4372</v>
      </c>
      <c r="AE21" s="79">
        <v>273</v>
      </c>
      <c r="AF21" s="77">
        <f t="shared" si="12"/>
        <v>6.2442817932296432E-2</v>
      </c>
      <c r="AG21" s="79">
        <v>4099</v>
      </c>
      <c r="AH21" s="77">
        <f t="shared" si="13"/>
        <v>0.93755718206770355</v>
      </c>
      <c r="AI21" s="101">
        <v>1246</v>
      </c>
      <c r="AJ21" s="79">
        <v>42</v>
      </c>
      <c r="AK21" s="77">
        <f t="shared" si="14"/>
        <v>3.3707865168539325E-2</v>
      </c>
      <c r="AL21" s="79">
        <v>1204</v>
      </c>
      <c r="AM21" s="77">
        <f t="shared" si="15"/>
        <v>0.9662921348314607</v>
      </c>
      <c r="AN21" s="101">
        <f t="shared" si="16"/>
        <v>65388</v>
      </c>
      <c r="AO21" s="79">
        <f t="shared" si="0"/>
        <v>7931</v>
      </c>
      <c r="AP21" s="77">
        <f t="shared" si="17"/>
        <v>0.12129136844680981</v>
      </c>
      <c r="AQ21" s="78">
        <f t="shared" si="1"/>
        <v>57457</v>
      </c>
      <c r="AR21" s="77">
        <f t="shared" si="18"/>
        <v>0.87870863155319023</v>
      </c>
    </row>
    <row r="22" spans="2:44" s="12" customFormat="1" ht="13.5" customHeight="1">
      <c r="B22" s="243"/>
      <c r="C22" s="316"/>
      <c r="D22" s="70" t="s">
        <v>169</v>
      </c>
      <c r="E22" s="102">
        <v>205</v>
      </c>
      <c r="F22" s="69">
        <v>2</v>
      </c>
      <c r="G22" s="67">
        <f t="shared" si="2"/>
        <v>9.7560975609756097E-3</v>
      </c>
      <c r="H22" s="69">
        <v>203</v>
      </c>
      <c r="I22" s="67">
        <f t="shared" si="3"/>
        <v>0.99024390243902438</v>
      </c>
      <c r="J22" s="102">
        <v>438</v>
      </c>
      <c r="K22" s="69">
        <v>4</v>
      </c>
      <c r="L22" s="67">
        <f t="shared" si="4"/>
        <v>9.1324200913242004E-3</v>
      </c>
      <c r="M22" s="69">
        <v>434</v>
      </c>
      <c r="N22" s="67">
        <f t="shared" si="5"/>
        <v>0.9908675799086758</v>
      </c>
      <c r="O22" s="102">
        <v>19302</v>
      </c>
      <c r="P22" s="69">
        <v>252</v>
      </c>
      <c r="Q22" s="67">
        <f t="shared" si="6"/>
        <v>1.3055641902393535E-2</v>
      </c>
      <c r="R22" s="69">
        <v>19050</v>
      </c>
      <c r="S22" s="67">
        <f t="shared" si="7"/>
        <v>0.9869443580976065</v>
      </c>
      <c r="T22" s="102">
        <v>14506</v>
      </c>
      <c r="U22" s="69">
        <v>161</v>
      </c>
      <c r="V22" s="67">
        <f t="shared" si="8"/>
        <v>1.1098855645939612E-2</v>
      </c>
      <c r="W22" s="69">
        <v>14345</v>
      </c>
      <c r="X22" s="67">
        <f t="shared" si="9"/>
        <v>0.9889011443540604</v>
      </c>
      <c r="Y22" s="102">
        <v>9574</v>
      </c>
      <c r="Z22" s="69">
        <v>91</v>
      </c>
      <c r="AA22" s="67">
        <f t="shared" si="10"/>
        <v>9.5049091288907459E-3</v>
      </c>
      <c r="AB22" s="69">
        <v>9483</v>
      </c>
      <c r="AC22" s="67">
        <f t="shared" si="11"/>
        <v>0.99049509087110921</v>
      </c>
      <c r="AD22" s="102">
        <v>4649</v>
      </c>
      <c r="AE22" s="69">
        <v>20</v>
      </c>
      <c r="AF22" s="67">
        <f t="shared" si="12"/>
        <v>4.3020004302000434E-3</v>
      </c>
      <c r="AG22" s="69">
        <v>4629</v>
      </c>
      <c r="AH22" s="67">
        <f t="shared" si="13"/>
        <v>0.99569799956979999</v>
      </c>
      <c r="AI22" s="102">
        <v>1684</v>
      </c>
      <c r="AJ22" s="69">
        <v>2</v>
      </c>
      <c r="AK22" s="67">
        <f t="shared" si="14"/>
        <v>1.1876484560570072E-3</v>
      </c>
      <c r="AL22" s="69">
        <v>1682</v>
      </c>
      <c r="AM22" s="67">
        <f t="shared" si="15"/>
        <v>0.99881235154394299</v>
      </c>
      <c r="AN22" s="102">
        <f t="shared" si="16"/>
        <v>50358</v>
      </c>
      <c r="AO22" s="69">
        <f t="shared" si="0"/>
        <v>532</v>
      </c>
      <c r="AP22" s="67">
        <f t="shared" si="17"/>
        <v>1.0564359188212399E-2</v>
      </c>
      <c r="AQ22" s="68">
        <f t="shared" si="1"/>
        <v>49826</v>
      </c>
      <c r="AR22" s="67">
        <f t="shared" si="18"/>
        <v>0.98943564081178759</v>
      </c>
    </row>
    <row r="23" spans="2:44" s="12" customFormat="1" ht="13.5" customHeight="1">
      <c r="B23" s="244"/>
      <c r="C23" s="318"/>
      <c r="D23" s="76" t="s">
        <v>151</v>
      </c>
      <c r="E23" s="103">
        <v>459</v>
      </c>
      <c r="F23" s="75">
        <v>26</v>
      </c>
      <c r="G23" s="13">
        <f t="shared" si="2"/>
        <v>5.6644880174291937E-2</v>
      </c>
      <c r="H23" s="75">
        <v>433</v>
      </c>
      <c r="I23" s="13">
        <f t="shared" si="3"/>
        <v>0.94335511982570808</v>
      </c>
      <c r="J23" s="103">
        <v>1039</v>
      </c>
      <c r="K23" s="75">
        <v>54</v>
      </c>
      <c r="L23" s="13">
        <f t="shared" si="4"/>
        <v>5.19730510105871E-2</v>
      </c>
      <c r="M23" s="75">
        <v>985</v>
      </c>
      <c r="N23" s="13">
        <f t="shared" si="5"/>
        <v>0.94802694898941287</v>
      </c>
      <c r="O23" s="103">
        <v>46510</v>
      </c>
      <c r="P23" s="75">
        <v>4069</v>
      </c>
      <c r="Q23" s="13">
        <f t="shared" si="6"/>
        <v>8.7486562029671033E-2</v>
      </c>
      <c r="R23" s="75">
        <v>42441</v>
      </c>
      <c r="S23" s="13">
        <f t="shared" si="7"/>
        <v>0.91251343797032891</v>
      </c>
      <c r="T23" s="103">
        <v>34901</v>
      </c>
      <c r="U23" s="75">
        <v>2753</v>
      </c>
      <c r="V23" s="13">
        <f t="shared" si="8"/>
        <v>7.8880261310564165E-2</v>
      </c>
      <c r="W23" s="75">
        <v>32148</v>
      </c>
      <c r="X23" s="13">
        <f t="shared" si="9"/>
        <v>0.92111973868943586</v>
      </c>
      <c r="Y23" s="103">
        <v>20886</v>
      </c>
      <c r="Z23" s="75">
        <v>1224</v>
      </c>
      <c r="AA23" s="13">
        <f t="shared" si="10"/>
        <v>5.8603849468543523E-2</v>
      </c>
      <c r="AB23" s="75">
        <v>19662</v>
      </c>
      <c r="AC23" s="13">
        <f t="shared" si="11"/>
        <v>0.94139615053145653</v>
      </c>
      <c r="AD23" s="103">
        <v>9021</v>
      </c>
      <c r="AE23" s="75">
        <v>293</v>
      </c>
      <c r="AF23" s="13">
        <f t="shared" si="12"/>
        <v>3.2479769426892804E-2</v>
      </c>
      <c r="AG23" s="75">
        <v>8728</v>
      </c>
      <c r="AH23" s="13">
        <f t="shared" si="13"/>
        <v>0.96752023057310721</v>
      </c>
      <c r="AI23" s="103">
        <v>2930</v>
      </c>
      <c r="AJ23" s="75">
        <v>44</v>
      </c>
      <c r="AK23" s="13">
        <f t="shared" si="14"/>
        <v>1.5017064846416382E-2</v>
      </c>
      <c r="AL23" s="75">
        <v>2886</v>
      </c>
      <c r="AM23" s="13">
        <f t="shared" si="15"/>
        <v>0.98498293515358359</v>
      </c>
      <c r="AN23" s="103">
        <f t="shared" si="16"/>
        <v>115746</v>
      </c>
      <c r="AO23" s="75">
        <f t="shared" si="0"/>
        <v>8463</v>
      </c>
      <c r="AP23" s="13">
        <f t="shared" si="17"/>
        <v>7.3116997563630715E-2</v>
      </c>
      <c r="AQ23" s="34">
        <f t="shared" si="1"/>
        <v>107283</v>
      </c>
      <c r="AR23" s="13">
        <f t="shared" si="18"/>
        <v>0.92688300243636934</v>
      </c>
    </row>
    <row r="24" spans="2:44" s="12" customFormat="1" ht="13.5" customHeight="1">
      <c r="B24" s="242">
        <v>7</v>
      </c>
      <c r="C24" s="315" t="s">
        <v>43</v>
      </c>
      <c r="D24" s="80" t="s">
        <v>168</v>
      </c>
      <c r="E24" s="101">
        <v>254</v>
      </c>
      <c r="F24" s="79">
        <v>26</v>
      </c>
      <c r="G24" s="77">
        <f t="shared" si="2"/>
        <v>0.10236220472440945</v>
      </c>
      <c r="H24" s="79">
        <v>228</v>
      </c>
      <c r="I24" s="77">
        <f t="shared" si="3"/>
        <v>0.89763779527559051</v>
      </c>
      <c r="J24" s="101">
        <v>554</v>
      </c>
      <c r="K24" s="79">
        <v>71</v>
      </c>
      <c r="L24" s="77">
        <f t="shared" si="4"/>
        <v>0.12815884476534295</v>
      </c>
      <c r="M24" s="79">
        <v>483</v>
      </c>
      <c r="N24" s="77">
        <f t="shared" si="5"/>
        <v>0.87184115523465699</v>
      </c>
      <c r="O24" s="101">
        <v>26595</v>
      </c>
      <c r="P24" s="79">
        <v>6127</v>
      </c>
      <c r="Q24" s="77">
        <f t="shared" si="6"/>
        <v>0.23038165068621921</v>
      </c>
      <c r="R24" s="79">
        <v>20468</v>
      </c>
      <c r="S24" s="77">
        <f t="shared" si="7"/>
        <v>0.76961834931378081</v>
      </c>
      <c r="T24" s="101">
        <v>19659</v>
      </c>
      <c r="U24" s="79">
        <v>4444</v>
      </c>
      <c r="V24" s="77">
        <f t="shared" si="8"/>
        <v>0.22605422452820592</v>
      </c>
      <c r="W24" s="79">
        <v>15215</v>
      </c>
      <c r="X24" s="77">
        <f t="shared" si="9"/>
        <v>0.77394577547179411</v>
      </c>
      <c r="Y24" s="101">
        <v>10773</v>
      </c>
      <c r="Z24" s="79">
        <v>1878</v>
      </c>
      <c r="AA24" s="77">
        <f t="shared" si="10"/>
        <v>0.1743247006404901</v>
      </c>
      <c r="AB24" s="79">
        <v>8895</v>
      </c>
      <c r="AC24" s="77">
        <f t="shared" si="11"/>
        <v>0.8256752993595099</v>
      </c>
      <c r="AD24" s="101">
        <v>3994</v>
      </c>
      <c r="AE24" s="79">
        <v>443</v>
      </c>
      <c r="AF24" s="77">
        <f t="shared" si="12"/>
        <v>0.11091637456184276</v>
      </c>
      <c r="AG24" s="79">
        <v>3551</v>
      </c>
      <c r="AH24" s="77">
        <f t="shared" si="13"/>
        <v>0.88908362543815722</v>
      </c>
      <c r="AI24" s="101">
        <v>1087</v>
      </c>
      <c r="AJ24" s="79">
        <v>72</v>
      </c>
      <c r="AK24" s="77">
        <f t="shared" si="14"/>
        <v>6.6237350505979758E-2</v>
      </c>
      <c r="AL24" s="79">
        <v>1015</v>
      </c>
      <c r="AM24" s="77">
        <f t="shared" si="15"/>
        <v>0.93376264949402021</v>
      </c>
      <c r="AN24" s="101">
        <f t="shared" si="16"/>
        <v>62916</v>
      </c>
      <c r="AO24" s="79">
        <f t="shared" si="0"/>
        <v>13061</v>
      </c>
      <c r="AP24" s="77">
        <f t="shared" si="17"/>
        <v>0.20759425265433276</v>
      </c>
      <c r="AQ24" s="78">
        <f t="shared" si="1"/>
        <v>49855</v>
      </c>
      <c r="AR24" s="77">
        <f t="shared" si="18"/>
        <v>0.79240574734566727</v>
      </c>
    </row>
    <row r="25" spans="2:44" s="12" customFormat="1" ht="13.5" customHeight="1">
      <c r="B25" s="243"/>
      <c r="C25" s="316"/>
      <c r="D25" s="70" t="s">
        <v>169</v>
      </c>
      <c r="E25" s="102">
        <v>213</v>
      </c>
      <c r="F25" s="69">
        <v>4</v>
      </c>
      <c r="G25" s="67">
        <f t="shared" si="2"/>
        <v>1.8779342723004695E-2</v>
      </c>
      <c r="H25" s="69">
        <v>209</v>
      </c>
      <c r="I25" s="67">
        <f t="shared" si="3"/>
        <v>0.98122065727699526</v>
      </c>
      <c r="J25" s="102">
        <v>536</v>
      </c>
      <c r="K25" s="69">
        <v>7</v>
      </c>
      <c r="L25" s="67">
        <f t="shared" si="4"/>
        <v>1.3059701492537313E-2</v>
      </c>
      <c r="M25" s="69">
        <v>529</v>
      </c>
      <c r="N25" s="67">
        <f t="shared" si="5"/>
        <v>0.98694029850746268</v>
      </c>
      <c r="O25" s="102">
        <v>21090</v>
      </c>
      <c r="P25" s="69">
        <v>405</v>
      </c>
      <c r="Q25" s="67">
        <f t="shared" si="6"/>
        <v>1.9203413940256046E-2</v>
      </c>
      <c r="R25" s="69">
        <v>20685</v>
      </c>
      <c r="S25" s="67">
        <f t="shared" si="7"/>
        <v>0.98079658605974396</v>
      </c>
      <c r="T25" s="102">
        <v>16246</v>
      </c>
      <c r="U25" s="69">
        <v>295</v>
      </c>
      <c r="V25" s="67">
        <f t="shared" si="8"/>
        <v>1.8158315893142929E-2</v>
      </c>
      <c r="W25" s="69">
        <v>15951</v>
      </c>
      <c r="X25" s="67">
        <f t="shared" si="9"/>
        <v>0.98184168410685713</v>
      </c>
      <c r="Y25" s="102">
        <v>11165</v>
      </c>
      <c r="Z25" s="69">
        <v>148</v>
      </c>
      <c r="AA25" s="67">
        <f t="shared" si="10"/>
        <v>1.3255709807433945E-2</v>
      </c>
      <c r="AB25" s="69">
        <v>11017</v>
      </c>
      <c r="AC25" s="67">
        <f t="shared" si="11"/>
        <v>0.98674429019256604</v>
      </c>
      <c r="AD25" s="102">
        <v>5533</v>
      </c>
      <c r="AE25" s="69">
        <v>30</v>
      </c>
      <c r="AF25" s="67">
        <f t="shared" si="12"/>
        <v>5.4220133742996562E-3</v>
      </c>
      <c r="AG25" s="69">
        <v>5503</v>
      </c>
      <c r="AH25" s="67">
        <f t="shared" si="13"/>
        <v>0.99457798662570029</v>
      </c>
      <c r="AI25" s="102">
        <v>1827</v>
      </c>
      <c r="AJ25" s="69">
        <v>5</v>
      </c>
      <c r="AK25" s="67">
        <f t="shared" si="14"/>
        <v>2.7367268746579091E-3</v>
      </c>
      <c r="AL25" s="69">
        <v>1822</v>
      </c>
      <c r="AM25" s="67">
        <f t="shared" si="15"/>
        <v>0.99726327312534213</v>
      </c>
      <c r="AN25" s="102">
        <f t="shared" si="16"/>
        <v>56610</v>
      </c>
      <c r="AO25" s="69">
        <f t="shared" si="0"/>
        <v>894</v>
      </c>
      <c r="AP25" s="67">
        <f t="shared" si="17"/>
        <v>1.579226285108638E-2</v>
      </c>
      <c r="AQ25" s="68">
        <f t="shared" si="1"/>
        <v>55716</v>
      </c>
      <c r="AR25" s="67">
        <f t="shared" si="18"/>
        <v>0.98420773714891363</v>
      </c>
    </row>
    <row r="26" spans="2:44" s="12" customFormat="1" ht="13.5" customHeight="1">
      <c r="B26" s="244"/>
      <c r="C26" s="318"/>
      <c r="D26" s="76" t="s">
        <v>151</v>
      </c>
      <c r="E26" s="103">
        <v>467</v>
      </c>
      <c r="F26" s="75">
        <v>30</v>
      </c>
      <c r="G26" s="13">
        <f t="shared" si="2"/>
        <v>6.4239828693790149E-2</v>
      </c>
      <c r="H26" s="75">
        <v>437</v>
      </c>
      <c r="I26" s="13">
        <f t="shared" si="3"/>
        <v>0.93576017130620981</v>
      </c>
      <c r="J26" s="103">
        <v>1090</v>
      </c>
      <c r="K26" s="75">
        <v>78</v>
      </c>
      <c r="L26" s="13">
        <f t="shared" si="4"/>
        <v>7.155963302752294E-2</v>
      </c>
      <c r="M26" s="75">
        <v>1012</v>
      </c>
      <c r="N26" s="13">
        <f t="shared" si="5"/>
        <v>0.92844036697247712</v>
      </c>
      <c r="O26" s="103">
        <v>47685</v>
      </c>
      <c r="P26" s="75">
        <v>6532</v>
      </c>
      <c r="Q26" s="13">
        <f t="shared" si="6"/>
        <v>0.13698227954283318</v>
      </c>
      <c r="R26" s="75">
        <v>41153</v>
      </c>
      <c r="S26" s="13">
        <f t="shared" si="7"/>
        <v>0.86301772045716685</v>
      </c>
      <c r="T26" s="103">
        <v>35905</v>
      </c>
      <c r="U26" s="75">
        <v>4739</v>
      </c>
      <c r="V26" s="13">
        <f t="shared" si="8"/>
        <v>0.13198718841386994</v>
      </c>
      <c r="W26" s="75">
        <v>31166</v>
      </c>
      <c r="X26" s="13">
        <f t="shared" si="9"/>
        <v>0.86801281158613008</v>
      </c>
      <c r="Y26" s="103">
        <v>21938</v>
      </c>
      <c r="Z26" s="75">
        <v>2026</v>
      </c>
      <c r="AA26" s="13">
        <f t="shared" si="10"/>
        <v>9.235117148327103E-2</v>
      </c>
      <c r="AB26" s="75">
        <v>19912</v>
      </c>
      <c r="AC26" s="13">
        <f t="shared" si="11"/>
        <v>0.90764882851672901</v>
      </c>
      <c r="AD26" s="103">
        <v>9527</v>
      </c>
      <c r="AE26" s="75">
        <v>473</v>
      </c>
      <c r="AF26" s="13">
        <f t="shared" si="12"/>
        <v>4.9648367796788079E-2</v>
      </c>
      <c r="AG26" s="75">
        <v>9054</v>
      </c>
      <c r="AH26" s="13">
        <f t="shared" si="13"/>
        <v>0.95035163220321195</v>
      </c>
      <c r="AI26" s="103">
        <v>2914</v>
      </c>
      <c r="AJ26" s="75">
        <v>77</v>
      </c>
      <c r="AK26" s="13">
        <f t="shared" si="14"/>
        <v>2.6424159231297185E-2</v>
      </c>
      <c r="AL26" s="75">
        <v>2837</v>
      </c>
      <c r="AM26" s="13">
        <f t="shared" si="15"/>
        <v>0.97357584076870285</v>
      </c>
      <c r="AN26" s="103">
        <f t="shared" si="16"/>
        <v>119526</v>
      </c>
      <c r="AO26" s="75">
        <f t="shared" si="0"/>
        <v>13955</v>
      </c>
      <c r="AP26" s="13">
        <f t="shared" si="17"/>
        <v>0.11675284038619213</v>
      </c>
      <c r="AQ26" s="34">
        <f t="shared" si="1"/>
        <v>105571</v>
      </c>
      <c r="AR26" s="13">
        <f t="shared" si="18"/>
        <v>0.88324715961380784</v>
      </c>
    </row>
    <row r="27" spans="2:44" s="12" customFormat="1" ht="13.5" customHeight="1">
      <c r="B27" s="242">
        <v>8</v>
      </c>
      <c r="C27" s="315" t="s">
        <v>56</v>
      </c>
      <c r="D27" s="80" t="s">
        <v>168</v>
      </c>
      <c r="E27" s="101">
        <v>539</v>
      </c>
      <c r="F27" s="79">
        <v>50</v>
      </c>
      <c r="G27" s="77">
        <f t="shared" si="2"/>
        <v>9.2764378478664186E-2</v>
      </c>
      <c r="H27" s="79">
        <v>489</v>
      </c>
      <c r="I27" s="77">
        <f t="shared" si="3"/>
        <v>0.90723562152133586</v>
      </c>
      <c r="J27" s="101">
        <v>1511</v>
      </c>
      <c r="K27" s="79">
        <v>164</v>
      </c>
      <c r="L27" s="77">
        <f t="shared" si="4"/>
        <v>0.10853739245532759</v>
      </c>
      <c r="M27" s="79">
        <v>1347</v>
      </c>
      <c r="N27" s="77">
        <f t="shared" si="5"/>
        <v>0.89146260754467244</v>
      </c>
      <c r="O27" s="101">
        <v>65662</v>
      </c>
      <c r="P27" s="79">
        <v>12621</v>
      </c>
      <c r="Q27" s="77">
        <f t="shared" si="6"/>
        <v>0.1922116292528403</v>
      </c>
      <c r="R27" s="79">
        <v>53041</v>
      </c>
      <c r="S27" s="77">
        <f t="shared" si="7"/>
        <v>0.8077883707471597</v>
      </c>
      <c r="T27" s="101">
        <v>54690</v>
      </c>
      <c r="U27" s="79">
        <v>10138</v>
      </c>
      <c r="V27" s="77">
        <f t="shared" si="8"/>
        <v>0.18537209727555312</v>
      </c>
      <c r="W27" s="79">
        <v>44552</v>
      </c>
      <c r="X27" s="77">
        <f t="shared" si="9"/>
        <v>0.81462790272444685</v>
      </c>
      <c r="Y27" s="101">
        <v>34447</v>
      </c>
      <c r="Z27" s="79">
        <v>5337</v>
      </c>
      <c r="AA27" s="77">
        <f t="shared" si="10"/>
        <v>0.15493366621186169</v>
      </c>
      <c r="AB27" s="79">
        <v>29110</v>
      </c>
      <c r="AC27" s="77">
        <f t="shared" si="11"/>
        <v>0.84506633378813834</v>
      </c>
      <c r="AD27" s="101">
        <v>13649</v>
      </c>
      <c r="AE27" s="79">
        <v>1408</v>
      </c>
      <c r="AF27" s="77">
        <f t="shared" si="12"/>
        <v>0.10315774049380907</v>
      </c>
      <c r="AG27" s="79">
        <v>12241</v>
      </c>
      <c r="AH27" s="77">
        <f t="shared" si="13"/>
        <v>0.8968422595061909</v>
      </c>
      <c r="AI27" s="101">
        <v>3997</v>
      </c>
      <c r="AJ27" s="79">
        <v>206</v>
      </c>
      <c r="AK27" s="77">
        <f t="shared" si="14"/>
        <v>5.1538653990492872E-2</v>
      </c>
      <c r="AL27" s="79">
        <v>3791</v>
      </c>
      <c r="AM27" s="77">
        <f t="shared" si="15"/>
        <v>0.94846134600950716</v>
      </c>
      <c r="AN27" s="101">
        <f t="shared" si="16"/>
        <v>174495</v>
      </c>
      <c r="AO27" s="79">
        <f t="shared" si="0"/>
        <v>29924</v>
      </c>
      <c r="AP27" s="77">
        <f t="shared" si="17"/>
        <v>0.171489154417032</v>
      </c>
      <c r="AQ27" s="78">
        <f t="shared" si="1"/>
        <v>144571</v>
      </c>
      <c r="AR27" s="77">
        <f t="shared" si="18"/>
        <v>0.82851084558296795</v>
      </c>
    </row>
    <row r="28" spans="2:44" s="12" customFormat="1" ht="13.5" customHeight="1">
      <c r="B28" s="243"/>
      <c r="C28" s="316"/>
      <c r="D28" s="70" t="s">
        <v>169</v>
      </c>
      <c r="E28" s="102">
        <v>488</v>
      </c>
      <c r="F28" s="69">
        <v>4</v>
      </c>
      <c r="G28" s="67">
        <f t="shared" si="2"/>
        <v>8.1967213114754103E-3</v>
      </c>
      <c r="H28" s="69">
        <v>484</v>
      </c>
      <c r="I28" s="67">
        <f t="shared" si="3"/>
        <v>0.99180327868852458</v>
      </c>
      <c r="J28" s="102">
        <v>1236</v>
      </c>
      <c r="K28" s="69">
        <v>20</v>
      </c>
      <c r="L28" s="67">
        <f t="shared" si="4"/>
        <v>1.6181229773462782E-2</v>
      </c>
      <c r="M28" s="69">
        <v>1216</v>
      </c>
      <c r="N28" s="67">
        <f t="shared" si="5"/>
        <v>0.98381877022653719</v>
      </c>
      <c r="O28" s="102">
        <v>51467</v>
      </c>
      <c r="P28" s="69">
        <v>1024</v>
      </c>
      <c r="Q28" s="67">
        <f t="shared" si="6"/>
        <v>1.9896244195309616E-2</v>
      </c>
      <c r="R28" s="69">
        <v>50443</v>
      </c>
      <c r="S28" s="67">
        <f t="shared" si="7"/>
        <v>0.98010375580469034</v>
      </c>
      <c r="T28" s="102">
        <v>42099</v>
      </c>
      <c r="U28" s="69">
        <v>758</v>
      </c>
      <c r="V28" s="67">
        <f t="shared" si="8"/>
        <v>1.8005178270267701E-2</v>
      </c>
      <c r="W28" s="69">
        <v>41341</v>
      </c>
      <c r="X28" s="67">
        <f t="shared" si="9"/>
        <v>0.98199482172973229</v>
      </c>
      <c r="Y28" s="102">
        <v>31156</v>
      </c>
      <c r="Z28" s="69">
        <v>498</v>
      </c>
      <c r="AA28" s="67">
        <f t="shared" si="10"/>
        <v>1.5984080112979842E-2</v>
      </c>
      <c r="AB28" s="69">
        <v>30658</v>
      </c>
      <c r="AC28" s="67">
        <f t="shared" si="11"/>
        <v>0.9840159198870202</v>
      </c>
      <c r="AD28" s="102">
        <v>15029</v>
      </c>
      <c r="AE28" s="69">
        <v>151</v>
      </c>
      <c r="AF28" s="67">
        <f t="shared" si="12"/>
        <v>1.0047241998802315E-2</v>
      </c>
      <c r="AG28" s="69">
        <v>14878</v>
      </c>
      <c r="AH28" s="67">
        <f t="shared" si="13"/>
        <v>0.98995275800119764</v>
      </c>
      <c r="AI28" s="102">
        <v>5265</v>
      </c>
      <c r="AJ28" s="69">
        <v>16</v>
      </c>
      <c r="AK28" s="67">
        <f t="shared" si="14"/>
        <v>3.0389363722697054E-3</v>
      </c>
      <c r="AL28" s="69">
        <v>5249</v>
      </c>
      <c r="AM28" s="67">
        <f t="shared" si="15"/>
        <v>0.99696106362773029</v>
      </c>
      <c r="AN28" s="102">
        <f t="shared" si="16"/>
        <v>146740</v>
      </c>
      <c r="AO28" s="69">
        <f t="shared" si="0"/>
        <v>2471</v>
      </c>
      <c r="AP28" s="67">
        <f t="shared" si="17"/>
        <v>1.6839307618917814E-2</v>
      </c>
      <c r="AQ28" s="68">
        <f t="shared" si="1"/>
        <v>144269</v>
      </c>
      <c r="AR28" s="67">
        <f t="shared" si="18"/>
        <v>0.98316069238108217</v>
      </c>
    </row>
    <row r="29" spans="2:44" s="12" customFormat="1" ht="13.5" customHeight="1" thickBot="1">
      <c r="B29" s="243"/>
      <c r="C29" s="316"/>
      <c r="D29" s="76" t="s">
        <v>151</v>
      </c>
      <c r="E29" s="103">
        <v>1027</v>
      </c>
      <c r="F29" s="75">
        <v>54</v>
      </c>
      <c r="G29" s="13">
        <f t="shared" si="2"/>
        <v>5.2580331061343723E-2</v>
      </c>
      <c r="H29" s="75">
        <v>973</v>
      </c>
      <c r="I29" s="13">
        <f t="shared" si="3"/>
        <v>0.94741966893865626</v>
      </c>
      <c r="J29" s="103">
        <v>2747</v>
      </c>
      <c r="K29" s="75">
        <v>184</v>
      </c>
      <c r="L29" s="13">
        <f t="shared" si="4"/>
        <v>6.6982162358937017E-2</v>
      </c>
      <c r="M29" s="75">
        <v>2563</v>
      </c>
      <c r="N29" s="13">
        <f t="shared" si="5"/>
        <v>0.93301783764106294</v>
      </c>
      <c r="O29" s="103">
        <v>117129</v>
      </c>
      <c r="P29" s="75">
        <v>13645</v>
      </c>
      <c r="Q29" s="13">
        <f t="shared" si="6"/>
        <v>0.11649548788088347</v>
      </c>
      <c r="R29" s="75">
        <v>103484</v>
      </c>
      <c r="S29" s="13">
        <f t="shared" si="7"/>
        <v>0.88350451211911651</v>
      </c>
      <c r="T29" s="103">
        <v>96789</v>
      </c>
      <c r="U29" s="75">
        <v>10896</v>
      </c>
      <c r="V29" s="13">
        <f t="shared" si="8"/>
        <v>0.11257477605926293</v>
      </c>
      <c r="W29" s="75">
        <v>85893</v>
      </c>
      <c r="X29" s="13">
        <f t="shared" si="9"/>
        <v>0.88742522394073708</v>
      </c>
      <c r="Y29" s="103">
        <v>65603</v>
      </c>
      <c r="Z29" s="75">
        <v>5835</v>
      </c>
      <c r="AA29" s="13">
        <f t="shared" si="10"/>
        <v>8.8944103166013755E-2</v>
      </c>
      <c r="AB29" s="75">
        <v>59768</v>
      </c>
      <c r="AC29" s="13">
        <f t="shared" si="11"/>
        <v>0.91105589683398625</v>
      </c>
      <c r="AD29" s="103">
        <v>28678</v>
      </c>
      <c r="AE29" s="75">
        <v>1559</v>
      </c>
      <c r="AF29" s="13">
        <f t="shared" si="12"/>
        <v>5.436222888625427E-2</v>
      </c>
      <c r="AG29" s="75">
        <v>27119</v>
      </c>
      <c r="AH29" s="13">
        <f t="shared" si="13"/>
        <v>0.9456377711137457</v>
      </c>
      <c r="AI29" s="103">
        <v>9262</v>
      </c>
      <c r="AJ29" s="75">
        <v>222</v>
      </c>
      <c r="AK29" s="13">
        <f t="shared" si="14"/>
        <v>2.3968905204059598E-2</v>
      </c>
      <c r="AL29" s="75">
        <v>9040</v>
      </c>
      <c r="AM29" s="13">
        <f t="shared" si="15"/>
        <v>0.97603109479594041</v>
      </c>
      <c r="AN29" s="103">
        <f t="shared" si="16"/>
        <v>321235</v>
      </c>
      <c r="AO29" s="75">
        <f t="shared" si="0"/>
        <v>32395</v>
      </c>
      <c r="AP29" s="13">
        <f t="shared" si="17"/>
        <v>0.10084517565022491</v>
      </c>
      <c r="AQ29" s="34">
        <f t="shared" si="1"/>
        <v>288840</v>
      </c>
      <c r="AR29" s="13">
        <f t="shared" si="18"/>
        <v>0.89915482434977512</v>
      </c>
    </row>
    <row r="30" spans="2:44" s="12" customFormat="1" ht="13.5" customHeight="1" thickTop="1">
      <c r="B30" s="260" t="s">
        <v>154</v>
      </c>
      <c r="C30" s="261"/>
      <c r="D30" s="74" t="s">
        <v>168</v>
      </c>
      <c r="E30" s="104">
        <f t="shared" ref="E30:F32" si="23">SUM(E6,E9,E12,E15,E18,E21,E24,E27)</f>
        <v>1517</v>
      </c>
      <c r="F30" s="73">
        <f t="shared" si="23"/>
        <v>169</v>
      </c>
      <c r="G30" s="71">
        <f t="shared" si="2"/>
        <v>0.11140408701384311</v>
      </c>
      <c r="H30" s="73">
        <f>SUM(H6,H9,H12,H15,H18,H21,H24,H27)</f>
        <v>1348</v>
      </c>
      <c r="I30" s="71">
        <f t="shared" si="3"/>
        <v>0.88859591298615692</v>
      </c>
      <c r="J30" s="104">
        <f t="shared" ref="J30:K32" si="24">SUM(J6,J9,J12,J15,J18,J21,J24,J27)</f>
        <v>4057</v>
      </c>
      <c r="K30" s="73">
        <f t="shared" si="24"/>
        <v>474</v>
      </c>
      <c r="L30" s="71">
        <f t="shared" si="4"/>
        <v>0.11683509982745871</v>
      </c>
      <c r="M30" s="73">
        <f>SUM(M6,M9,M12,M15,M18,M21,M24,M27)</f>
        <v>3583</v>
      </c>
      <c r="N30" s="71">
        <f t="shared" si="5"/>
        <v>0.88316490017254123</v>
      </c>
      <c r="O30" s="104">
        <f t="shared" ref="O30:P32" si="25">SUM(O6,O9,O12,O15,O18,O21,O24,O27)</f>
        <v>265149</v>
      </c>
      <c r="P30" s="73">
        <f t="shared" si="25"/>
        <v>55647</v>
      </c>
      <c r="Q30" s="71">
        <f t="shared" si="6"/>
        <v>0.20987067648755983</v>
      </c>
      <c r="R30" s="73">
        <f>SUM(R6,R9,R12,R15,R18,R21,R24,R27)</f>
        <v>209502</v>
      </c>
      <c r="S30" s="71">
        <f t="shared" si="7"/>
        <v>0.79012932351244014</v>
      </c>
      <c r="T30" s="104">
        <f t="shared" ref="T30:U32" si="26">SUM(T6,T9,T12,T15,T18,T21,T24,T27)</f>
        <v>205791</v>
      </c>
      <c r="U30" s="73">
        <f t="shared" si="26"/>
        <v>40624</v>
      </c>
      <c r="V30" s="71">
        <f t="shared" si="8"/>
        <v>0.19740416247552128</v>
      </c>
      <c r="W30" s="73">
        <f>SUM(W6,W9,W12,W15,W18,W21,W24,W27)</f>
        <v>165167</v>
      </c>
      <c r="X30" s="71">
        <f t="shared" si="9"/>
        <v>0.80259583752447872</v>
      </c>
      <c r="Y30" s="104">
        <f t="shared" ref="Y30:Z32" si="27">SUM(Y6,Y9,Y12,Y15,Y18,Y21,Y24,Y27)</f>
        <v>117457</v>
      </c>
      <c r="Z30" s="73">
        <f t="shared" si="27"/>
        <v>18769</v>
      </c>
      <c r="AA30" s="71">
        <f t="shared" si="10"/>
        <v>0.15979464825425474</v>
      </c>
      <c r="AB30" s="73">
        <f>SUM(AB6,AB9,AB12,AB15,AB18,AB21,AB24,AB27)</f>
        <v>98688</v>
      </c>
      <c r="AC30" s="71">
        <f t="shared" si="11"/>
        <v>0.84020535174574529</v>
      </c>
      <c r="AD30" s="104">
        <f t="shared" ref="AD30:AE32" si="28">SUM(AD6,AD9,AD12,AD15,AD18,AD21,AD24,AD27)</f>
        <v>44767</v>
      </c>
      <c r="AE30" s="73">
        <f t="shared" si="28"/>
        <v>4669</v>
      </c>
      <c r="AF30" s="71">
        <f t="shared" si="12"/>
        <v>0.10429557486541426</v>
      </c>
      <c r="AG30" s="73">
        <f>SUM(AG6,AG9,AG12,AG15,AG18,AG21,AG24,AG27)</f>
        <v>40098</v>
      </c>
      <c r="AH30" s="71">
        <f t="shared" si="13"/>
        <v>0.8957044251345857</v>
      </c>
      <c r="AI30" s="104">
        <f t="shared" ref="AI30:AJ32" si="29">SUM(AI6,AI9,AI12,AI15,AI18,AI21,AI24,AI27)</f>
        <v>12865</v>
      </c>
      <c r="AJ30" s="73">
        <f t="shared" si="29"/>
        <v>657</v>
      </c>
      <c r="AK30" s="71">
        <f t="shared" si="14"/>
        <v>5.1068791294209097E-2</v>
      </c>
      <c r="AL30" s="73">
        <f>SUM(AL6,AL9,AL12,AL15,AL18,AL21,AL24,AL27)</f>
        <v>12208</v>
      </c>
      <c r="AM30" s="71">
        <f t="shared" si="15"/>
        <v>0.94893120870579095</v>
      </c>
      <c r="AN30" s="104">
        <f t="shared" si="16"/>
        <v>651603</v>
      </c>
      <c r="AO30" s="73">
        <f t="shared" si="0"/>
        <v>121009</v>
      </c>
      <c r="AP30" s="71">
        <f t="shared" si="17"/>
        <v>0.18570970360787167</v>
      </c>
      <c r="AQ30" s="72">
        <f t="shared" si="1"/>
        <v>530594</v>
      </c>
      <c r="AR30" s="71">
        <f t="shared" si="18"/>
        <v>0.81429029639212835</v>
      </c>
    </row>
    <row r="31" spans="2:44" s="12" customFormat="1" ht="13.5" customHeight="1">
      <c r="B31" s="262"/>
      <c r="C31" s="263"/>
      <c r="D31" s="70" t="s">
        <v>169</v>
      </c>
      <c r="E31" s="102">
        <f t="shared" si="23"/>
        <v>1226</v>
      </c>
      <c r="F31" s="69">
        <f t="shared" si="23"/>
        <v>18</v>
      </c>
      <c r="G31" s="67">
        <f t="shared" si="2"/>
        <v>1.468189233278956E-2</v>
      </c>
      <c r="H31" s="69">
        <f>SUM(H7,H10,H13,H16,H19,H22,H25,H28)</f>
        <v>1208</v>
      </c>
      <c r="I31" s="67">
        <f t="shared" si="3"/>
        <v>0.9853181076672104</v>
      </c>
      <c r="J31" s="102">
        <f t="shared" si="24"/>
        <v>3232</v>
      </c>
      <c r="K31" s="69">
        <f t="shared" si="24"/>
        <v>48</v>
      </c>
      <c r="L31" s="67">
        <f t="shared" si="4"/>
        <v>1.4851485148514851E-2</v>
      </c>
      <c r="M31" s="69">
        <f>SUM(M7,M10,M13,M16,M19,M22,M25,M28)</f>
        <v>3184</v>
      </c>
      <c r="N31" s="67">
        <f t="shared" si="5"/>
        <v>0.98514851485148514</v>
      </c>
      <c r="O31" s="102">
        <f t="shared" si="25"/>
        <v>192856</v>
      </c>
      <c r="P31" s="69">
        <f t="shared" si="25"/>
        <v>4020</v>
      </c>
      <c r="Q31" s="67">
        <f t="shared" si="6"/>
        <v>2.0844567967810181E-2</v>
      </c>
      <c r="R31" s="69">
        <f>SUM(R7,R10,R13,R16,R19,R22,R25,R28)</f>
        <v>188836</v>
      </c>
      <c r="S31" s="67">
        <f t="shared" si="7"/>
        <v>0.9791554320321898</v>
      </c>
      <c r="T31" s="102">
        <f t="shared" si="26"/>
        <v>150436</v>
      </c>
      <c r="U31" s="69">
        <f t="shared" si="26"/>
        <v>2751</v>
      </c>
      <c r="V31" s="67">
        <f t="shared" si="8"/>
        <v>1.8286846233614294E-2</v>
      </c>
      <c r="W31" s="69">
        <f>SUM(W7,W10,W13,W16,W19,W22,W25,W28)</f>
        <v>147685</v>
      </c>
      <c r="X31" s="67">
        <f t="shared" si="9"/>
        <v>0.98171315376638568</v>
      </c>
      <c r="Y31" s="102">
        <f t="shared" si="27"/>
        <v>103786</v>
      </c>
      <c r="Z31" s="69">
        <f t="shared" si="27"/>
        <v>1520</v>
      </c>
      <c r="AA31" s="67">
        <f t="shared" si="10"/>
        <v>1.4645520590445726E-2</v>
      </c>
      <c r="AB31" s="69">
        <f>SUM(AB7,AB10,AB13,AB16,AB19,AB22,AB25,AB28)</f>
        <v>102266</v>
      </c>
      <c r="AC31" s="67">
        <f t="shared" si="11"/>
        <v>0.98535447940955423</v>
      </c>
      <c r="AD31" s="102">
        <f t="shared" si="28"/>
        <v>49235</v>
      </c>
      <c r="AE31" s="69">
        <f t="shared" si="28"/>
        <v>392</v>
      </c>
      <c r="AF31" s="67">
        <f t="shared" si="12"/>
        <v>7.9618157814562805E-3</v>
      </c>
      <c r="AG31" s="69">
        <f>SUM(AG7,AG10,AG13,AG16,AG19,AG22,AG25,AG28)</f>
        <v>48843</v>
      </c>
      <c r="AH31" s="67">
        <f t="shared" si="13"/>
        <v>0.99203818421854373</v>
      </c>
      <c r="AI31" s="102">
        <f t="shared" si="29"/>
        <v>17233</v>
      </c>
      <c r="AJ31" s="69">
        <f t="shared" si="29"/>
        <v>63</v>
      </c>
      <c r="AK31" s="67">
        <f t="shared" si="14"/>
        <v>3.655776707479835E-3</v>
      </c>
      <c r="AL31" s="69">
        <f>SUM(AL7,AL10,AL13,AL16,AL19,AL22,AL25,AL28)</f>
        <v>17170</v>
      </c>
      <c r="AM31" s="67">
        <f t="shared" si="15"/>
        <v>0.99634422329252015</v>
      </c>
      <c r="AN31" s="102">
        <f t="shared" si="16"/>
        <v>518004</v>
      </c>
      <c r="AO31" s="69">
        <f t="shared" si="0"/>
        <v>8812</v>
      </c>
      <c r="AP31" s="67">
        <f t="shared" si="17"/>
        <v>1.7011451649022014E-2</v>
      </c>
      <c r="AQ31" s="68">
        <f t="shared" si="1"/>
        <v>509192</v>
      </c>
      <c r="AR31" s="67">
        <f t="shared" si="18"/>
        <v>0.98298854835097793</v>
      </c>
    </row>
    <row r="32" spans="2:44" s="12" customFormat="1" ht="13.5" customHeight="1">
      <c r="B32" s="247"/>
      <c r="C32" s="248"/>
      <c r="D32" s="63" t="s">
        <v>151</v>
      </c>
      <c r="E32" s="105">
        <f t="shared" si="23"/>
        <v>2743</v>
      </c>
      <c r="F32" s="62">
        <f t="shared" si="23"/>
        <v>187</v>
      </c>
      <c r="G32" s="60">
        <f t="shared" si="2"/>
        <v>6.8173532628508934E-2</v>
      </c>
      <c r="H32" s="62">
        <f>SUM(H8,H11,H14,H17,H20,H23,H26,H29)</f>
        <v>2556</v>
      </c>
      <c r="I32" s="60">
        <f t="shared" si="3"/>
        <v>0.93182646737149111</v>
      </c>
      <c r="J32" s="105">
        <f t="shared" si="24"/>
        <v>7289</v>
      </c>
      <c r="K32" s="62">
        <f t="shared" si="24"/>
        <v>522</v>
      </c>
      <c r="L32" s="60">
        <f t="shared" si="4"/>
        <v>7.1614761970091922E-2</v>
      </c>
      <c r="M32" s="62">
        <f>SUM(M8,M11,M14,M17,M20,M23,M26,M29)</f>
        <v>6767</v>
      </c>
      <c r="N32" s="60">
        <f t="shared" si="5"/>
        <v>0.92838523802990813</v>
      </c>
      <c r="O32" s="105">
        <f t="shared" si="25"/>
        <v>458005</v>
      </c>
      <c r="P32" s="62">
        <f t="shared" si="25"/>
        <v>59667</v>
      </c>
      <c r="Q32" s="60">
        <f t="shared" si="6"/>
        <v>0.13027587035076035</v>
      </c>
      <c r="R32" s="62">
        <f>SUM(R8,R11,R14,R17,R20,R23,R26,R29)</f>
        <v>398338</v>
      </c>
      <c r="S32" s="60">
        <f t="shared" si="7"/>
        <v>0.86972412964923962</v>
      </c>
      <c r="T32" s="105">
        <f t="shared" si="26"/>
        <v>356227</v>
      </c>
      <c r="U32" s="62">
        <f t="shared" si="26"/>
        <v>43375</v>
      </c>
      <c r="V32" s="60">
        <f t="shared" si="8"/>
        <v>0.12176224710647986</v>
      </c>
      <c r="W32" s="62">
        <f>SUM(W8,W11,W14,W17,W20,W23,W26,W29)</f>
        <v>312852</v>
      </c>
      <c r="X32" s="60">
        <f t="shared" si="9"/>
        <v>0.87823775289352013</v>
      </c>
      <c r="Y32" s="105">
        <f t="shared" si="27"/>
        <v>221243</v>
      </c>
      <c r="Z32" s="62">
        <f t="shared" si="27"/>
        <v>20289</v>
      </c>
      <c r="AA32" s="60">
        <f t="shared" si="10"/>
        <v>9.1704596303611871E-2</v>
      </c>
      <c r="AB32" s="62">
        <f>SUM(AB8,AB11,AB14,AB17,AB20,AB23,AB26,AB29)</f>
        <v>200954</v>
      </c>
      <c r="AC32" s="60">
        <f t="shared" si="11"/>
        <v>0.90829540369638817</v>
      </c>
      <c r="AD32" s="105">
        <f t="shared" si="28"/>
        <v>94002</v>
      </c>
      <c r="AE32" s="62">
        <f t="shared" si="28"/>
        <v>5061</v>
      </c>
      <c r="AF32" s="60">
        <f t="shared" si="12"/>
        <v>5.3839280015318826E-2</v>
      </c>
      <c r="AG32" s="62">
        <f>SUM(AG8,AG11,AG14,AG17,AG20,AG23,AG26,AG29)</f>
        <v>88941</v>
      </c>
      <c r="AH32" s="60">
        <f t="shared" si="13"/>
        <v>0.94616071998468121</v>
      </c>
      <c r="AI32" s="105">
        <f t="shared" si="29"/>
        <v>30098</v>
      </c>
      <c r="AJ32" s="62">
        <f t="shared" si="29"/>
        <v>720</v>
      </c>
      <c r="AK32" s="60">
        <f t="shared" si="14"/>
        <v>2.39218552727756E-2</v>
      </c>
      <c r="AL32" s="62">
        <f>SUM(AL8,AL11,AL14,AL17,AL20,AL23,AL26,AL29)</f>
        <v>29378</v>
      </c>
      <c r="AM32" s="60">
        <f t="shared" si="15"/>
        <v>0.97607814472722443</v>
      </c>
      <c r="AN32" s="105">
        <f t="shared" si="16"/>
        <v>1169607</v>
      </c>
      <c r="AO32" s="62">
        <f t="shared" si="0"/>
        <v>129821</v>
      </c>
      <c r="AP32" s="60">
        <f t="shared" si="17"/>
        <v>0.11099540272929283</v>
      </c>
      <c r="AQ32" s="61">
        <f t="shared" si="1"/>
        <v>1039786</v>
      </c>
      <c r="AR32" s="60">
        <f t="shared" si="18"/>
        <v>0.88900459727070713</v>
      </c>
    </row>
    <row r="33" spans="2:50" s="12" customFormat="1">
      <c r="B33" s="59"/>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row>
    <row r="34" spans="2:50" s="12" customFormat="1">
      <c r="B34" s="59"/>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row>
    <row r="35" spans="2:50">
      <c r="B35" s="56"/>
      <c r="C35" s="6"/>
      <c r="D35" s="6"/>
      <c r="E35" s="6"/>
      <c r="F35" s="57"/>
      <c r="G35" s="6"/>
      <c r="H35" s="6"/>
      <c r="I35" s="6"/>
      <c r="J35" s="6"/>
      <c r="K35" s="57"/>
      <c r="L35" s="6"/>
      <c r="M35" s="6"/>
      <c r="N35" s="6"/>
      <c r="O35" s="6"/>
      <c r="P35" s="57"/>
      <c r="Q35" s="6"/>
      <c r="R35" s="6"/>
      <c r="S35" s="6"/>
      <c r="T35" s="6"/>
      <c r="U35" s="57"/>
      <c r="V35" s="6"/>
      <c r="W35" s="6"/>
      <c r="X35" s="6"/>
      <c r="Y35" s="6"/>
      <c r="Z35" s="57"/>
      <c r="AA35" s="6"/>
      <c r="AB35" s="6"/>
      <c r="AC35" s="6"/>
      <c r="AD35" s="6"/>
      <c r="AE35" s="57"/>
      <c r="AF35" s="6"/>
      <c r="AG35" s="6"/>
      <c r="AH35" s="6"/>
      <c r="AI35" s="6"/>
      <c r="AJ35" s="57"/>
      <c r="AK35" s="6"/>
      <c r="AL35" s="6"/>
      <c r="AM35" s="6"/>
      <c r="AN35" s="6"/>
      <c r="AO35" s="57"/>
      <c r="AP35" s="6"/>
      <c r="AQ35" s="6"/>
      <c r="AR35" s="6"/>
      <c r="AS35" s="12"/>
      <c r="AT35" s="12"/>
      <c r="AU35" s="12"/>
      <c r="AV35" s="12"/>
      <c r="AW35" s="12"/>
      <c r="AX35" s="12"/>
    </row>
    <row r="36" spans="2:50">
      <c r="B36" s="5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12"/>
      <c r="AT36" s="12"/>
      <c r="AU36" s="12"/>
      <c r="AV36" s="12"/>
      <c r="AW36" s="12"/>
      <c r="AX36" s="12"/>
    </row>
    <row r="37" spans="2:50">
      <c r="B37" s="55"/>
    </row>
  </sheetData>
  <mergeCells count="64">
    <mergeCell ref="O3:S3"/>
    <mergeCell ref="P4:Q4"/>
    <mergeCell ref="B3:B5"/>
    <mergeCell ref="C3:C5"/>
    <mergeCell ref="D3:D5"/>
    <mergeCell ref="R4:S4"/>
    <mergeCell ref="E4:E5"/>
    <mergeCell ref="J4:J5"/>
    <mergeCell ref="O4:O5"/>
    <mergeCell ref="J3:N3"/>
    <mergeCell ref="E3:I3"/>
    <mergeCell ref="AO4:AP4"/>
    <mergeCell ref="AQ4:AR4"/>
    <mergeCell ref="B6:B8"/>
    <mergeCell ref="C6:C8"/>
    <mergeCell ref="U4:V4"/>
    <mergeCell ref="W4:X4"/>
    <mergeCell ref="Z4:AA4"/>
    <mergeCell ref="AB4:AC4"/>
    <mergeCell ref="AE4:AF4"/>
    <mergeCell ref="AG4:AH4"/>
    <mergeCell ref="F4:G4"/>
    <mergeCell ref="H4:I4"/>
    <mergeCell ref="K4:L4"/>
    <mergeCell ref="M4:N4"/>
    <mergeCell ref="T4:T5"/>
    <mergeCell ref="Y4:Y5"/>
    <mergeCell ref="B9:B11"/>
    <mergeCell ref="C9:C11"/>
    <mergeCell ref="B12:B14"/>
    <mergeCell ref="C12:C14"/>
    <mergeCell ref="B15:B17"/>
    <mergeCell ref="C15:C17"/>
    <mergeCell ref="B27:B29"/>
    <mergeCell ref="C27:C29"/>
    <mergeCell ref="B30:C32"/>
    <mergeCell ref="B18:B20"/>
    <mergeCell ref="C18:C20"/>
    <mergeCell ref="B21:B23"/>
    <mergeCell ref="C21:C23"/>
    <mergeCell ref="B24:B26"/>
    <mergeCell ref="C24:C26"/>
    <mergeCell ref="AD4:AD5"/>
    <mergeCell ref="AI4:AI5"/>
    <mergeCell ref="AN4:AN5"/>
    <mergeCell ref="AJ4:AK4"/>
    <mergeCell ref="AL4:AM4"/>
    <mergeCell ref="AN3:AR3"/>
    <mergeCell ref="AI3:AM3"/>
    <mergeCell ref="AD3:AH3"/>
    <mergeCell ref="Y3:AC3"/>
    <mergeCell ref="T3:X3"/>
    <mergeCell ref="BP6:BQ6"/>
    <mergeCell ref="BN6:BO6"/>
    <mergeCell ref="BL6:BM6"/>
    <mergeCell ref="BJ6:BK6"/>
    <mergeCell ref="BH6:BI6"/>
    <mergeCell ref="AT4:AT5"/>
    <mergeCell ref="BF6:BG6"/>
    <mergeCell ref="BD6:BE6"/>
    <mergeCell ref="BB6:BC6"/>
    <mergeCell ref="AZ6:BA6"/>
    <mergeCell ref="AW4:AX4"/>
    <mergeCell ref="AU4:AV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colBreaks count="1" manualBreakCount="1">
    <brk id="24" max="31" man="1"/>
  </colBreaks>
  <ignoredErrors>
    <ignoredError sqref="AP6:AP7 G32:I32 G31 L31 Q31 V31 AA31 AF31 AK31 G30 I30 I31 L30 N30 N31 Q30 S30 S31 V30 X30 X31 AA30 AC30 AC31 AF30 AH30 AH31 AK30 AM30:AR30 AM31:AR31 AM8:AR29 K32:N32 P32:S32 U32:X32 Z32:AC32 AE32:AH32 AJ32:AR32" formula="1"/>
    <ignoredError sqref="AU6:AX14"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1:A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1:1" ht="16.5" customHeight="1">
      <c r="A1" s="3" t="s">
        <v>286</v>
      </c>
    </row>
    <row r="2" spans="1:1" ht="16.5" customHeight="1">
      <c r="A2" s="3" t="s">
        <v>128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E231"/>
  <sheetViews>
    <sheetView showGridLines="0" zoomScaleNormal="100" zoomScaleSheetLayoutView="4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 style="3"/>
    <col min="46" max="46" width="14.125" style="3" customWidth="1"/>
    <col min="47" max="50" width="9.625" style="3" customWidth="1"/>
    <col min="51" max="51" width="9" style="3"/>
    <col min="52" max="52" width="16.125" style="3" bestFit="1" customWidth="1"/>
    <col min="53" max="56" width="9.625" style="3" customWidth="1"/>
    <col min="57" max="16384" width="9" style="3"/>
  </cols>
  <sheetData>
    <row r="1" spans="1:57" ht="16.5" customHeight="1">
      <c r="A1" s="3" t="s">
        <v>286</v>
      </c>
    </row>
    <row r="2" spans="1:57" ht="16.5" customHeight="1">
      <c r="A2" s="3" t="s">
        <v>172</v>
      </c>
    </row>
    <row r="3" spans="1:57" ht="16.5" customHeight="1">
      <c r="B3" s="251"/>
      <c r="C3" s="283" t="s">
        <v>166</v>
      </c>
      <c r="D3" s="283" t="s">
        <v>165</v>
      </c>
      <c r="E3" s="329" t="s">
        <v>65</v>
      </c>
      <c r="F3" s="330"/>
      <c r="G3" s="330"/>
      <c r="H3" s="330"/>
      <c r="I3" s="331"/>
      <c r="J3" s="329" t="s">
        <v>66</v>
      </c>
      <c r="K3" s="330"/>
      <c r="L3" s="330"/>
      <c r="M3" s="330"/>
      <c r="N3" s="331"/>
      <c r="O3" s="329" t="s">
        <v>67</v>
      </c>
      <c r="P3" s="330"/>
      <c r="Q3" s="330"/>
      <c r="R3" s="330"/>
      <c r="S3" s="331"/>
      <c r="T3" s="329" t="s">
        <v>68</v>
      </c>
      <c r="U3" s="330"/>
      <c r="V3" s="330"/>
      <c r="W3" s="330"/>
      <c r="X3" s="331"/>
      <c r="Y3" s="329" t="s">
        <v>69</v>
      </c>
      <c r="Z3" s="330"/>
      <c r="AA3" s="330"/>
      <c r="AB3" s="330"/>
      <c r="AC3" s="331"/>
      <c r="AD3" s="329" t="s">
        <v>70</v>
      </c>
      <c r="AE3" s="330"/>
      <c r="AF3" s="330"/>
      <c r="AG3" s="330"/>
      <c r="AH3" s="331"/>
      <c r="AI3" s="329" t="s">
        <v>71</v>
      </c>
      <c r="AJ3" s="330"/>
      <c r="AK3" s="330"/>
      <c r="AL3" s="330"/>
      <c r="AM3" s="331"/>
      <c r="AN3" s="329" t="s">
        <v>64</v>
      </c>
      <c r="AO3" s="330"/>
      <c r="AP3" s="330"/>
      <c r="AQ3" s="330"/>
      <c r="AR3" s="331"/>
      <c r="AT3" s="6" t="s">
        <v>259</v>
      </c>
      <c r="AZ3" s="6" t="s">
        <v>207</v>
      </c>
    </row>
    <row r="4" spans="1:57" ht="16.5" customHeight="1">
      <c r="B4" s="251"/>
      <c r="C4" s="283"/>
      <c r="D4" s="283"/>
      <c r="E4" s="284" t="s">
        <v>192</v>
      </c>
      <c r="F4" s="320" t="s">
        <v>173</v>
      </c>
      <c r="G4" s="293"/>
      <c r="H4" s="320" t="s">
        <v>174</v>
      </c>
      <c r="I4" s="293"/>
      <c r="J4" s="284" t="s">
        <v>192</v>
      </c>
      <c r="K4" s="320" t="s">
        <v>173</v>
      </c>
      <c r="L4" s="293"/>
      <c r="M4" s="320" t="s">
        <v>174</v>
      </c>
      <c r="N4" s="293"/>
      <c r="O4" s="284" t="s">
        <v>192</v>
      </c>
      <c r="P4" s="320" t="s">
        <v>173</v>
      </c>
      <c r="Q4" s="293"/>
      <c r="R4" s="320" t="s">
        <v>174</v>
      </c>
      <c r="S4" s="293"/>
      <c r="T4" s="284" t="s">
        <v>192</v>
      </c>
      <c r="U4" s="320" t="s">
        <v>173</v>
      </c>
      <c r="V4" s="293"/>
      <c r="W4" s="320" t="s">
        <v>174</v>
      </c>
      <c r="X4" s="293"/>
      <c r="Y4" s="284" t="s">
        <v>192</v>
      </c>
      <c r="Z4" s="320" t="s">
        <v>173</v>
      </c>
      <c r="AA4" s="293"/>
      <c r="AB4" s="320" t="s">
        <v>174</v>
      </c>
      <c r="AC4" s="293"/>
      <c r="AD4" s="284" t="s">
        <v>192</v>
      </c>
      <c r="AE4" s="320" t="s">
        <v>173</v>
      </c>
      <c r="AF4" s="293"/>
      <c r="AG4" s="320" t="s">
        <v>174</v>
      </c>
      <c r="AH4" s="293"/>
      <c r="AI4" s="284" t="s">
        <v>192</v>
      </c>
      <c r="AJ4" s="320" t="s">
        <v>173</v>
      </c>
      <c r="AK4" s="293"/>
      <c r="AL4" s="320" t="s">
        <v>174</v>
      </c>
      <c r="AM4" s="293"/>
      <c r="AN4" s="284" t="s">
        <v>192</v>
      </c>
      <c r="AO4" s="320" t="s">
        <v>173</v>
      </c>
      <c r="AP4" s="293"/>
      <c r="AQ4" s="320" t="s">
        <v>174</v>
      </c>
      <c r="AR4" s="293"/>
      <c r="AT4" s="322"/>
      <c r="AU4" s="276" t="s">
        <v>168</v>
      </c>
      <c r="AV4" s="278"/>
      <c r="AW4" s="276" t="s">
        <v>169</v>
      </c>
      <c r="AX4" s="278"/>
      <c r="AZ4" s="249"/>
      <c r="BA4" s="276" t="s">
        <v>168</v>
      </c>
      <c r="BB4" s="278"/>
      <c r="BC4" s="276" t="s">
        <v>169</v>
      </c>
      <c r="BD4" s="278"/>
      <c r="BE4" s="6"/>
    </row>
    <row r="5" spans="1:57" ht="51.6" customHeight="1">
      <c r="B5" s="251"/>
      <c r="C5" s="283"/>
      <c r="D5" s="283"/>
      <c r="E5" s="286"/>
      <c r="F5" s="94" t="s">
        <v>72</v>
      </c>
      <c r="G5" s="114" t="s">
        <v>183</v>
      </c>
      <c r="H5" s="94" t="s">
        <v>194</v>
      </c>
      <c r="I5" s="114" t="s">
        <v>185</v>
      </c>
      <c r="J5" s="286"/>
      <c r="K5" s="94" t="s">
        <v>72</v>
      </c>
      <c r="L5" s="114" t="s">
        <v>183</v>
      </c>
      <c r="M5" s="94" t="s">
        <v>194</v>
      </c>
      <c r="N5" s="114" t="s">
        <v>185</v>
      </c>
      <c r="O5" s="286"/>
      <c r="P5" s="94" t="s">
        <v>72</v>
      </c>
      <c r="Q5" s="114" t="s">
        <v>183</v>
      </c>
      <c r="R5" s="94" t="s">
        <v>194</v>
      </c>
      <c r="S5" s="114" t="s">
        <v>185</v>
      </c>
      <c r="T5" s="286"/>
      <c r="U5" s="94" t="s">
        <v>72</v>
      </c>
      <c r="V5" s="114" t="s">
        <v>183</v>
      </c>
      <c r="W5" s="94" t="s">
        <v>194</v>
      </c>
      <c r="X5" s="114" t="s">
        <v>185</v>
      </c>
      <c r="Y5" s="286"/>
      <c r="Z5" s="94" t="s">
        <v>72</v>
      </c>
      <c r="AA5" s="114" t="s">
        <v>183</v>
      </c>
      <c r="AB5" s="94" t="s">
        <v>194</v>
      </c>
      <c r="AC5" s="114" t="s">
        <v>185</v>
      </c>
      <c r="AD5" s="286"/>
      <c r="AE5" s="94" t="s">
        <v>72</v>
      </c>
      <c r="AF5" s="114" t="s">
        <v>183</v>
      </c>
      <c r="AG5" s="94" t="s">
        <v>194</v>
      </c>
      <c r="AH5" s="114" t="s">
        <v>185</v>
      </c>
      <c r="AI5" s="286"/>
      <c r="AJ5" s="94" t="s">
        <v>72</v>
      </c>
      <c r="AK5" s="114" t="s">
        <v>183</v>
      </c>
      <c r="AL5" s="94" t="s">
        <v>194</v>
      </c>
      <c r="AM5" s="114" t="s">
        <v>185</v>
      </c>
      <c r="AN5" s="286"/>
      <c r="AO5" s="94" t="s">
        <v>72</v>
      </c>
      <c r="AP5" s="114" t="s">
        <v>183</v>
      </c>
      <c r="AQ5" s="94" t="s">
        <v>194</v>
      </c>
      <c r="AR5" s="114" t="s">
        <v>185</v>
      </c>
      <c r="AT5" s="322"/>
      <c r="AU5" s="201" t="s">
        <v>289</v>
      </c>
      <c r="AV5" s="201" t="s">
        <v>291</v>
      </c>
      <c r="AW5" s="109" t="s">
        <v>289</v>
      </c>
      <c r="AX5" s="109" t="s">
        <v>291</v>
      </c>
      <c r="AZ5" s="249"/>
      <c r="BA5" s="109" t="s">
        <v>289</v>
      </c>
      <c r="BB5" s="109" t="s">
        <v>291</v>
      </c>
      <c r="BC5" s="109" t="s">
        <v>289</v>
      </c>
      <c r="BD5" s="109" t="s">
        <v>293</v>
      </c>
      <c r="BE5" s="6"/>
    </row>
    <row r="6" spans="1:57" s="12" customFormat="1" ht="13.5" customHeight="1">
      <c r="A6" s="81"/>
      <c r="B6" s="242">
        <v>1</v>
      </c>
      <c r="C6" s="315" t="s">
        <v>57</v>
      </c>
      <c r="D6" s="80" t="s">
        <v>168</v>
      </c>
      <c r="E6" s="101">
        <v>539</v>
      </c>
      <c r="F6" s="79">
        <v>50</v>
      </c>
      <c r="G6" s="77">
        <f>IFERROR(F6/E6,"-")</f>
        <v>9.2764378478664186E-2</v>
      </c>
      <c r="H6" s="79">
        <v>489</v>
      </c>
      <c r="I6" s="77">
        <f>IFERROR(H6/E6,"-")</f>
        <v>0.90723562152133586</v>
      </c>
      <c r="J6" s="101">
        <v>1511</v>
      </c>
      <c r="K6" s="79">
        <v>164</v>
      </c>
      <c r="L6" s="77">
        <f>IFERROR(K6/J6,"-")</f>
        <v>0.10853739245532759</v>
      </c>
      <c r="M6" s="79">
        <v>1347</v>
      </c>
      <c r="N6" s="77">
        <f>IFERROR(M6/J6,"-")</f>
        <v>0.89146260754467244</v>
      </c>
      <c r="O6" s="101">
        <v>65662</v>
      </c>
      <c r="P6" s="79">
        <v>12621</v>
      </c>
      <c r="Q6" s="77">
        <f>IFERROR(P6/O6,"-")</f>
        <v>0.1922116292528403</v>
      </c>
      <c r="R6" s="79">
        <v>53041</v>
      </c>
      <c r="S6" s="77">
        <f>IFERROR(R6/O6,"-")</f>
        <v>0.8077883707471597</v>
      </c>
      <c r="T6" s="101">
        <v>54690</v>
      </c>
      <c r="U6" s="79">
        <v>10138</v>
      </c>
      <c r="V6" s="77">
        <f>IFERROR(U6/T6,"-")</f>
        <v>0.18537209727555312</v>
      </c>
      <c r="W6" s="79">
        <v>44552</v>
      </c>
      <c r="X6" s="77">
        <f>IFERROR(W6/T6,"-")</f>
        <v>0.81462790272444685</v>
      </c>
      <c r="Y6" s="101">
        <v>34447</v>
      </c>
      <c r="Z6" s="79">
        <v>5337</v>
      </c>
      <c r="AA6" s="77">
        <f>IFERROR(Z6/Y6,"-")</f>
        <v>0.15493366621186169</v>
      </c>
      <c r="AB6" s="79">
        <v>29110</v>
      </c>
      <c r="AC6" s="77">
        <f>IFERROR(AB6/Y6,"-")</f>
        <v>0.84506633378813834</v>
      </c>
      <c r="AD6" s="101">
        <v>13649</v>
      </c>
      <c r="AE6" s="79">
        <v>1408</v>
      </c>
      <c r="AF6" s="77">
        <f>IFERROR(AE6/AD6,"-")</f>
        <v>0.10315774049380907</v>
      </c>
      <c r="AG6" s="79">
        <v>12241</v>
      </c>
      <c r="AH6" s="77">
        <f>IFERROR(AG6/AD6,"-")</f>
        <v>0.8968422595061909</v>
      </c>
      <c r="AI6" s="101">
        <v>3997</v>
      </c>
      <c r="AJ6" s="79">
        <v>206</v>
      </c>
      <c r="AK6" s="77">
        <f>IFERROR(AJ6/AI6,"-")</f>
        <v>5.1538653990492872E-2</v>
      </c>
      <c r="AL6" s="79">
        <v>3791</v>
      </c>
      <c r="AM6" s="77">
        <f>IFERROR(AL6/AI6,"-")</f>
        <v>0.94846134600950716</v>
      </c>
      <c r="AN6" s="101">
        <f>SUM(E6,J6,O6,T6,Y6,AD6,AI6,)</f>
        <v>174495</v>
      </c>
      <c r="AO6" s="79">
        <f t="shared" ref="AO6:AO50" si="0">SUM(F6,K6,P6,U6,Z6,AE6,AJ6)</f>
        <v>29924</v>
      </c>
      <c r="AP6" s="77">
        <f>IFERROR(AO6/AN6,"-")</f>
        <v>0.171489154417032</v>
      </c>
      <c r="AQ6" s="79">
        <f t="shared" ref="AQ6:AQ50" si="1">SUM(H6,M6,R6,W6,AB6,AG6,AL6)</f>
        <v>144571</v>
      </c>
      <c r="AR6" s="77">
        <f>IFERROR(AQ6/AN6,"-")</f>
        <v>0.82851084558296795</v>
      </c>
      <c r="AS6" s="58">
        <v>1</v>
      </c>
      <c r="AT6" s="11" t="s">
        <v>57</v>
      </c>
      <c r="AU6" s="38">
        <f t="shared" ref="AU6:AU37" si="2">INDEX($AP:$AP,(ROW()+(AS6*2)-2))</f>
        <v>0.171489154417032</v>
      </c>
      <c r="AV6" s="38">
        <f t="shared" ref="AV6:AV37" si="3">INDEX($AR:$AR,(ROW()+(AS6*2)-2))</f>
        <v>0.82851084558296795</v>
      </c>
      <c r="AW6" s="38">
        <f t="shared" ref="AW6:AW37" si="4">INDEX($AP:$AP,(ROW()+(AS6*2)-1))</f>
        <v>1.6839307618917814E-2</v>
      </c>
      <c r="AX6" s="38">
        <f t="shared" ref="AX6:AX37" si="5">INDEX($AR:$AR,(ROW()+(AS6*2)-1))</f>
        <v>0.98316069238108217</v>
      </c>
      <c r="AZ6" s="82" t="s">
        <v>57</v>
      </c>
      <c r="BA6" s="38">
        <f t="shared" ref="BA6:BA49" si="6">VLOOKUP(AZ6,$AT$6:$AX$80,2,0)</f>
        <v>0.171489154417032</v>
      </c>
      <c r="BB6" s="38">
        <f t="shared" ref="BB6:BB49" si="7">VLOOKUP(AZ6,$AT$6:$AX$80,3,0)</f>
        <v>0.82851084558296795</v>
      </c>
      <c r="BC6" s="38">
        <f t="shared" ref="BC6:BC49" si="8">VLOOKUP(AZ6,$AT$6:$AX$80,4,0)</f>
        <v>1.6839307618917814E-2</v>
      </c>
      <c r="BD6" s="38">
        <f t="shared" ref="BD6:BD49" si="9">VLOOKUP(AZ6,$AT$6:$AX$80,5,0)</f>
        <v>0.98316069238108217</v>
      </c>
      <c r="BE6" s="58"/>
    </row>
    <row r="7" spans="1:57" s="12" customFormat="1" ht="13.5" customHeight="1">
      <c r="A7" s="81"/>
      <c r="B7" s="243"/>
      <c r="C7" s="316"/>
      <c r="D7" s="70" t="s">
        <v>169</v>
      </c>
      <c r="E7" s="102">
        <v>488</v>
      </c>
      <c r="F7" s="69">
        <v>4</v>
      </c>
      <c r="G7" s="64">
        <f t="shared" ref="G7:G70" si="10">IFERROR(F7/E7,"-")</f>
        <v>8.1967213114754103E-3</v>
      </c>
      <c r="H7" s="69">
        <v>484</v>
      </c>
      <c r="I7" s="64">
        <f t="shared" ref="I7:I70" si="11">IFERROR(H7/E7,"-")</f>
        <v>0.99180327868852458</v>
      </c>
      <c r="J7" s="102">
        <v>1236</v>
      </c>
      <c r="K7" s="69">
        <v>20</v>
      </c>
      <c r="L7" s="64">
        <f t="shared" ref="L7:L70" si="12">IFERROR(K7/J7,"-")</f>
        <v>1.6181229773462782E-2</v>
      </c>
      <c r="M7" s="69">
        <v>1216</v>
      </c>
      <c r="N7" s="64">
        <f t="shared" ref="N7:N70" si="13">IFERROR(M7/J7,"-")</f>
        <v>0.98381877022653719</v>
      </c>
      <c r="O7" s="102">
        <v>51467</v>
      </c>
      <c r="P7" s="69">
        <v>1024</v>
      </c>
      <c r="Q7" s="64">
        <f t="shared" ref="Q7:Q70" si="14">IFERROR(P7/O7,"-")</f>
        <v>1.9896244195309616E-2</v>
      </c>
      <c r="R7" s="69">
        <v>50443</v>
      </c>
      <c r="S7" s="64">
        <f t="shared" ref="S7:S70" si="15">IFERROR(R7/O7,"-")</f>
        <v>0.98010375580469034</v>
      </c>
      <c r="T7" s="102">
        <v>42099</v>
      </c>
      <c r="U7" s="69">
        <v>758</v>
      </c>
      <c r="V7" s="64">
        <f t="shared" ref="V7:V70" si="16">IFERROR(U7/T7,"-")</f>
        <v>1.8005178270267701E-2</v>
      </c>
      <c r="W7" s="69">
        <v>41341</v>
      </c>
      <c r="X7" s="64">
        <f t="shared" ref="X7:X70" si="17">IFERROR(W7/T7,"-")</f>
        <v>0.98199482172973229</v>
      </c>
      <c r="Y7" s="102">
        <v>31156</v>
      </c>
      <c r="Z7" s="69">
        <v>498</v>
      </c>
      <c r="AA7" s="64">
        <f t="shared" ref="AA7:AA70" si="18">IFERROR(Z7/Y7,"-")</f>
        <v>1.5984080112979842E-2</v>
      </c>
      <c r="AB7" s="69">
        <v>30658</v>
      </c>
      <c r="AC7" s="64">
        <f t="shared" ref="AC7:AC70" si="19">IFERROR(AB7/Y7,"-")</f>
        <v>0.9840159198870202</v>
      </c>
      <c r="AD7" s="102">
        <v>15029</v>
      </c>
      <c r="AE7" s="69">
        <v>151</v>
      </c>
      <c r="AF7" s="64">
        <f t="shared" ref="AF7:AF70" si="20">IFERROR(AE7/AD7,"-")</f>
        <v>1.0047241998802315E-2</v>
      </c>
      <c r="AG7" s="69">
        <v>14878</v>
      </c>
      <c r="AH7" s="64">
        <f t="shared" ref="AH7:AH70" si="21">IFERROR(AG7/AD7,"-")</f>
        <v>0.98995275800119764</v>
      </c>
      <c r="AI7" s="102">
        <v>5265</v>
      </c>
      <c r="AJ7" s="69">
        <v>16</v>
      </c>
      <c r="AK7" s="64">
        <f t="shared" ref="AK7:AK70" si="22">IFERROR(AJ7/AI7,"-")</f>
        <v>3.0389363722697054E-3</v>
      </c>
      <c r="AL7" s="69">
        <v>5249</v>
      </c>
      <c r="AM7" s="64">
        <f t="shared" ref="AM7:AM70" si="23">IFERROR(AL7/AI7,"-")</f>
        <v>0.99696106362773029</v>
      </c>
      <c r="AN7" s="102">
        <f t="shared" ref="AN7:AN70" si="24">SUM(E7,J7,O7,T7,Y7,AD7,AI7,)</f>
        <v>146740</v>
      </c>
      <c r="AO7" s="69">
        <f t="shared" si="0"/>
        <v>2471</v>
      </c>
      <c r="AP7" s="64">
        <f t="shared" ref="AP7:AP70" si="25">IFERROR(AO7/AN7,"-")</f>
        <v>1.6839307618917814E-2</v>
      </c>
      <c r="AQ7" s="68">
        <f t="shared" si="1"/>
        <v>144269</v>
      </c>
      <c r="AR7" s="64">
        <f t="shared" ref="AR7:AR70" si="26">IFERROR(AQ7/AN7,"-")</f>
        <v>0.98316069238108217</v>
      </c>
      <c r="AS7" s="58">
        <v>2</v>
      </c>
      <c r="AT7" s="11" t="s">
        <v>106</v>
      </c>
      <c r="AU7" s="38">
        <f t="shared" si="2"/>
        <v>0.2116733840871772</v>
      </c>
      <c r="AV7" s="38">
        <f t="shared" si="3"/>
        <v>0.78832661591282283</v>
      </c>
      <c r="AW7" s="38">
        <f t="shared" si="4"/>
        <v>1.1398330958681051E-2</v>
      </c>
      <c r="AX7" s="38">
        <f t="shared" si="5"/>
        <v>0.98860166904131896</v>
      </c>
      <c r="AZ7" s="82" t="s">
        <v>35</v>
      </c>
      <c r="BA7" s="38">
        <f t="shared" si="6"/>
        <v>0.12129136844680981</v>
      </c>
      <c r="BB7" s="38">
        <f t="shared" si="7"/>
        <v>0.87870863155319023</v>
      </c>
      <c r="BC7" s="38">
        <f t="shared" si="8"/>
        <v>1.0564359188212399E-2</v>
      </c>
      <c r="BD7" s="38">
        <f t="shared" si="9"/>
        <v>0.98943564081178759</v>
      </c>
      <c r="BE7" s="58"/>
    </row>
    <row r="8" spans="1:57" s="12" customFormat="1" ht="13.5" customHeight="1">
      <c r="A8" s="81"/>
      <c r="B8" s="244"/>
      <c r="C8" s="318"/>
      <c r="D8" s="76" t="s">
        <v>74</v>
      </c>
      <c r="E8" s="103">
        <v>1027</v>
      </c>
      <c r="F8" s="75">
        <v>54</v>
      </c>
      <c r="G8" s="13">
        <f t="shared" si="10"/>
        <v>5.2580331061343723E-2</v>
      </c>
      <c r="H8" s="75">
        <v>973</v>
      </c>
      <c r="I8" s="13">
        <f t="shared" si="11"/>
        <v>0.94741966893865626</v>
      </c>
      <c r="J8" s="103">
        <v>2747</v>
      </c>
      <c r="K8" s="75">
        <v>184</v>
      </c>
      <c r="L8" s="13">
        <f t="shared" si="12"/>
        <v>6.6982162358937017E-2</v>
      </c>
      <c r="M8" s="75">
        <v>2563</v>
      </c>
      <c r="N8" s="13">
        <f t="shared" si="13"/>
        <v>0.93301783764106294</v>
      </c>
      <c r="O8" s="103">
        <v>117129</v>
      </c>
      <c r="P8" s="75">
        <v>13645</v>
      </c>
      <c r="Q8" s="13">
        <f t="shared" si="14"/>
        <v>0.11649548788088347</v>
      </c>
      <c r="R8" s="75">
        <v>103484</v>
      </c>
      <c r="S8" s="13">
        <f t="shared" si="15"/>
        <v>0.88350451211911651</v>
      </c>
      <c r="T8" s="103">
        <v>96789</v>
      </c>
      <c r="U8" s="75">
        <v>10896</v>
      </c>
      <c r="V8" s="13">
        <f t="shared" si="16"/>
        <v>0.11257477605926293</v>
      </c>
      <c r="W8" s="75">
        <v>85893</v>
      </c>
      <c r="X8" s="13">
        <f t="shared" si="17"/>
        <v>0.88742522394073708</v>
      </c>
      <c r="Y8" s="103">
        <v>65603</v>
      </c>
      <c r="Z8" s="75">
        <v>5835</v>
      </c>
      <c r="AA8" s="13">
        <f t="shared" si="18"/>
        <v>8.8944103166013755E-2</v>
      </c>
      <c r="AB8" s="75">
        <v>59768</v>
      </c>
      <c r="AC8" s="13">
        <f t="shared" si="19"/>
        <v>0.91105589683398625</v>
      </c>
      <c r="AD8" s="103">
        <v>28678</v>
      </c>
      <c r="AE8" s="75">
        <v>1559</v>
      </c>
      <c r="AF8" s="13">
        <f t="shared" si="20"/>
        <v>5.436222888625427E-2</v>
      </c>
      <c r="AG8" s="75">
        <v>27119</v>
      </c>
      <c r="AH8" s="13">
        <f t="shared" si="21"/>
        <v>0.9456377711137457</v>
      </c>
      <c r="AI8" s="103">
        <v>9262</v>
      </c>
      <c r="AJ8" s="75">
        <v>222</v>
      </c>
      <c r="AK8" s="13">
        <f t="shared" si="22"/>
        <v>2.3968905204059598E-2</v>
      </c>
      <c r="AL8" s="75">
        <v>9040</v>
      </c>
      <c r="AM8" s="13">
        <f t="shared" si="23"/>
        <v>0.97603109479594041</v>
      </c>
      <c r="AN8" s="103">
        <f t="shared" si="24"/>
        <v>321235</v>
      </c>
      <c r="AO8" s="75">
        <f t="shared" si="0"/>
        <v>32395</v>
      </c>
      <c r="AP8" s="13">
        <f t="shared" si="25"/>
        <v>0.10084517565022491</v>
      </c>
      <c r="AQ8" s="34">
        <f t="shared" si="1"/>
        <v>288840</v>
      </c>
      <c r="AR8" s="13">
        <f t="shared" si="26"/>
        <v>0.89915482434977512</v>
      </c>
      <c r="AS8" s="58">
        <v>3</v>
      </c>
      <c r="AT8" s="11" t="s">
        <v>107</v>
      </c>
      <c r="AU8" s="38">
        <f t="shared" si="2"/>
        <v>0.10673903211216644</v>
      </c>
      <c r="AV8" s="38">
        <f t="shared" si="3"/>
        <v>0.8932609678878336</v>
      </c>
      <c r="AW8" s="38">
        <f t="shared" si="4"/>
        <v>1.984126984126984E-2</v>
      </c>
      <c r="AX8" s="38">
        <f t="shared" si="5"/>
        <v>0.98015873015873012</v>
      </c>
      <c r="AZ8" s="82" t="s">
        <v>44</v>
      </c>
      <c r="BA8" s="38">
        <f t="shared" si="6"/>
        <v>0.1430315050728507</v>
      </c>
      <c r="BB8" s="38">
        <f t="shared" si="7"/>
        <v>0.85696849492714933</v>
      </c>
      <c r="BC8" s="38">
        <f t="shared" si="8"/>
        <v>1.4420062695924765E-2</v>
      </c>
      <c r="BD8" s="38">
        <f t="shared" si="9"/>
        <v>0.98557993730407523</v>
      </c>
      <c r="BE8" s="58"/>
    </row>
    <row r="9" spans="1:57" s="12" customFormat="1" ht="13.5" customHeight="1">
      <c r="A9" s="81"/>
      <c r="B9" s="242">
        <v>2</v>
      </c>
      <c r="C9" s="315" t="s">
        <v>106</v>
      </c>
      <c r="D9" s="80" t="s">
        <v>168</v>
      </c>
      <c r="E9" s="101">
        <v>11</v>
      </c>
      <c r="F9" s="79">
        <v>1</v>
      </c>
      <c r="G9" s="77">
        <f t="shared" si="10"/>
        <v>9.0909090909090912E-2</v>
      </c>
      <c r="H9" s="79">
        <v>10</v>
      </c>
      <c r="I9" s="77">
        <f t="shared" si="11"/>
        <v>0.90909090909090906</v>
      </c>
      <c r="J9" s="101">
        <v>59</v>
      </c>
      <c r="K9" s="79">
        <v>10</v>
      </c>
      <c r="L9" s="77">
        <f t="shared" si="12"/>
        <v>0.16949152542372881</v>
      </c>
      <c r="M9" s="79">
        <v>49</v>
      </c>
      <c r="N9" s="77">
        <f t="shared" si="13"/>
        <v>0.83050847457627119</v>
      </c>
      <c r="O9" s="101">
        <v>2554</v>
      </c>
      <c r="P9" s="79">
        <v>613</v>
      </c>
      <c r="Q9" s="77">
        <f t="shared" si="14"/>
        <v>0.24001566170712607</v>
      </c>
      <c r="R9" s="79">
        <v>1941</v>
      </c>
      <c r="S9" s="77">
        <f t="shared" si="15"/>
        <v>0.75998433829287393</v>
      </c>
      <c r="T9" s="101">
        <v>2044</v>
      </c>
      <c r="U9" s="79">
        <v>480</v>
      </c>
      <c r="V9" s="77">
        <f t="shared" si="16"/>
        <v>0.23483365949119372</v>
      </c>
      <c r="W9" s="79">
        <v>1564</v>
      </c>
      <c r="X9" s="77">
        <f t="shared" si="17"/>
        <v>0.76516634050880628</v>
      </c>
      <c r="Y9" s="101">
        <v>1353</v>
      </c>
      <c r="Z9" s="79">
        <v>239</v>
      </c>
      <c r="AA9" s="77">
        <f t="shared" si="18"/>
        <v>0.17664449371766444</v>
      </c>
      <c r="AB9" s="79">
        <v>1114</v>
      </c>
      <c r="AC9" s="77">
        <f t="shared" si="19"/>
        <v>0.82335550628233556</v>
      </c>
      <c r="AD9" s="101">
        <v>532</v>
      </c>
      <c r="AE9" s="79">
        <v>65</v>
      </c>
      <c r="AF9" s="77">
        <f t="shared" si="20"/>
        <v>0.12218045112781954</v>
      </c>
      <c r="AG9" s="79">
        <v>467</v>
      </c>
      <c r="AH9" s="77">
        <f t="shared" si="21"/>
        <v>0.8778195488721805</v>
      </c>
      <c r="AI9" s="101">
        <v>146</v>
      </c>
      <c r="AJ9" s="79">
        <v>10</v>
      </c>
      <c r="AK9" s="77">
        <f t="shared" si="22"/>
        <v>6.8493150684931503E-2</v>
      </c>
      <c r="AL9" s="79">
        <v>136</v>
      </c>
      <c r="AM9" s="77">
        <f t="shared" si="23"/>
        <v>0.93150684931506844</v>
      </c>
      <c r="AN9" s="101">
        <f t="shared" si="24"/>
        <v>6699</v>
      </c>
      <c r="AO9" s="79">
        <f t="shared" si="0"/>
        <v>1418</v>
      </c>
      <c r="AP9" s="77">
        <f t="shared" si="25"/>
        <v>0.2116733840871772</v>
      </c>
      <c r="AQ9" s="78">
        <f t="shared" si="1"/>
        <v>5281</v>
      </c>
      <c r="AR9" s="77">
        <f t="shared" si="26"/>
        <v>0.78832661591282283</v>
      </c>
      <c r="AS9" s="58">
        <v>4</v>
      </c>
      <c r="AT9" s="11" t="s">
        <v>108</v>
      </c>
      <c r="AU9" s="38">
        <f t="shared" si="2"/>
        <v>0.11627384960718294</v>
      </c>
      <c r="AV9" s="38">
        <f t="shared" si="3"/>
        <v>0.8837261503928171</v>
      </c>
      <c r="AW9" s="38">
        <f t="shared" si="4"/>
        <v>1.6569200779727095E-2</v>
      </c>
      <c r="AX9" s="38">
        <f t="shared" si="5"/>
        <v>0.98343079922027288</v>
      </c>
      <c r="AZ9" s="82" t="s">
        <v>1</v>
      </c>
      <c r="BA9" s="38">
        <f t="shared" si="6"/>
        <v>0.1526136399834358</v>
      </c>
      <c r="BB9" s="38">
        <f t="shared" si="7"/>
        <v>0.8473863600165642</v>
      </c>
      <c r="BC9" s="38">
        <f t="shared" si="8"/>
        <v>1.1267343328056616E-2</v>
      </c>
      <c r="BD9" s="38">
        <f t="shared" si="9"/>
        <v>0.98873265667194343</v>
      </c>
      <c r="BE9" s="58"/>
    </row>
    <row r="10" spans="1:57" s="12" customFormat="1" ht="13.5" customHeight="1">
      <c r="A10" s="81"/>
      <c r="B10" s="243"/>
      <c r="C10" s="316"/>
      <c r="D10" s="70" t="s">
        <v>169</v>
      </c>
      <c r="E10" s="102">
        <v>12</v>
      </c>
      <c r="F10" s="69">
        <v>1</v>
      </c>
      <c r="G10" s="64">
        <f t="shared" si="10"/>
        <v>8.3333333333333329E-2</v>
      </c>
      <c r="H10" s="69">
        <v>11</v>
      </c>
      <c r="I10" s="64">
        <f t="shared" si="11"/>
        <v>0.91666666666666663</v>
      </c>
      <c r="J10" s="102">
        <v>50</v>
      </c>
      <c r="K10" s="69">
        <v>0</v>
      </c>
      <c r="L10" s="64">
        <f t="shared" si="12"/>
        <v>0</v>
      </c>
      <c r="M10" s="69">
        <v>50</v>
      </c>
      <c r="N10" s="64">
        <f t="shared" si="13"/>
        <v>1</v>
      </c>
      <c r="O10" s="102">
        <v>1683</v>
      </c>
      <c r="P10" s="69">
        <v>27</v>
      </c>
      <c r="Q10" s="64">
        <f t="shared" si="14"/>
        <v>1.6042780748663103E-2</v>
      </c>
      <c r="R10" s="69">
        <v>1656</v>
      </c>
      <c r="S10" s="64">
        <f t="shared" si="15"/>
        <v>0.98395721925133695</v>
      </c>
      <c r="T10" s="102">
        <v>1348</v>
      </c>
      <c r="U10" s="69">
        <v>14</v>
      </c>
      <c r="V10" s="64">
        <f t="shared" si="16"/>
        <v>1.0385756676557863E-2</v>
      </c>
      <c r="W10" s="69">
        <v>1334</v>
      </c>
      <c r="X10" s="64">
        <f t="shared" si="17"/>
        <v>0.98961424332344217</v>
      </c>
      <c r="Y10" s="102">
        <v>1086</v>
      </c>
      <c r="Z10" s="69">
        <v>12</v>
      </c>
      <c r="AA10" s="64">
        <f t="shared" si="18"/>
        <v>1.1049723756906077E-2</v>
      </c>
      <c r="AB10" s="69">
        <v>1074</v>
      </c>
      <c r="AC10" s="64">
        <f t="shared" si="19"/>
        <v>0.98895027624309395</v>
      </c>
      <c r="AD10" s="102">
        <v>547</v>
      </c>
      <c r="AE10" s="69">
        <v>2</v>
      </c>
      <c r="AF10" s="64">
        <f t="shared" si="20"/>
        <v>3.6563071297989031E-3</v>
      </c>
      <c r="AG10" s="69">
        <v>545</v>
      </c>
      <c r="AH10" s="64">
        <f t="shared" si="21"/>
        <v>0.99634369287020108</v>
      </c>
      <c r="AI10" s="102">
        <v>187</v>
      </c>
      <c r="AJ10" s="69">
        <v>0</v>
      </c>
      <c r="AK10" s="64">
        <f t="shared" si="22"/>
        <v>0</v>
      </c>
      <c r="AL10" s="69">
        <v>187</v>
      </c>
      <c r="AM10" s="64">
        <f t="shared" si="23"/>
        <v>1</v>
      </c>
      <c r="AN10" s="102">
        <f t="shared" si="24"/>
        <v>4913</v>
      </c>
      <c r="AO10" s="69">
        <f t="shared" si="0"/>
        <v>56</v>
      </c>
      <c r="AP10" s="64">
        <f t="shared" si="25"/>
        <v>1.1398330958681051E-2</v>
      </c>
      <c r="AQ10" s="68">
        <f t="shared" si="1"/>
        <v>4857</v>
      </c>
      <c r="AR10" s="64">
        <f t="shared" si="26"/>
        <v>0.98860166904131896</v>
      </c>
      <c r="AS10" s="58">
        <v>5</v>
      </c>
      <c r="AT10" s="11" t="s">
        <v>109</v>
      </c>
      <c r="AU10" s="38">
        <f t="shared" si="2"/>
        <v>0.20167427701674276</v>
      </c>
      <c r="AV10" s="38">
        <f t="shared" si="3"/>
        <v>0.79832572298325721</v>
      </c>
      <c r="AW10" s="38">
        <f t="shared" si="4"/>
        <v>2.0115818348064616E-2</v>
      </c>
      <c r="AX10" s="38">
        <f t="shared" si="5"/>
        <v>0.97988418165193536</v>
      </c>
      <c r="AZ10" s="82" t="s">
        <v>2</v>
      </c>
      <c r="BA10" s="38">
        <f t="shared" si="6"/>
        <v>0.14956209297103076</v>
      </c>
      <c r="BB10" s="38">
        <f t="shared" si="7"/>
        <v>0.85043790702896926</v>
      </c>
      <c r="BC10" s="38">
        <f t="shared" si="8"/>
        <v>6.7010309278350512E-3</v>
      </c>
      <c r="BD10" s="38">
        <f t="shared" si="9"/>
        <v>0.99329896907216497</v>
      </c>
      <c r="BE10" s="58"/>
    </row>
    <row r="11" spans="1:57" s="12" customFormat="1" ht="13.5" customHeight="1">
      <c r="B11" s="244"/>
      <c r="C11" s="318"/>
      <c r="D11" s="76" t="s">
        <v>74</v>
      </c>
      <c r="E11" s="103">
        <v>23</v>
      </c>
      <c r="F11" s="75">
        <v>2</v>
      </c>
      <c r="G11" s="13">
        <f t="shared" si="10"/>
        <v>8.6956521739130432E-2</v>
      </c>
      <c r="H11" s="75">
        <v>21</v>
      </c>
      <c r="I11" s="13">
        <f t="shared" si="11"/>
        <v>0.91304347826086951</v>
      </c>
      <c r="J11" s="103">
        <v>109</v>
      </c>
      <c r="K11" s="75">
        <v>10</v>
      </c>
      <c r="L11" s="13">
        <f t="shared" si="12"/>
        <v>9.1743119266055051E-2</v>
      </c>
      <c r="M11" s="75">
        <v>99</v>
      </c>
      <c r="N11" s="13">
        <f t="shared" si="13"/>
        <v>0.90825688073394495</v>
      </c>
      <c r="O11" s="103">
        <v>4237</v>
      </c>
      <c r="P11" s="75">
        <v>640</v>
      </c>
      <c r="Q11" s="13">
        <f t="shared" si="14"/>
        <v>0.15105027141845645</v>
      </c>
      <c r="R11" s="75">
        <v>3597</v>
      </c>
      <c r="S11" s="13">
        <f t="shared" si="15"/>
        <v>0.84894972858154349</v>
      </c>
      <c r="T11" s="103">
        <v>3392</v>
      </c>
      <c r="U11" s="75">
        <v>494</v>
      </c>
      <c r="V11" s="13">
        <f t="shared" si="16"/>
        <v>0.14563679245283018</v>
      </c>
      <c r="W11" s="75">
        <v>2898</v>
      </c>
      <c r="X11" s="13">
        <f t="shared" si="17"/>
        <v>0.85436320754716977</v>
      </c>
      <c r="Y11" s="103">
        <v>2439</v>
      </c>
      <c r="Z11" s="75">
        <v>251</v>
      </c>
      <c r="AA11" s="13">
        <f t="shared" si="18"/>
        <v>0.1029110291102911</v>
      </c>
      <c r="AB11" s="75">
        <v>2188</v>
      </c>
      <c r="AC11" s="13">
        <f t="shared" si="19"/>
        <v>0.89708897088970885</v>
      </c>
      <c r="AD11" s="103">
        <v>1079</v>
      </c>
      <c r="AE11" s="75">
        <v>67</v>
      </c>
      <c r="AF11" s="13">
        <f t="shared" si="20"/>
        <v>6.2094531974050043E-2</v>
      </c>
      <c r="AG11" s="75">
        <v>1012</v>
      </c>
      <c r="AH11" s="13">
        <f t="shared" si="21"/>
        <v>0.93790546802594998</v>
      </c>
      <c r="AI11" s="103">
        <v>333</v>
      </c>
      <c r="AJ11" s="75">
        <v>10</v>
      </c>
      <c r="AK11" s="13">
        <f t="shared" si="22"/>
        <v>3.003003003003003E-2</v>
      </c>
      <c r="AL11" s="75">
        <v>323</v>
      </c>
      <c r="AM11" s="13">
        <f t="shared" si="23"/>
        <v>0.96996996996996998</v>
      </c>
      <c r="AN11" s="103">
        <f t="shared" si="24"/>
        <v>11612</v>
      </c>
      <c r="AO11" s="75">
        <f t="shared" si="0"/>
        <v>1474</v>
      </c>
      <c r="AP11" s="13">
        <f t="shared" si="25"/>
        <v>0.12693765070616603</v>
      </c>
      <c r="AQ11" s="34">
        <f t="shared" si="1"/>
        <v>10138</v>
      </c>
      <c r="AR11" s="13">
        <f t="shared" si="26"/>
        <v>0.87306234929383397</v>
      </c>
      <c r="AS11" s="58">
        <v>6</v>
      </c>
      <c r="AT11" s="11" t="s">
        <v>110</v>
      </c>
      <c r="AU11" s="38">
        <f t="shared" si="2"/>
        <v>0.27400976668475313</v>
      </c>
      <c r="AV11" s="38">
        <f t="shared" si="3"/>
        <v>0.72599023331524692</v>
      </c>
      <c r="AW11" s="38">
        <f t="shared" si="4"/>
        <v>1.1710996427153633E-2</v>
      </c>
      <c r="AX11" s="38">
        <f t="shared" si="5"/>
        <v>0.98828900357284633</v>
      </c>
      <c r="AZ11" s="82" t="s">
        <v>3</v>
      </c>
      <c r="BA11" s="38">
        <f t="shared" si="6"/>
        <v>0.22068026209232128</v>
      </c>
      <c r="BB11" s="38">
        <f t="shared" si="7"/>
        <v>0.77931973790767872</v>
      </c>
      <c r="BC11" s="38">
        <f t="shared" si="8"/>
        <v>3.5914258243312028E-2</v>
      </c>
      <c r="BD11" s="38">
        <f t="shared" si="9"/>
        <v>0.96408574175668793</v>
      </c>
      <c r="BE11" s="58"/>
    </row>
    <row r="12" spans="1:57" s="12" customFormat="1" ht="13.5" customHeight="1">
      <c r="B12" s="242">
        <v>3</v>
      </c>
      <c r="C12" s="315" t="s">
        <v>107</v>
      </c>
      <c r="D12" s="80" t="s">
        <v>168</v>
      </c>
      <c r="E12" s="101">
        <v>9</v>
      </c>
      <c r="F12" s="79">
        <v>0</v>
      </c>
      <c r="G12" s="77">
        <f t="shared" si="10"/>
        <v>0</v>
      </c>
      <c r="H12" s="79">
        <v>9</v>
      </c>
      <c r="I12" s="77">
        <f t="shared" si="11"/>
        <v>1</v>
      </c>
      <c r="J12" s="101">
        <v>50</v>
      </c>
      <c r="K12" s="79">
        <v>6</v>
      </c>
      <c r="L12" s="77">
        <f t="shared" si="12"/>
        <v>0.12</v>
      </c>
      <c r="M12" s="79">
        <v>44</v>
      </c>
      <c r="N12" s="77">
        <f t="shared" si="13"/>
        <v>0.88</v>
      </c>
      <c r="O12" s="101">
        <v>1688</v>
      </c>
      <c r="P12" s="79">
        <v>217</v>
      </c>
      <c r="Q12" s="77">
        <f t="shared" si="14"/>
        <v>0.12855450236966826</v>
      </c>
      <c r="R12" s="79">
        <v>1471</v>
      </c>
      <c r="S12" s="77">
        <f t="shared" si="15"/>
        <v>0.87144549763033174</v>
      </c>
      <c r="T12" s="101">
        <v>1329</v>
      </c>
      <c r="U12" s="79">
        <v>142</v>
      </c>
      <c r="V12" s="77">
        <f t="shared" si="16"/>
        <v>0.10684725357411588</v>
      </c>
      <c r="W12" s="79">
        <v>1187</v>
      </c>
      <c r="X12" s="77">
        <f t="shared" si="17"/>
        <v>0.89315274642588416</v>
      </c>
      <c r="Y12" s="101">
        <v>887</v>
      </c>
      <c r="Z12" s="79">
        <v>80</v>
      </c>
      <c r="AA12" s="77">
        <f t="shared" si="18"/>
        <v>9.0191657271702363E-2</v>
      </c>
      <c r="AB12" s="79">
        <v>807</v>
      </c>
      <c r="AC12" s="77">
        <f t="shared" si="19"/>
        <v>0.90980834272829758</v>
      </c>
      <c r="AD12" s="101">
        <v>367</v>
      </c>
      <c r="AE12" s="79">
        <v>25</v>
      </c>
      <c r="AF12" s="77">
        <f t="shared" si="20"/>
        <v>6.8119891008174394E-2</v>
      </c>
      <c r="AG12" s="79">
        <v>342</v>
      </c>
      <c r="AH12" s="77">
        <f t="shared" si="21"/>
        <v>0.93188010899182561</v>
      </c>
      <c r="AI12" s="101">
        <v>92</v>
      </c>
      <c r="AJ12" s="79">
        <v>2</v>
      </c>
      <c r="AK12" s="77">
        <f t="shared" si="22"/>
        <v>2.1739130434782608E-2</v>
      </c>
      <c r="AL12" s="79">
        <v>90</v>
      </c>
      <c r="AM12" s="77">
        <f t="shared" si="23"/>
        <v>0.97826086956521741</v>
      </c>
      <c r="AN12" s="101">
        <f t="shared" si="24"/>
        <v>4422</v>
      </c>
      <c r="AO12" s="79">
        <f t="shared" si="0"/>
        <v>472</v>
      </c>
      <c r="AP12" s="77">
        <f t="shared" si="25"/>
        <v>0.10673903211216644</v>
      </c>
      <c r="AQ12" s="78">
        <f t="shared" si="1"/>
        <v>3950</v>
      </c>
      <c r="AR12" s="77">
        <f t="shared" si="26"/>
        <v>0.8932609678878336</v>
      </c>
      <c r="AS12" s="58">
        <v>7</v>
      </c>
      <c r="AT12" s="11" t="s">
        <v>111</v>
      </c>
      <c r="AU12" s="38">
        <f t="shared" si="2"/>
        <v>0.23770161290322581</v>
      </c>
      <c r="AV12" s="38">
        <f t="shared" si="3"/>
        <v>0.76229838709677422</v>
      </c>
      <c r="AW12" s="38">
        <f t="shared" si="4"/>
        <v>3.8048343777976725E-3</v>
      </c>
      <c r="AX12" s="38">
        <f t="shared" si="5"/>
        <v>0.99619516562220234</v>
      </c>
      <c r="AZ12" s="82" t="s">
        <v>45</v>
      </c>
      <c r="BA12" s="38">
        <f t="shared" si="6"/>
        <v>0.20095503382411462</v>
      </c>
      <c r="BB12" s="38">
        <f t="shared" si="7"/>
        <v>0.79904496617588538</v>
      </c>
      <c r="BC12" s="38">
        <f t="shared" si="8"/>
        <v>2.4260628465804065E-2</v>
      </c>
      <c r="BD12" s="38">
        <f t="shared" si="9"/>
        <v>0.97573937153419599</v>
      </c>
      <c r="BE12" s="58"/>
    </row>
    <row r="13" spans="1:57" s="12" customFormat="1" ht="13.5" customHeight="1">
      <c r="B13" s="243"/>
      <c r="C13" s="316"/>
      <c r="D13" s="70" t="s">
        <v>169</v>
      </c>
      <c r="E13" s="102">
        <v>14</v>
      </c>
      <c r="F13" s="69">
        <v>0</v>
      </c>
      <c r="G13" s="64">
        <f t="shared" si="10"/>
        <v>0</v>
      </c>
      <c r="H13" s="69">
        <v>14</v>
      </c>
      <c r="I13" s="64">
        <f t="shared" si="11"/>
        <v>1</v>
      </c>
      <c r="J13" s="102">
        <v>32</v>
      </c>
      <c r="K13" s="69">
        <v>0</v>
      </c>
      <c r="L13" s="64">
        <f t="shared" si="12"/>
        <v>0</v>
      </c>
      <c r="M13" s="69">
        <v>32</v>
      </c>
      <c r="N13" s="64">
        <f t="shared" si="13"/>
        <v>1</v>
      </c>
      <c r="O13" s="102">
        <v>989</v>
      </c>
      <c r="P13" s="69">
        <v>32</v>
      </c>
      <c r="Q13" s="64">
        <f t="shared" si="14"/>
        <v>3.2355915065722954E-2</v>
      </c>
      <c r="R13" s="69">
        <v>957</v>
      </c>
      <c r="S13" s="64">
        <f t="shared" si="15"/>
        <v>0.967644084934277</v>
      </c>
      <c r="T13" s="102">
        <v>810</v>
      </c>
      <c r="U13" s="69">
        <v>15</v>
      </c>
      <c r="V13" s="64">
        <f t="shared" si="16"/>
        <v>1.8518518518518517E-2</v>
      </c>
      <c r="W13" s="69">
        <v>795</v>
      </c>
      <c r="X13" s="64">
        <f t="shared" si="17"/>
        <v>0.98148148148148151</v>
      </c>
      <c r="Y13" s="102">
        <v>694</v>
      </c>
      <c r="Z13" s="69">
        <v>11</v>
      </c>
      <c r="AA13" s="64">
        <f t="shared" si="18"/>
        <v>1.5850144092219021E-2</v>
      </c>
      <c r="AB13" s="69">
        <v>683</v>
      </c>
      <c r="AC13" s="64">
        <f t="shared" si="19"/>
        <v>0.98414985590778103</v>
      </c>
      <c r="AD13" s="102">
        <v>354</v>
      </c>
      <c r="AE13" s="69">
        <v>0</v>
      </c>
      <c r="AF13" s="64">
        <f t="shared" si="20"/>
        <v>0</v>
      </c>
      <c r="AG13" s="69">
        <v>354</v>
      </c>
      <c r="AH13" s="64">
        <f t="shared" si="21"/>
        <v>1</v>
      </c>
      <c r="AI13" s="102">
        <v>131</v>
      </c>
      <c r="AJ13" s="69">
        <v>2</v>
      </c>
      <c r="AK13" s="64">
        <f t="shared" si="22"/>
        <v>1.5267175572519083E-2</v>
      </c>
      <c r="AL13" s="69">
        <v>129</v>
      </c>
      <c r="AM13" s="64">
        <f t="shared" si="23"/>
        <v>0.98473282442748089</v>
      </c>
      <c r="AN13" s="102">
        <f t="shared" si="24"/>
        <v>3024</v>
      </c>
      <c r="AO13" s="69">
        <f t="shared" si="0"/>
        <v>60</v>
      </c>
      <c r="AP13" s="64">
        <f t="shared" si="25"/>
        <v>1.984126984126984E-2</v>
      </c>
      <c r="AQ13" s="68">
        <f t="shared" si="1"/>
        <v>2964</v>
      </c>
      <c r="AR13" s="64">
        <f t="shared" si="26"/>
        <v>0.98015873015873012</v>
      </c>
      <c r="AS13" s="58">
        <v>8</v>
      </c>
      <c r="AT13" s="11" t="s">
        <v>58</v>
      </c>
      <c r="AU13" s="38">
        <f t="shared" si="2"/>
        <v>9.393390674513355E-2</v>
      </c>
      <c r="AV13" s="38">
        <f t="shared" si="3"/>
        <v>0.90606609325486642</v>
      </c>
      <c r="AW13" s="38">
        <f t="shared" si="4"/>
        <v>1.0261854210898797E-2</v>
      </c>
      <c r="AX13" s="38">
        <f t="shared" si="5"/>
        <v>0.98973814578910124</v>
      </c>
      <c r="AZ13" s="82" t="s">
        <v>8</v>
      </c>
      <c r="BA13" s="38">
        <f t="shared" si="6"/>
        <v>0.1833946058496275</v>
      </c>
      <c r="BB13" s="38">
        <f t="shared" si="7"/>
        <v>0.81660539415037248</v>
      </c>
      <c r="BC13" s="38">
        <f t="shared" si="8"/>
        <v>2.0979323470888486E-2</v>
      </c>
      <c r="BD13" s="38">
        <f t="shared" si="9"/>
        <v>0.97902067652911151</v>
      </c>
      <c r="BE13" s="58"/>
    </row>
    <row r="14" spans="1:57" s="12" customFormat="1" ht="13.5" customHeight="1">
      <c r="B14" s="244"/>
      <c r="C14" s="318"/>
      <c r="D14" s="76" t="s">
        <v>74</v>
      </c>
      <c r="E14" s="103">
        <v>23</v>
      </c>
      <c r="F14" s="75">
        <v>0</v>
      </c>
      <c r="G14" s="13">
        <f t="shared" si="10"/>
        <v>0</v>
      </c>
      <c r="H14" s="75">
        <v>23</v>
      </c>
      <c r="I14" s="13">
        <f t="shared" si="11"/>
        <v>1</v>
      </c>
      <c r="J14" s="103">
        <v>82</v>
      </c>
      <c r="K14" s="75">
        <v>6</v>
      </c>
      <c r="L14" s="13">
        <f t="shared" si="12"/>
        <v>7.3170731707317069E-2</v>
      </c>
      <c r="M14" s="75">
        <v>76</v>
      </c>
      <c r="N14" s="13">
        <f t="shared" si="13"/>
        <v>0.92682926829268297</v>
      </c>
      <c r="O14" s="103">
        <v>2677</v>
      </c>
      <c r="P14" s="75">
        <v>249</v>
      </c>
      <c r="Q14" s="13">
        <f t="shared" si="14"/>
        <v>9.3014568546880838E-2</v>
      </c>
      <c r="R14" s="75">
        <v>2428</v>
      </c>
      <c r="S14" s="13">
        <f t="shared" si="15"/>
        <v>0.90698543145311916</v>
      </c>
      <c r="T14" s="103">
        <v>2139</v>
      </c>
      <c r="U14" s="75">
        <v>157</v>
      </c>
      <c r="V14" s="13">
        <f t="shared" si="16"/>
        <v>7.3398784478728371E-2</v>
      </c>
      <c r="W14" s="75">
        <v>1982</v>
      </c>
      <c r="X14" s="13">
        <f t="shared" si="17"/>
        <v>0.92660121552127162</v>
      </c>
      <c r="Y14" s="103">
        <v>1581</v>
      </c>
      <c r="Z14" s="75">
        <v>91</v>
      </c>
      <c r="AA14" s="13">
        <f t="shared" si="18"/>
        <v>5.7558507273877291E-2</v>
      </c>
      <c r="AB14" s="75">
        <v>1490</v>
      </c>
      <c r="AC14" s="13">
        <f t="shared" si="19"/>
        <v>0.94244149272612265</v>
      </c>
      <c r="AD14" s="103">
        <v>721</v>
      </c>
      <c r="AE14" s="75">
        <v>25</v>
      </c>
      <c r="AF14" s="13">
        <f t="shared" si="20"/>
        <v>3.4674063800277391E-2</v>
      </c>
      <c r="AG14" s="75">
        <v>696</v>
      </c>
      <c r="AH14" s="13">
        <f t="shared" si="21"/>
        <v>0.96532593619972262</v>
      </c>
      <c r="AI14" s="103">
        <v>223</v>
      </c>
      <c r="AJ14" s="75">
        <v>4</v>
      </c>
      <c r="AK14" s="13">
        <f t="shared" si="22"/>
        <v>1.7937219730941704E-2</v>
      </c>
      <c r="AL14" s="75">
        <v>219</v>
      </c>
      <c r="AM14" s="13">
        <f t="shared" si="23"/>
        <v>0.98206278026905824</v>
      </c>
      <c r="AN14" s="103">
        <f t="shared" si="24"/>
        <v>7446</v>
      </c>
      <c r="AO14" s="75">
        <f t="shared" si="0"/>
        <v>532</v>
      </c>
      <c r="AP14" s="13">
        <f t="shared" si="25"/>
        <v>7.1447757185065811E-2</v>
      </c>
      <c r="AQ14" s="34">
        <f t="shared" si="1"/>
        <v>6914</v>
      </c>
      <c r="AR14" s="13">
        <f t="shared" si="26"/>
        <v>0.9285522428149342</v>
      </c>
      <c r="AS14" s="58">
        <v>9</v>
      </c>
      <c r="AT14" s="11" t="s">
        <v>112</v>
      </c>
      <c r="AU14" s="38">
        <f t="shared" si="2"/>
        <v>0.16950633464394932</v>
      </c>
      <c r="AV14" s="38">
        <f t="shared" si="3"/>
        <v>0.83049366535605063</v>
      </c>
      <c r="AW14" s="38">
        <f t="shared" si="4"/>
        <v>2.9004329004329005E-2</v>
      </c>
      <c r="AX14" s="38">
        <f t="shared" si="5"/>
        <v>0.97099567099567097</v>
      </c>
      <c r="AZ14" s="82" t="s">
        <v>46</v>
      </c>
      <c r="BA14" s="38">
        <f t="shared" si="6"/>
        <v>0.21736086804340218</v>
      </c>
      <c r="BB14" s="38">
        <f t="shared" si="7"/>
        <v>0.78263913195659784</v>
      </c>
      <c r="BC14" s="38">
        <f t="shared" si="8"/>
        <v>1.9080659150043366E-2</v>
      </c>
      <c r="BD14" s="38">
        <f t="shared" si="9"/>
        <v>0.98091934084995669</v>
      </c>
      <c r="BE14" s="58"/>
    </row>
    <row r="15" spans="1:57" s="12" customFormat="1" ht="13.5" customHeight="1">
      <c r="B15" s="242">
        <v>4</v>
      </c>
      <c r="C15" s="315" t="s">
        <v>108</v>
      </c>
      <c r="D15" s="80" t="s">
        <v>168</v>
      </c>
      <c r="E15" s="101">
        <v>15</v>
      </c>
      <c r="F15" s="79">
        <v>1</v>
      </c>
      <c r="G15" s="77">
        <f t="shared" si="10"/>
        <v>6.6666666666666666E-2</v>
      </c>
      <c r="H15" s="79">
        <v>14</v>
      </c>
      <c r="I15" s="77">
        <f t="shared" si="11"/>
        <v>0.93333333333333335</v>
      </c>
      <c r="J15" s="101">
        <v>33</v>
      </c>
      <c r="K15" s="79">
        <v>0</v>
      </c>
      <c r="L15" s="77">
        <f t="shared" si="12"/>
        <v>0</v>
      </c>
      <c r="M15" s="79">
        <v>33</v>
      </c>
      <c r="N15" s="77">
        <f t="shared" si="13"/>
        <v>1</v>
      </c>
      <c r="O15" s="101">
        <v>1691</v>
      </c>
      <c r="P15" s="79">
        <v>210</v>
      </c>
      <c r="Q15" s="77">
        <f t="shared" si="14"/>
        <v>0.12418687167356594</v>
      </c>
      <c r="R15" s="79">
        <v>1481</v>
      </c>
      <c r="S15" s="77">
        <f t="shared" si="15"/>
        <v>0.8758131283264341</v>
      </c>
      <c r="T15" s="101">
        <v>1442</v>
      </c>
      <c r="U15" s="79">
        <v>186</v>
      </c>
      <c r="V15" s="77">
        <f t="shared" si="16"/>
        <v>0.1289875173370319</v>
      </c>
      <c r="W15" s="79">
        <v>1256</v>
      </c>
      <c r="X15" s="77">
        <f t="shared" si="17"/>
        <v>0.87101248266296805</v>
      </c>
      <c r="Y15" s="101">
        <v>857</v>
      </c>
      <c r="Z15" s="79">
        <v>89</v>
      </c>
      <c r="AA15" s="77">
        <f t="shared" si="18"/>
        <v>0.10385064177362893</v>
      </c>
      <c r="AB15" s="79">
        <v>768</v>
      </c>
      <c r="AC15" s="77">
        <f t="shared" si="19"/>
        <v>0.8961493582263711</v>
      </c>
      <c r="AD15" s="101">
        <v>349</v>
      </c>
      <c r="AE15" s="79">
        <v>30</v>
      </c>
      <c r="AF15" s="77">
        <f t="shared" si="20"/>
        <v>8.5959885386819479E-2</v>
      </c>
      <c r="AG15" s="79">
        <v>319</v>
      </c>
      <c r="AH15" s="77">
        <f t="shared" si="21"/>
        <v>0.91404011461318047</v>
      </c>
      <c r="AI15" s="101">
        <v>68</v>
      </c>
      <c r="AJ15" s="79">
        <v>2</v>
      </c>
      <c r="AK15" s="77">
        <f t="shared" si="22"/>
        <v>2.9411764705882353E-2</v>
      </c>
      <c r="AL15" s="79">
        <v>66</v>
      </c>
      <c r="AM15" s="77">
        <f t="shared" si="23"/>
        <v>0.97058823529411764</v>
      </c>
      <c r="AN15" s="101">
        <f t="shared" si="24"/>
        <v>4455</v>
      </c>
      <c r="AO15" s="79">
        <f t="shared" si="0"/>
        <v>518</v>
      </c>
      <c r="AP15" s="77">
        <f t="shared" si="25"/>
        <v>0.11627384960718294</v>
      </c>
      <c r="AQ15" s="78">
        <f t="shared" si="1"/>
        <v>3937</v>
      </c>
      <c r="AR15" s="77">
        <f t="shared" si="26"/>
        <v>0.8837261503928171</v>
      </c>
      <c r="AS15" s="58">
        <v>10</v>
      </c>
      <c r="AT15" s="11" t="s">
        <v>59</v>
      </c>
      <c r="AU15" s="38">
        <f t="shared" si="2"/>
        <v>0.20982001894537416</v>
      </c>
      <c r="AV15" s="38">
        <f t="shared" si="3"/>
        <v>0.79017998105462584</v>
      </c>
      <c r="AW15" s="38">
        <f t="shared" si="4"/>
        <v>1.1030810193990111E-2</v>
      </c>
      <c r="AX15" s="38">
        <f t="shared" si="5"/>
        <v>0.9889691898060099</v>
      </c>
      <c r="AZ15" s="82" t="s">
        <v>13</v>
      </c>
      <c r="BA15" s="38">
        <f t="shared" si="6"/>
        <v>0.21320788212320255</v>
      </c>
      <c r="BB15" s="38">
        <f t="shared" si="7"/>
        <v>0.78679211787679748</v>
      </c>
      <c r="BC15" s="38">
        <f t="shared" si="8"/>
        <v>1.9372414488951668E-2</v>
      </c>
      <c r="BD15" s="38">
        <f t="shared" si="9"/>
        <v>0.98062758551104834</v>
      </c>
      <c r="BE15" s="58"/>
    </row>
    <row r="16" spans="1:57" s="12" customFormat="1" ht="13.5" customHeight="1">
      <c r="B16" s="243"/>
      <c r="C16" s="316"/>
      <c r="D16" s="70" t="s">
        <v>169</v>
      </c>
      <c r="E16" s="102">
        <v>12</v>
      </c>
      <c r="F16" s="69">
        <v>0</v>
      </c>
      <c r="G16" s="64">
        <f t="shared" si="10"/>
        <v>0</v>
      </c>
      <c r="H16" s="69">
        <v>12</v>
      </c>
      <c r="I16" s="64">
        <f t="shared" si="11"/>
        <v>1</v>
      </c>
      <c r="J16" s="102">
        <v>32</v>
      </c>
      <c r="K16" s="69">
        <v>0</v>
      </c>
      <c r="L16" s="64">
        <f t="shared" si="12"/>
        <v>0</v>
      </c>
      <c r="M16" s="69">
        <v>32</v>
      </c>
      <c r="N16" s="64">
        <f t="shared" si="13"/>
        <v>1</v>
      </c>
      <c r="O16" s="102">
        <v>1407</v>
      </c>
      <c r="P16" s="69">
        <v>28</v>
      </c>
      <c r="Q16" s="64">
        <f t="shared" si="14"/>
        <v>1.9900497512437811E-2</v>
      </c>
      <c r="R16" s="69">
        <v>1379</v>
      </c>
      <c r="S16" s="64">
        <f t="shared" si="15"/>
        <v>0.98009950248756217</v>
      </c>
      <c r="T16" s="102">
        <v>1237</v>
      </c>
      <c r="U16" s="69">
        <v>25</v>
      </c>
      <c r="V16" s="64">
        <f t="shared" si="16"/>
        <v>2.021018593371059E-2</v>
      </c>
      <c r="W16" s="69">
        <v>1212</v>
      </c>
      <c r="X16" s="64">
        <f t="shared" si="17"/>
        <v>0.9797898140662894</v>
      </c>
      <c r="Y16" s="102">
        <v>857</v>
      </c>
      <c r="Z16" s="69">
        <v>9</v>
      </c>
      <c r="AA16" s="64">
        <f t="shared" si="18"/>
        <v>1.0501750291715286E-2</v>
      </c>
      <c r="AB16" s="69">
        <v>848</v>
      </c>
      <c r="AC16" s="64">
        <f t="shared" si="19"/>
        <v>0.98949824970828471</v>
      </c>
      <c r="AD16" s="102">
        <v>390</v>
      </c>
      <c r="AE16" s="69">
        <v>6</v>
      </c>
      <c r="AF16" s="64">
        <f t="shared" si="20"/>
        <v>1.5384615384615385E-2</v>
      </c>
      <c r="AG16" s="69">
        <v>384</v>
      </c>
      <c r="AH16" s="64">
        <f t="shared" si="21"/>
        <v>0.98461538461538467</v>
      </c>
      <c r="AI16" s="102">
        <v>169</v>
      </c>
      <c r="AJ16" s="69">
        <v>0</v>
      </c>
      <c r="AK16" s="64">
        <f t="shared" si="22"/>
        <v>0</v>
      </c>
      <c r="AL16" s="69">
        <v>169</v>
      </c>
      <c r="AM16" s="64">
        <f t="shared" si="23"/>
        <v>1</v>
      </c>
      <c r="AN16" s="102">
        <f t="shared" si="24"/>
        <v>4104</v>
      </c>
      <c r="AO16" s="69">
        <f t="shared" si="0"/>
        <v>68</v>
      </c>
      <c r="AP16" s="64">
        <f t="shared" si="25"/>
        <v>1.6569200779727095E-2</v>
      </c>
      <c r="AQ16" s="68">
        <f t="shared" si="1"/>
        <v>4036</v>
      </c>
      <c r="AR16" s="64">
        <f t="shared" si="26"/>
        <v>0.98343079922027288</v>
      </c>
      <c r="AS16" s="58">
        <v>11</v>
      </c>
      <c r="AT16" s="11" t="s">
        <v>60</v>
      </c>
      <c r="AU16" s="38">
        <f t="shared" si="2"/>
        <v>0.17549981139192758</v>
      </c>
      <c r="AV16" s="38">
        <f t="shared" si="3"/>
        <v>0.82450018860807239</v>
      </c>
      <c r="AW16" s="38">
        <f t="shared" si="4"/>
        <v>2.4469820554649267E-2</v>
      </c>
      <c r="AX16" s="38">
        <f t="shared" si="5"/>
        <v>0.9755301794453507</v>
      </c>
      <c r="AZ16" s="82" t="s">
        <v>14</v>
      </c>
      <c r="BA16" s="38">
        <f t="shared" si="6"/>
        <v>0.10333837684705276</v>
      </c>
      <c r="BB16" s="38">
        <f t="shared" si="7"/>
        <v>0.89666162315294728</v>
      </c>
      <c r="BC16" s="38">
        <f t="shared" si="8"/>
        <v>1.2858236930146318E-2</v>
      </c>
      <c r="BD16" s="38">
        <f t="shared" si="9"/>
        <v>0.98714176306985368</v>
      </c>
      <c r="BE16" s="58"/>
    </row>
    <row r="17" spans="2:57" s="12" customFormat="1" ht="13.5" customHeight="1">
      <c r="B17" s="244"/>
      <c r="C17" s="318"/>
      <c r="D17" s="76" t="s">
        <v>74</v>
      </c>
      <c r="E17" s="103">
        <v>27</v>
      </c>
      <c r="F17" s="75">
        <v>1</v>
      </c>
      <c r="G17" s="13">
        <f t="shared" si="10"/>
        <v>3.7037037037037035E-2</v>
      </c>
      <c r="H17" s="75">
        <v>26</v>
      </c>
      <c r="I17" s="13">
        <f t="shared" si="11"/>
        <v>0.96296296296296291</v>
      </c>
      <c r="J17" s="103">
        <v>65</v>
      </c>
      <c r="K17" s="75">
        <v>0</v>
      </c>
      <c r="L17" s="13">
        <f t="shared" si="12"/>
        <v>0</v>
      </c>
      <c r="M17" s="75">
        <v>65</v>
      </c>
      <c r="N17" s="13">
        <f t="shared" si="13"/>
        <v>1</v>
      </c>
      <c r="O17" s="103">
        <v>3098</v>
      </c>
      <c r="P17" s="75">
        <v>238</v>
      </c>
      <c r="Q17" s="13">
        <f t="shared" si="14"/>
        <v>7.6823757262750161E-2</v>
      </c>
      <c r="R17" s="75">
        <v>2860</v>
      </c>
      <c r="S17" s="13">
        <f t="shared" si="15"/>
        <v>0.92317624273724985</v>
      </c>
      <c r="T17" s="103">
        <v>2679</v>
      </c>
      <c r="U17" s="75">
        <v>211</v>
      </c>
      <c r="V17" s="13">
        <f t="shared" si="16"/>
        <v>7.8760731616274726E-2</v>
      </c>
      <c r="W17" s="75">
        <v>2468</v>
      </c>
      <c r="X17" s="13">
        <f t="shared" si="17"/>
        <v>0.92123926838372527</v>
      </c>
      <c r="Y17" s="103">
        <v>1714</v>
      </c>
      <c r="Z17" s="75">
        <v>98</v>
      </c>
      <c r="AA17" s="13">
        <f t="shared" si="18"/>
        <v>5.7176196032672114E-2</v>
      </c>
      <c r="AB17" s="75">
        <v>1616</v>
      </c>
      <c r="AC17" s="13">
        <f t="shared" si="19"/>
        <v>0.9428238039673279</v>
      </c>
      <c r="AD17" s="103">
        <v>739</v>
      </c>
      <c r="AE17" s="75">
        <v>36</v>
      </c>
      <c r="AF17" s="13">
        <f t="shared" si="20"/>
        <v>4.8714479025710418E-2</v>
      </c>
      <c r="AG17" s="75">
        <v>703</v>
      </c>
      <c r="AH17" s="13">
        <f t="shared" si="21"/>
        <v>0.95128552097428953</v>
      </c>
      <c r="AI17" s="103">
        <v>237</v>
      </c>
      <c r="AJ17" s="75">
        <v>2</v>
      </c>
      <c r="AK17" s="13">
        <f t="shared" si="22"/>
        <v>8.4388185654008432E-3</v>
      </c>
      <c r="AL17" s="75">
        <v>235</v>
      </c>
      <c r="AM17" s="13">
        <f t="shared" si="23"/>
        <v>0.99156118143459915</v>
      </c>
      <c r="AN17" s="103">
        <f t="shared" si="24"/>
        <v>8559</v>
      </c>
      <c r="AO17" s="75">
        <f t="shared" si="0"/>
        <v>586</v>
      </c>
      <c r="AP17" s="13">
        <f t="shared" si="25"/>
        <v>6.8465942282976977E-2</v>
      </c>
      <c r="AQ17" s="34">
        <f t="shared" si="1"/>
        <v>7973</v>
      </c>
      <c r="AR17" s="13">
        <f t="shared" si="26"/>
        <v>0.93153405771702302</v>
      </c>
      <c r="AS17" s="58">
        <v>12</v>
      </c>
      <c r="AT17" s="11" t="s">
        <v>113</v>
      </c>
      <c r="AU17" s="38">
        <f t="shared" si="2"/>
        <v>0.23877884790114484</v>
      </c>
      <c r="AV17" s="38">
        <f t="shared" si="3"/>
        <v>0.76122115209885521</v>
      </c>
      <c r="AW17" s="38">
        <f t="shared" si="4"/>
        <v>2.2088784044606475E-2</v>
      </c>
      <c r="AX17" s="38">
        <f t="shared" si="5"/>
        <v>0.97791121595539354</v>
      </c>
      <c r="AZ17" s="82" t="s">
        <v>9</v>
      </c>
      <c r="BA17" s="38">
        <f t="shared" si="6"/>
        <v>0.33344972067039108</v>
      </c>
      <c r="BB17" s="38">
        <f t="shared" si="7"/>
        <v>0.66655027932960897</v>
      </c>
      <c r="BC17" s="38">
        <f t="shared" si="8"/>
        <v>2.5061926271309924E-2</v>
      </c>
      <c r="BD17" s="38">
        <f t="shared" si="9"/>
        <v>0.97493807372869012</v>
      </c>
      <c r="BE17" s="58"/>
    </row>
    <row r="18" spans="2:57" s="12" customFormat="1" ht="13.5" customHeight="1">
      <c r="B18" s="242">
        <v>5</v>
      </c>
      <c r="C18" s="315" t="s">
        <v>109</v>
      </c>
      <c r="D18" s="80" t="s">
        <v>168</v>
      </c>
      <c r="E18" s="101">
        <v>12</v>
      </c>
      <c r="F18" s="79">
        <v>1</v>
      </c>
      <c r="G18" s="77">
        <f t="shared" si="10"/>
        <v>8.3333333333333329E-2</v>
      </c>
      <c r="H18" s="79">
        <v>11</v>
      </c>
      <c r="I18" s="77">
        <f t="shared" si="11"/>
        <v>0.91666666666666663</v>
      </c>
      <c r="J18" s="101">
        <v>35</v>
      </c>
      <c r="K18" s="79">
        <v>10</v>
      </c>
      <c r="L18" s="77">
        <f t="shared" si="12"/>
        <v>0.2857142857142857</v>
      </c>
      <c r="M18" s="79">
        <v>25</v>
      </c>
      <c r="N18" s="77">
        <f t="shared" si="13"/>
        <v>0.7142857142857143</v>
      </c>
      <c r="O18" s="101">
        <v>1582</v>
      </c>
      <c r="P18" s="79">
        <v>343</v>
      </c>
      <c r="Q18" s="77">
        <f t="shared" si="14"/>
        <v>0.2168141592920354</v>
      </c>
      <c r="R18" s="79">
        <v>1239</v>
      </c>
      <c r="S18" s="77">
        <f t="shared" si="15"/>
        <v>0.7831858407079646</v>
      </c>
      <c r="T18" s="101">
        <v>1196</v>
      </c>
      <c r="U18" s="79">
        <v>280</v>
      </c>
      <c r="V18" s="77">
        <f t="shared" si="16"/>
        <v>0.23411371237458195</v>
      </c>
      <c r="W18" s="79">
        <v>916</v>
      </c>
      <c r="X18" s="77">
        <f t="shared" si="17"/>
        <v>0.76588628762541811</v>
      </c>
      <c r="Y18" s="101">
        <v>741</v>
      </c>
      <c r="Z18" s="79">
        <v>123</v>
      </c>
      <c r="AA18" s="77">
        <f t="shared" si="18"/>
        <v>0.16599190283400811</v>
      </c>
      <c r="AB18" s="79">
        <v>618</v>
      </c>
      <c r="AC18" s="77">
        <f t="shared" si="19"/>
        <v>0.83400809716599189</v>
      </c>
      <c r="AD18" s="101">
        <v>280</v>
      </c>
      <c r="AE18" s="79">
        <v>31</v>
      </c>
      <c r="AF18" s="77">
        <f t="shared" si="20"/>
        <v>0.11071428571428571</v>
      </c>
      <c r="AG18" s="79">
        <v>249</v>
      </c>
      <c r="AH18" s="77">
        <f t="shared" si="21"/>
        <v>0.88928571428571423</v>
      </c>
      <c r="AI18" s="101">
        <v>96</v>
      </c>
      <c r="AJ18" s="79">
        <v>7</v>
      </c>
      <c r="AK18" s="77">
        <f t="shared" si="22"/>
        <v>7.2916666666666671E-2</v>
      </c>
      <c r="AL18" s="79">
        <v>89</v>
      </c>
      <c r="AM18" s="77">
        <f t="shared" si="23"/>
        <v>0.92708333333333337</v>
      </c>
      <c r="AN18" s="101">
        <f t="shared" si="24"/>
        <v>3942</v>
      </c>
      <c r="AO18" s="79">
        <f t="shared" si="0"/>
        <v>795</v>
      </c>
      <c r="AP18" s="77">
        <f t="shared" si="25"/>
        <v>0.20167427701674276</v>
      </c>
      <c r="AQ18" s="78">
        <f t="shared" si="1"/>
        <v>3147</v>
      </c>
      <c r="AR18" s="77">
        <f t="shared" si="26"/>
        <v>0.79832572298325721</v>
      </c>
      <c r="AS18" s="58">
        <v>13</v>
      </c>
      <c r="AT18" s="11" t="s">
        <v>114</v>
      </c>
      <c r="AU18" s="38">
        <f t="shared" si="2"/>
        <v>0.14764886954675724</v>
      </c>
      <c r="AV18" s="38">
        <f t="shared" si="3"/>
        <v>0.85235113045324273</v>
      </c>
      <c r="AW18" s="38">
        <f t="shared" si="4"/>
        <v>1.5994002249156567E-2</v>
      </c>
      <c r="AX18" s="38">
        <f t="shared" si="5"/>
        <v>0.98400599775084341</v>
      </c>
      <c r="AZ18" s="82" t="s">
        <v>21</v>
      </c>
      <c r="BA18" s="38">
        <f t="shared" si="6"/>
        <v>0.27755006986492781</v>
      </c>
      <c r="BB18" s="38">
        <f t="shared" si="7"/>
        <v>0.72244993013507219</v>
      </c>
      <c r="BC18" s="38">
        <f t="shared" si="8"/>
        <v>2.4665730508578058E-2</v>
      </c>
      <c r="BD18" s="38">
        <f t="shared" si="9"/>
        <v>0.97533426949142199</v>
      </c>
      <c r="BE18" s="58"/>
    </row>
    <row r="19" spans="2:57" s="12" customFormat="1" ht="13.5" customHeight="1">
      <c r="B19" s="243"/>
      <c r="C19" s="316"/>
      <c r="D19" s="70" t="s">
        <v>169</v>
      </c>
      <c r="E19" s="102">
        <v>10</v>
      </c>
      <c r="F19" s="69">
        <v>0</v>
      </c>
      <c r="G19" s="64">
        <f t="shared" si="10"/>
        <v>0</v>
      </c>
      <c r="H19" s="69">
        <v>10</v>
      </c>
      <c r="I19" s="64">
        <f t="shared" si="11"/>
        <v>1</v>
      </c>
      <c r="J19" s="102">
        <v>18</v>
      </c>
      <c r="K19" s="69">
        <v>0</v>
      </c>
      <c r="L19" s="64">
        <f t="shared" si="12"/>
        <v>0</v>
      </c>
      <c r="M19" s="69">
        <v>18</v>
      </c>
      <c r="N19" s="64">
        <f t="shared" si="13"/>
        <v>1</v>
      </c>
      <c r="O19" s="102">
        <v>1163</v>
      </c>
      <c r="P19" s="69">
        <v>26</v>
      </c>
      <c r="Q19" s="64">
        <f t="shared" si="14"/>
        <v>2.235597592433362E-2</v>
      </c>
      <c r="R19" s="69">
        <v>1137</v>
      </c>
      <c r="S19" s="64">
        <f t="shared" si="15"/>
        <v>0.97764402407566642</v>
      </c>
      <c r="T19" s="102">
        <v>923</v>
      </c>
      <c r="U19" s="69">
        <v>20</v>
      </c>
      <c r="V19" s="64">
        <f t="shared" si="16"/>
        <v>2.1668472372697724E-2</v>
      </c>
      <c r="W19" s="69">
        <v>903</v>
      </c>
      <c r="X19" s="64">
        <f t="shared" si="17"/>
        <v>0.97833152762730224</v>
      </c>
      <c r="Y19" s="102">
        <v>690</v>
      </c>
      <c r="Z19" s="69">
        <v>13</v>
      </c>
      <c r="AA19" s="64">
        <f t="shared" si="18"/>
        <v>1.8840579710144929E-2</v>
      </c>
      <c r="AB19" s="69">
        <v>677</v>
      </c>
      <c r="AC19" s="64">
        <f t="shared" si="19"/>
        <v>0.98115942028985503</v>
      </c>
      <c r="AD19" s="102">
        <v>344</v>
      </c>
      <c r="AE19" s="69">
        <v>7</v>
      </c>
      <c r="AF19" s="64">
        <f t="shared" si="20"/>
        <v>2.0348837209302327E-2</v>
      </c>
      <c r="AG19" s="69">
        <v>337</v>
      </c>
      <c r="AH19" s="64">
        <f t="shared" si="21"/>
        <v>0.97965116279069764</v>
      </c>
      <c r="AI19" s="102">
        <v>133</v>
      </c>
      <c r="AJ19" s="69">
        <v>0</v>
      </c>
      <c r="AK19" s="64">
        <f t="shared" si="22"/>
        <v>0</v>
      </c>
      <c r="AL19" s="69">
        <v>133</v>
      </c>
      <c r="AM19" s="64">
        <f t="shared" si="23"/>
        <v>1</v>
      </c>
      <c r="AN19" s="102">
        <f t="shared" si="24"/>
        <v>3281</v>
      </c>
      <c r="AO19" s="69">
        <f t="shared" si="0"/>
        <v>66</v>
      </c>
      <c r="AP19" s="64">
        <f t="shared" si="25"/>
        <v>2.0115818348064616E-2</v>
      </c>
      <c r="AQ19" s="68">
        <f t="shared" si="1"/>
        <v>3215</v>
      </c>
      <c r="AR19" s="64">
        <f t="shared" si="26"/>
        <v>0.97988418165193536</v>
      </c>
      <c r="AS19" s="58">
        <v>14</v>
      </c>
      <c r="AT19" s="11" t="s">
        <v>115</v>
      </c>
      <c r="AU19" s="38">
        <f t="shared" si="2"/>
        <v>0.17539378458918689</v>
      </c>
      <c r="AV19" s="38">
        <f t="shared" si="3"/>
        <v>0.82460621541081314</v>
      </c>
      <c r="AW19" s="38">
        <f t="shared" si="4"/>
        <v>2.6992896606156273E-2</v>
      </c>
      <c r="AX19" s="38">
        <f t="shared" si="5"/>
        <v>0.97300710339384378</v>
      </c>
      <c r="AZ19" s="82" t="s">
        <v>47</v>
      </c>
      <c r="BA19" s="38">
        <f t="shared" si="6"/>
        <v>0.24805491990846681</v>
      </c>
      <c r="BB19" s="38">
        <f t="shared" si="7"/>
        <v>0.75194508009153316</v>
      </c>
      <c r="BC19" s="38">
        <f t="shared" si="8"/>
        <v>9.1614906832298143E-3</v>
      </c>
      <c r="BD19" s="38">
        <f t="shared" si="9"/>
        <v>0.9908385093167702</v>
      </c>
      <c r="BE19" s="58"/>
    </row>
    <row r="20" spans="2:57" s="12" customFormat="1" ht="13.5" customHeight="1">
      <c r="B20" s="244"/>
      <c r="C20" s="318"/>
      <c r="D20" s="76" t="s">
        <v>74</v>
      </c>
      <c r="E20" s="103">
        <v>22</v>
      </c>
      <c r="F20" s="75">
        <v>1</v>
      </c>
      <c r="G20" s="13">
        <f t="shared" si="10"/>
        <v>4.5454545454545456E-2</v>
      </c>
      <c r="H20" s="75">
        <v>21</v>
      </c>
      <c r="I20" s="13">
        <f t="shared" si="11"/>
        <v>0.95454545454545459</v>
      </c>
      <c r="J20" s="103">
        <v>53</v>
      </c>
      <c r="K20" s="75">
        <v>10</v>
      </c>
      <c r="L20" s="13">
        <f t="shared" si="12"/>
        <v>0.18867924528301888</v>
      </c>
      <c r="M20" s="75">
        <v>43</v>
      </c>
      <c r="N20" s="13">
        <f t="shared" si="13"/>
        <v>0.81132075471698117</v>
      </c>
      <c r="O20" s="103">
        <v>2745</v>
      </c>
      <c r="P20" s="75">
        <v>369</v>
      </c>
      <c r="Q20" s="13">
        <f t="shared" si="14"/>
        <v>0.13442622950819672</v>
      </c>
      <c r="R20" s="75">
        <v>2376</v>
      </c>
      <c r="S20" s="13">
        <f t="shared" si="15"/>
        <v>0.86557377049180328</v>
      </c>
      <c r="T20" s="103">
        <v>2119</v>
      </c>
      <c r="U20" s="75">
        <v>300</v>
      </c>
      <c r="V20" s="13">
        <f t="shared" si="16"/>
        <v>0.14157621519584709</v>
      </c>
      <c r="W20" s="75">
        <v>1819</v>
      </c>
      <c r="X20" s="13">
        <f t="shared" si="17"/>
        <v>0.85842378480415293</v>
      </c>
      <c r="Y20" s="103">
        <v>1431</v>
      </c>
      <c r="Z20" s="75">
        <v>136</v>
      </c>
      <c r="AA20" s="13">
        <f t="shared" si="18"/>
        <v>9.5038434661076171E-2</v>
      </c>
      <c r="AB20" s="75">
        <v>1295</v>
      </c>
      <c r="AC20" s="13">
        <f t="shared" si="19"/>
        <v>0.9049615653389238</v>
      </c>
      <c r="AD20" s="103">
        <v>624</v>
      </c>
      <c r="AE20" s="75">
        <v>38</v>
      </c>
      <c r="AF20" s="13">
        <f t="shared" si="20"/>
        <v>6.0897435897435896E-2</v>
      </c>
      <c r="AG20" s="75">
        <v>586</v>
      </c>
      <c r="AH20" s="13">
        <f t="shared" si="21"/>
        <v>0.9391025641025641</v>
      </c>
      <c r="AI20" s="103">
        <v>229</v>
      </c>
      <c r="AJ20" s="75">
        <v>7</v>
      </c>
      <c r="AK20" s="13">
        <f t="shared" si="22"/>
        <v>3.0567685589519649E-2</v>
      </c>
      <c r="AL20" s="75">
        <v>222</v>
      </c>
      <c r="AM20" s="13">
        <f t="shared" si="23"/>
        <v>0.96943231441048039</v>
      </c>
      <c r="AN20" s="103">
        <f t="shared" si="24"/>
        <v>7223</v>
      </c>
      <c r="AO20" s="75">
        <f t="shared" si="0"/>
        <v>861</v>
      </c>
      <c r="AP20" s="13">
        <f t="shared" si="25"/>
        <v>0.11920254741797037</v>
      </c>
      <c r="AQ20" s="34">
        <f t="shared" si="1"/>
        <v>6362</v>
      </c>
      <c r="AR20" s="13">
        <f t="shared" si="26"/>
        <v>0.88079745258202968</v>
      </c>
      <c r="AS20" s="58">
        <v>15</v>
      </c>
      <c r="AT20" s="11" t="s">
        <v>116</v>
      </c>
      <c r="AU20" s="38">
        <f t="shared" si="2"/>
        <v>0.14071246819338423</v>
      </c>
      <c r="AV20" s="38">
        <f t="shared" si="3"/>
        <v>0.85928753180661577</v>
      </c>
      <c r="AW20" s="38">
        <f t="shared" si="4"/>
        <v>1.9115519735482537E-2</v>
      </c>
      <c r="AX20" s="38">
        <f t="shared" si="5"/>
        <v>0.98088448026451747</v>
      </c>
      <c r="AZ20" s="82" t="s">
        <v>25</v>
      </c>
      <c r="BA20" s="38">
        <f t="shared" si="6"/>
        <v>0.22827135355267389</v>
      </c>
      <c r="BB20" s="38">
        <f t="shared" si="7"/>
        <v>0.77172864644732608</v>
      </c>
      <c r="BC20" s="38">
        <f t="shared" si="8"/>
        <v>8.1221117490547536E-3</v>
      </c>
      <c r="BD20" s="38">
        <f t="shared" si="9"/>
        <v>0.99187788825094525</v>
      </c>
      <c r="BE20" s="58"/>
    </row>
    <row r="21" spans="2:57" s="12" customFormat="1" ht="13.5" customHeight="1">
      <c r="B21" s="242">
        <v>6</v>
      </c>
      <c r="C21" s="315" t="s">
        <v>110</v>
      </c>
      <c r="D21" s="80" t="s">
        <v>168</v>
      </c>
      <c r="E21" s="101">
        <v>23</v>
      </c>
      <c r="F21" s="79">
        <v>5</v>
      </c>
      <c r="G21" s="77">
        <f t="shared" si="10"/>
        <v>0.21739130434782608</v>
      </c>
      <c r="H21" s="79">
        <v>18</v>
      </c>
      <c r="I21" s="77">
        <f t="shared" si="11"/>
        <v>0.78260869565217395</v>
      </c>
      <c r="J21" s="101">
        <v>68</v>
      </c>
      <c r="K21" s="79">
        <v>9</v>
      </c>
      <c r="L21" s="77">
        <f t="shared" si="12"/>
        <v>0.13235294117647059</v>
      </c>
      <c r="M21" s="79">
        <v>59</v>
      </c>
      <c r="N21" s="77">
        <f t="shared" si="13"/>
        <v>0.86764705882352944</v>
      </c>
      <c r="O21" s="101">
        <v>2192</v>
      </c>
      <c r="P21" s="79">
        <v>655</v>
      </c>
      <c r="Q21" s="77">
        <f t="shared" si="14"/>
        <v>0.29881386861313869</v>
      </c>
      <c r="R21" s="79">
        <v>1537</v>
      </c>
      <c r="S21" s="77">
        <f t="shared" si="15"/>
        <v>0.70118613138686137</v>
      </c>
      <c r="T21" s="101">
        <v>1776</v>
      </c>
      <c r="U21" s="79">
        <v>521</v>
      </c>
      <c r="V21" s="77">
        <f t="shared" si="16"/>
        <v>0.29335585585585583</v>
      </c>
      <c r="W21" s="79">
        <v>1255</v>
      </c>
      <c r="X21" s="77">
        <f t="shared" si="17"/>
        <v>0.70664414414414412</v>
      </c>
      <c r="Y21" s="101">
        <v>1029</v>
      </c>
      <c r="Z21" s="79">
        <v>246</v>
      </c>
      <c r="AA21" s="77">
        <f t="shared" si="18"/>
        <v>0.239067055393586</v>
      </c>
      <c r="AB21" s="79">
        <v>783</v>
      </c>
      <c r="AC21" s="77">
        <f t="shared" si="19"/>
        <v>0.76093294460641403</v>
      </c>
      <c r="AD21" s="101">
        <v>352</v>
      </c>
      <c r="AE21" s="79">
        <v>70</v>
      </c>
      <c r="AF21" s="77">
        <f t="shared" si="20"/>
        <v>0.19886363636363635</v>
      </c>
      <c r="AG21" s="79">
        <v>282</v>
      </c>
      <c r="AH21" s="77">
        <f t="shared" si="21"/>
        <v>0.80113636363636365</v>
      </c>
      <c r="AI21" s="101">
        <v>89</v>
      </c>
      <c r="AJ21" s="79">
        <v>9</v>
      </c>
      <c r="AK21" s="77">
        <f t="shared" si="22"/>
        <v>0.10112359550561797</v>
      </c>
      <c r="AL21" s="79">
        <v>80</v>
      </c>
      <c r="AM21" s="77">
        <f t="shared" si="23"/>
        <v>0.898876404494382</v>
      </c>
      <c r="AN21" s="101">
        <f t="shared" si="24"/>
        <v>5529</v>
      </c>
      <c r="AO21" s="79">
        <f t="shared" si="0"/>
        <v>1515</v>
      </c>
      <c r="AP21" s="77">
        <f t="shared" si="25"/>
        <v>0.27400976668475313</v>
      </c>
      <c r="AQ21" s="78">
        <f t="shared" si="1"/>
        <v>4014</v>
      </c>
      <c r="AR21" s="77">
        <f t="shared" si="26"/>
        <v>0.72599023331524692</v>
      </c>
      <c r="AS21" s="58">
        <v>16</v>
      </c>
      <c r="AT21" s="11" t="s">
        <v>61</v>
      </c>
      <c r="AU21" s="38">
        <f t="shared" si="2"/>
        <v>0.16122526156561201</v>
      </c>
      <c r="AV21" s="38">
        <f t="shared" si="3"/>
        <v>0.83877473843438799</v>
      </c>
      <c r="AW21" s="38">
        <f t="shared" si="4"/>
        <v>1.5819209039548022E-2</v>
      </c>
      <c r="AX21" s="38">
        <f t="shared" si="5"/>
        <v>0.98418079096045197</v>
      </c>
      <c r="AZ21" s="82" t="s">
        <v>15</v>
      </c>
      <c r="BA21" s="38">
        <f t="shared" si="6"/>
        <v>0.22190936620092441</v>
      </c>
      <c r="BB21" s="38">
        <f t="shared" si="7"/>
        <v>0.77809063379907561</v>
      </c>
      <c r="BC21" s="38">
        <f t="shared" si="8"/>
        <v>1.627238269507254E-2</v>
      </c>
      <c r="BD21" s="38">
        <f t="shared" si="9"/>
        <v>0.98372761730492742</v>
      </c>
      <c r="BE21" s="58"/>
    </row>
    <row r="22" spans="2:57" s="12" customFormat="1" ht="13.5" customHeight="1">
      <c r="B22" s="243"/>
      <c r="C22" s="316"/>
      <c r="D22" s="70" t="s">
        <v>169</v>
      </c>
      <c r="E22" s="102">
        <v>8</v>
      </c>
      <c r="F22" s="69">
        <v>0</v>
      </c>
      <c r="G22" s="67">
        <f t="shared" si="10"/>
        <v>0</v>
      </c>
      <c r="H22" s="69">
        <v>8</v>
      </c>
      <c r="I22" s="67">
        <f t="shared" si="11"/>
        <v>1</v>
      </c>
      <c r="J22" s="102">
        <v>43</v>
      </c>
      <c r="K22" s="69">
        <v>1</v>
      </c>
      <c r="L22" s="67">
        <f t="shared" si="12"/>
        <v>2.3255813953488372E-2</v>
      </c>
      <c r="M22" s="69">
        <v>42</v>
      </c>
      <c r="N22" s="67">
        <f t="shared" si="13"/>
        <v>0.97674418604651159</v>
      </c>
      <c r="O22" s="102">
        <v>1739</v>
      </c>
      <c r="P22" s="69">
        <v>20</v>
      </c>
      <c r="Q22" s="67">
        <f t="shared" si="14"/>
        <v>1.1500862564692352E-2</v>
      </c>
      <c r="R22" s="69">
        <v>1719</v>
      </c>
      <c r="S22" s="67">
        <f t="shared" si="15"/>
        <v>0.9884991374353076</v>
      </c>
      <c r="T22" s="102">
        <v>1473</v>
      </c>
      <c r="U22" s="69">
        <v>20</v>
      </c>
      <c r="V22" s="67">
        <f t="shared" si="16"/>
        <v>1.3577732518669382E-2</v>
      </c>
      <c r="W22" s="69">
        <v>1453</v>
      </c>
      <c r="X22" s="67">
        <f t="shared" si="17"/>
        <v>0.98642226748133066</v>
      </c>
      <c r="Y22" s="102">
        <v>1104</v>
      </c>
      <c r="Z22" s="69">
        <v>15</v>
      </c>
      <c r="AA22" s="67">
        <f t="shared" si="18"/>
        <v>1.358695652173913E-2</v>
      </c>
      <c r="AB22" s="69">
        <v>1089</v>
      </c>
      <c r="AC22" s="67">
        <f t="shared" si="19"/>
        <v>0.98641304347826086</v>
      </c>
      <c r="AD22" s="102">
        <v>502</v>
      </c>
      <c r="AE22" s="69">
        <v>2</v>
      </c>
      <c r="AF22" s="67">
        <f t="shared" si="20"/>
        <v>3.9840637450199202E-3</v>
      </c>
      <c r="AG22" s="69">
        <v>500</v>
      </c>
      <c r="AH22" s="67">
        <f t="shared" si="21"/>
        <v>0.99601593625498008</v>
      </c>
      <c r="AI22" s="102">
        <v>169</v>
      </c>
      <c r="AJ22" s="69">
        <v>1</v>
      </c>
      <c r="AK22" s="67">
        <f t="shared" si="22"/>
        <v>5.9171597633136093E-3</v>
      </c>
      <c r="AL22" s="69">
        <v>168</v>
      </c>
      <c r="AM22" s="67">
        <f t="shared" si="23"/>
        <v>0.99408284023668636</v>
      </c>
      <c r="AN22" s="102">
        <f t="shared" si="24"/>
        <v>5038</v>
      </c>
      <c r="AO22" s="69">
        <f t="shared" si="0"/>
        <v>59</v>
      </c>
      <c r="AP22" s="67">
        <f t="shared" si="25"/>
        <v>1.1710996427153633E-2</v>
      </c>
      <c r="AQ22" s="68">
        <f t="shared" si="1"/>
        <v>4979</v>
      </c>
      <c r="AR22" s="67">
        <f t="shared" si="26"/>
        <v>0.98828900357284633</v>
      </c>
      <c r="AS22" s="58">
        <v>17</v>
      </c>
      <c r="AT22" s="11" t="s">
        <v>117</v>
      </c>
      <c r="AU22" s="38">
        <f t="shared" si="2"/>
        <v>0.16389043124190264</v>
      </c>
      <c r="AV22" s="38">
        <f t="shared" si="3"/>
        <v>0.83610956875809739</v>
      </c>
      <c r="AW22" s="38">
        <f t="shared" si="4"/>
        <v>2.8669234060761661E-2</v>
      </c>
      <c r="AX22" s="38">
        <f t="shared" si="5"/>
        <v>0.97133076593923839</v>
      </c>
      <c r="AZ22" s="82" t="s">
        <v>26</v>
      </c>
      <c r="BA22" s="38">
        <f t="shared" si="6"/>
        <v>0.2282114437286851</v>
      </c>
      <c r="BB22" s="38">
        <f t="shared" si="7"/>
        <v>0.77178855627131493</v>
      </c>
      <c r="BC22" s="38">
        <f t="shared" si="8"/>
        <v>5.5375437686421995E-2</v>
      </c>
      <c r="BD22" s="38">
        <f t="shared" si="9"/>
        <v>0.94462456231357805</v>
      </c>
      <c r="BE22" s="58"/>
    </row>
    <row r="23" spans="2:57" s="12" customFormat="1" ht="13.5" customHeight="1">
      <c r="B23" s="244"/>
      <c r="C23" s="318"/>
      <c r="D23" s="76" t="s">
        <v>74</v>
      </c>
      <c r="E23" s="103">
        <v>31</v>
      </c>
      <c r="F23" s="75">
        <v>5</v>
      </c>
      <c r="G23" s="13">
        <f t="shared" si="10"/>
        <v>0.16129032258064516</v>
      </c>
      <c r="H23" s="75">
        <v>26</v>
      </c>
      <c r="I23" s="13">
        <f t="shared" si="11"/>
        <v>0.83870967741935487</v>
      </c>
      <c r="J23" s="103">
        <v>111</v>
      </c>
      <c r="K23" s="75">
        <v>10</v>
      </c>
      <c r="L23" s="13">
        <f t="shared" si="12"/>
        <v>9.0090090090090086E-2</v>
      </c>
      <c r="M23" s="75">
        <v>101</v>
      </c>
      <c r="N23" s="13">
        <f t="shared" si="13"/>
        <v>0.90990990990990994</v>
      </c>
      <c r="O23" s="103">
        <v>3931</v>
      </c>
      <c r="P23" s="75">
        <v>675</v>
      </c>
      <c r="Q23" s="13">
        <f t="shared" si="14"/>
        <v>0.17171203256168913</v>
      </c>
      <c r="R23" s="75">
        <v>3256</v>
      </c>
      <c r="S23" s="13">
        <f t="shared" si="15"/>
        <v>0.8282879674383109</v>
      </c>
      <c r="T23" s="103">
        <v>3249</v>
      </c>
      <c r="U23" s="75">
        <v>541</v>
      </c>
      <c r="V23" s="13">
        <f t="shared" si="16"/>
        <v>0.1665127731609726</v>
      </c>
      <c r="W23" s="75">
        <v>2708</v>
      </c>
      <c r="X23" s="13">
        <f t="shared" si="17"/>
        <v>0.83348722683902743</v>
      </c>
      <c r="Y23" s="103">
        <v>2133</v>
      </c>
      <c r="Z23" s="75">
        <v>261</v>
      </c>
      <c r="AA23" s="13">
        <f t="shared" si="18"/>
        <v>0.12236286919831224</v>
      </c>
      <c r="AB23" s="75">
        <v>1872</v>
      </c>
      <c r="AC23" s="13">
        <f t="shared" si="19"/>
        <v>0.87763713080168781</v>
      </c>
      <c r="AD23" s="103">
        <v>854</v>
      </c>
      <c r="AE23" s="75">
        <v>72</v>
      </c>
      <c r="AF23" s="13">
        <f t="shared" si="20"/>
        <v>8.4309133489461355E-2</v>
      </c>
      <c r="AG23" s="75">
        <v>782</v>
      </c>
      <c r="AH23" s="13">
        <f t="shared" si="21"/>
        <v>0.91569086651053866</v>
      </c>
      <c r="AI23" s="103">
        <v>258</v>
      </c>
      <c r="AJ23" s="75">
        <v>10</v>
      </c>
      <c r="AK23" s="13">
        <f t="shared" si="22"/>
        <v>3.875968992248062E-2</v>
      </c>
      <c r="AL23" s="75">
        <v>248</v>
      </c>
      <c r="AM23" s="13">
        <f t="shared" si="23"/>
        <v>0.96124031007751942</v>
      </c>
      <c r="AN23" s="103">
        <f t="shared" si="24"/>
        <v>10567</v>
      </c>
      <c r="AO23" s="75">
        <f t="shared" si="0"/>
        <v>1574</v>
      </c>
      <c r="AP23" s="13">
        <f t="shared" si="25"/>
        <v>0.14895429166272359</v>
      </c>
      <c r="AQ23" s="34">
        <f t="shared" si="1"/>
        <v>8993</v>
      </c>
      <c r="AR23" s="13">
        <f t="shared" si="26"/>
        <v>0.85104570833727644</v>
      </c>
      <c r="AS23" s="58">
        <v>18</v>
      </c>
      <c r="AT23" s="11" t="s">
        <v>62</v>
      </c>
      <c r="AU23" s="38">
        <f t="shared" si="2"/>
        <v>0.19698134974043452</v>
      </c>
      <c r="AV23" s="38">
        <f t="shared" si="3"/>
        <v>0.80301865025956543</v>
      </c>
      <c r="AW23" s="38">
        <f t="shared" si="4"/>
        <v>1.4116177389131793E-2</v>
      </c>
      <c r="AX23" s="38">
        <f t="shared" si="5"/>
        <v>0.98588382261086815</v>
      </c>
      <c r="AZ23" s="82" t="s">
        <v>27</v>
      </c>
      <c r="BA23" s="38">
        <f t="shared" si="6"/>
        <v>0.13858511564889189</v>
      </c>
      <c r="BB23" s="38">
        <f t="shared" si="7"/>
        <v>0.86141488435110813</v>
      </c>
      <c r="BC23" s="38">
        <f t="shared" si="8"/>
        <v>7.9903147699757864E-3</v>
      </c>
      <c r="BD23" s="38">
        <f t="shared" si="9"/>
        <v>0.9920096852300242</v>
      </c>
      <c r="BE23" s="58"/>
    </row>
    <row r="24" spans="2:57" s="12" customFormat="1" ht="13.5" customHeight="1">
      <c r="B24" s="242">
        <v>7</v>
      </c>
      <c r="C24" s="315" t="s">
        <v>111</v>
      </c>
      <c r="D24" s="80" t="s">
        <v>168</v>
      </c>
      <c r="E24" s="101">
        <v>17</v>
      </c>
      <c r="F24" s="79">
        <v>4</v>
      </c>
      <c r="G24" s="77">
        <f t="shared" si="10"/>
        <v>0.23529411764705882</v>
      </c>
      <c r="H24" s="79">
        <v>13</v>
      </c>
      <c r="I24" s="77">
        <f t="shared" si="11"/>
        <v>0.76470588235294112</v>
      </c>
      <c r="J24" s="101">
        <v>48</v>
      </c>
      <c r="K24" s="79">
        <v>7</v>
      </c>
      <c r="L24" s="77">
        <f t="shared" si="12"/>
        <v>0.14583333333333334</v>
      </c>
      <c r="M24" s="79">
        <v>41</v>
      </c>
      <c r="N24" s="77">
        <f t="shared" si="13"/>
        <v>0.85416666666666663</v>
      </c>
      <c r="O24" s="101">
        <v>1976</v>
      </c>
      <c r="P24" s="79">
        <v>535</v>
      </c>
      <c r="Q24" s="77">
        <f t="shared" si="14"/>
        <v>0.270748987854251</v>
      </c>
      <c r="R24" s="79">
        <v>1441</v>
      </c>
      <c r="S24" s="77">
        <f t="shared" si="15"/>
        <v>0.72925101214574894</v>
      </c>
      <c r="T24" s="101">
        <v>1566</v>
      </c>
      <c r="U24" s="79">
        <v>405</v>
      </c>
      <c r="V24" s="77">
        <f t="shared" si="16"/>
        <v>0.25862068965517243</v>
      </c>
      <c r="W24" s="79">
        <v>1161</v>
      </c>
      <c r="X24" s="77">
        <f t="shared" si="17"/>
        <v>0.74137931034482762</v>
      </c>
      <c r="Y24" s="101">
        <v>915</v>
      </c>
      <c r="Z24" s="79">
        <v>173</v>
      </c>
      <c r="AA24" s="77">
        <f t="shared" si="18"/>
        <v>0.18907103825136612</v>
      </c>
      <c r="AB24" s="79">
        <v>742</v>
      </c>
      <c r="AC24" s="77">
        <f t="shared" si="19"/>
        <v>0.81092896174863383</v>
      </c>
      <c r="AD24" s="101">
        <v>324</v>
      </c>
      <c r="AE24" s="79">
        <v>46</v>
      </c>
      <c r="AF24" s="77">
        <f t="shared" si="20"/>
        <v>0.1419753086419753</v>
      </c>
      <c r="AG24" s="79">
        <v>278</v>
      </c>
      <c r="AH24" s="77">
        <f t="shared" si="21"/>
        <v>0.85802469135802473</v>
      </c>
      <c r="AI24" s="101">
        <v>114</v>
      </c>
      <c r="AJ24" s="79">
        <v>9</v>
      </c>
      <c r="AK24" s="77">
        <f t="shared" si="22"/>
        <v>7.8947368421052627E-2</v>
      </c>
      <c r="AL24" s="79">
        <v>105</v>
      </c>
      <c r="AM24" s="77">
        <f t="shared" si="23"/>
        <v>0.92105263157894735</v>
      </c>
      <c r="AN24" s="101">
        <f t="shared" si="24"/>
        <v>4960</v>
      </c>
      <c r="AO24" s="79">
        <f t="shared" si="0"/>
        <v>1179</v>
      </c>
      <c r="AP24" s="77">
        <f t="shared" si="25"/>
        <v>0.23770161290322581</v>
      </c>
      <c r="AQ24" s="78">
        <f t="shared" si="1"/>
        <v>3781</v>
      </c>
      <c r="AR24" s="77">
        <f t="shared" si="26"/>
        <v>0.76229838709677422</v>
      </c>
      <c r="AS24" s="58">
        <v>19</v>
      </c>
      <c r="AT24" s="11" t="s">
        <v>118</v>
      </c>
      <c r="AU24" s="38">
        <f t="shared" si="2"/>
        <v>0.1197868822340621</v>
      </c>
      <c r="AV24" s="38">
        <f t="shared" si="3"/>
        <v>0.88021311776593791</v>
      </c>
      <c r="AW24" s="38">
        <f t="shared" si="4"/>
        <v>8.6318515321536469E-3</v>
      </c>
      <c r="AX24" s="38">
        <f t="shared" si="5"/>
        <v>0.99136814846784638</v>
      </c>
      <c r="AZ24" s="82" t="s">
        <v>16</v>
      </c>
      <c r="BA24" s="38">
        <f t="shared" si="6"/>
        <v>0.21134481987021705</v>
      </c>
      <c r="BB24" s="38">
        <f t="shared" si="7"/>
        <v>0.78865518012978297</v>
      </c>
      <c r="BC24" s="38">
        <f t="shared" si="8"/>
        <v>1.0183572289963822E-2</v>
      </c>
      <c r="BD24" s="38">
        <f t="shared" si="9"/>
        <v>0.9898164277100362</v>
      </c>
      <c r="BE24" s="58"/>
    </row>
    <row r="25" spans="2:57" s="12" customFormat="1" ht="13.5" customHeight="1">
      <c r="B25" s="243"/>
      <c r="C25" s="316"/>
      <c r="D25" s="70" t="s">
        <v>169</v>
      </c>
      <c r="E25" s="102">
        <v>26</v>
      </c>
      <c r="F25" s="69">
        <v>0</v>
      </c>
      <c r="G25" s="64">
        <f t="shared" si="10"/>
        <v>0</v>
      </c>
      <c r="H25" s="69">
        <v>26</v>
      </c>
      <c r="I25" s="64">
        <f t="shared" si="11"/>
        <v>1</v>
      </c>
      <c r="J25" s="102">
        <v>45</v>
      </c>
      <c r="K25" s="69">
        <v>0</v>
      </c>
      <c r="L25" s="64">
        <f t="shared" si="12"/>
        <v>0</v>
      </c>
      <c r="M25" s="69">
        <v>45</v>
      </c>
      <c r="N25" s="64">
        <f t="shared" si="13"/>
        <v>1</v>
      </c>
      <c r="O25" s="102">
        <v>1643</v>
      </c>
      <c r="P25" s="69">
        <v>8</v>
      </c>
      <c r="Q25" s="64">
        <f t="shared" si="14"/>
        <v>4.8691418137553257E-3</v>
      </c>
      <c r="R25" s="69">
        <v>1635</v>
      </c>
      <c r="S25" s="64">
        <f t="shared" si="15"/>
        <v>0.99513085818624469</v>
      </c>
      <c r="T25" s="102">
        <v>1321</v>
      </c>
      <c r="U25" s="69">
        <v>5</v>
      </c>
      <c r="V25" s="64">
        <f t="shared" si="16"/>
        <v>3.7850113550340651E-3</v>
      </c>
      <c r="W25" s="69">
        <v>1316</v>
      </c>
      <c r="X25" s="64">
        <f t="shared" si="17"/>
        <v>0.99621498864496594</v>
      </c>
      <c r="Y25" s="102">
        <v>867</v>
      </c>
      <c r="Z25" s="69">
        <v>2</v>
      </c>
      <c r="AA25" s="64">
        <f t="shared" si="18"/>
        <v>2.306805074971165E-3</v>
      </c>
      <c r="AB25" s="69">
        <v>865</v>
      </c>
      <c r="AC25" s="64">
        <f t="shared" si="19"/>
        <v>0.99769319492502884</v>
      </c>
      <c r="AD25" s="102">
        <v>415</v>
      </c>
      <c r="AE25" s="69">
        <v>2</v>
      </c>
      <c r="AF25" s="64">
        <f t="shared" si="20"/>
        <v>4.8192771084337354E-3</v>
      </c>
      <c r="AG25" s="69">
        <v>413</v>
      </c>
      <c r="AH25" s="64">
        <f t="shared" si="21"/>
        <v>0.99518072289156623</v>
      </c>
      <c r="AI25" s="102">
        <v>151</v>
      </c>
      <c r="AJ25" s="69">
        <v>0</v>
      </c>
      <c r="AK25" s="64">
        <f t="shared" si="22"/>
        <v>0</v>
      </c>
      <c r="AL25" s="69">
        <v>151</v>
      </c>
      <c r="AM25" s="64">
        <f t="shared" si="23"/>
        <v>1</v>
      </c>
      <c r="AN25" s="102">
        <f t="shared" si="24"/>
        <v>4468</v>
      </c>
      <c r="AO25" s="69">
        <f t="shared" si="0"/>
        <v>17</v>
      </c>
      <c r="AP25" s="64">
        <f t="shared" si="25"/>
        <v>3.8048343777976725E-3</v>
      </c>
      <c r="AQ25" s="68">
        <f t="shared" si="1"/>
        <v>4451</v>
      </c>
      <c r="AR25" s="64">
        <f t="shared" si="26"/>
        <v>0.99619516562220234</v>
      </c>
      <c r="AS25" s="58">
        <v>20</v>
      </c>
      <c r="AT25" s="11" t="s">
        <v>119</v>
      </c>
      <c r="AU25" s="38">
        <f t="shared" si="2"/>
        <v>0.15578593443541608</v>
      </c>
      <c r="AV25" s="38">
        <f t="shared" si="3"/>
        <v>0.84421406556458389</v>
      </c>
      <c r="AW25" s="38">
        <f t="shared" si="4"/>
        <v>2.2143590914279192E-2</v>
      </c>
      <c r="AX25" s="38">
        <f t="shared" si="5"/>
        <v>0.9778564090857208</v>
      </c>
      <c r="AZ25" s="82" t="s">
        <v>48</v>
      </c>
      <c r="BA25" s="38">
        <f t="shared" si="6"/>
        <v>0.31778957849319617</v>
      </c>
      <c r="BB25" s="38">
        <f t="shared" si="7"/>
        <v>0.68221042150680389</v>
      </c>
      <c r="BC25" s="38">
        <f t="shared" si="8"/>
        <v>1.4718076285240465E-2</v>
      </c>
      <c r="BD25" s="38">
        <f t="shared" si="9"/>
        <v>0.98528192371475953</v>
      </c>
      <c r="BE25" s="58"/>
    </row>
    <row r="26" spans="2:57" s="12" customFormat="1" ht="13.5" customHeight="1">
      <c r="B26" s="244"/>
      <c r="C26" s="318"/>
      <c r="D26" s="76" t="s">
        <v>74</v>
      </c>
      <c r="E26" s="103">
        <v>43</v>
      </c>
      <c r="F26" s="75">
        <v>4</v>
      </c>
      <c r="G26" s="13">
        <f t="shared" si="10"/>
        <v>9.3023255813953487E-2</v>
      </c>
      <c r="H26" s="75">
        <v>39</v>
      </c>
      <c r="I26" s="13">
        <f t="shared" si="11"/>
        <v>0.90697674418604646</v>
      </c>
      <c r="J26" s="103">
        <v>93</v>
      </c>
      <c r="K26" s="75">
        <v>7</v>
      </c>
      <c r="L26" s="13">
        <f t="shared" si="12"/>
        <v>7.5268817204301078E-2</v>
      </c>
      <c r="M26" s="75">
        <v>86</v>
      </c>
      <c r="N26" s="13">
        <f t="shared" si="13"/>
        <v>0.92473118279569888</v>
      </c>
      <c r="O26" s="103">
        <v>3619</v>
      </c>
      <c r="P26" s="75">
        <v>543</v>
      </c>
      <c r="Q26" s="13">
        <f t="shared" si="14"/>
        <v>0.15004144791378835</v>
      </c>
      <c r="R26" s="75">
        <v>3076</v>
      </c>
      <c r="S26" s="13">
        <f t="shared" si="15"/>
        <v>0.84995855208621163</v>
      </c>
      <c r="T26" s="103">
        <v>2887</v>
      </c>
      <c r="U26" s="75">
        <v>410</v>
      </c>
      <c r="V26" s="13">
        <f t="shared" si="16"/>
        <v>0.14201593349497749</v>
      </c>
      <c r="W26" s="75">
        <v>2477</v>
      </c>
      <c r="X26" s="13">
        <f t="shared" si="17"/>
        <v>0.85798406650502257</v>
      </c>
      <c r="Y26" s="103">
        <v>1782</v>
      </c>
      <c r="Z26" s="75">
        <v>175</v>
      </c>
      <c r="AA26" s="13">
        <f t="shared" si="18"/>
        <v>9.8204264870931535E-2</v>
      </c>
      <c r="AB26" s="75">
        <v>1607</v>
      </c>
      <c r="AC26" s="13">
        <f t="shared" si="19"/>
        <v>0.90179573512906841</v>
      </c>
      <c r="AD26" s="103">
        <v>739</v>
      </c>
      <c r="AE26" s="75">
        <v>48</v>
      </c>
      <c r="AF26" s="13">
        <f t="shared" si="20"/>
        <v>6.4952638700947224E-2</v>
      </c>
      <c r="AG26" s="75">
        <v>691</v>
      </c>
      <c r="AH26" s="13">
        <f t="shared" si="21"/>
        <v>0.93504736129905275</v>
      </c>
      <c r="AI26" s="103">
        <v>265</v>
      </c>
      <c r="AJ26" s="75">
        <v>9</v>
      </c>
      <c r="AK26" s="13">
        <f t="shared" si="22"/>
        <v>3.3962264150943396E-2</v>
      </c>
      <c r="AL26" s="75">
        <v>256</v>
      </c>
      <c r="AM26" s="13">
        <f t="shared" si="23"/>
        <v>0.96603773584905661</v>
      </c>
      <c r="AN26" s="103">
        <f t="shared" si="24"/>
        <v>9428</v>
      </c>
      <c r="AO26" s="75">
        <f t="shared" si="0"/>
        <v>1196</v>
      </c>
      <c r="AP26" s="13">
        <f t="shared" si="25"/>
        <v>0.12685617310140007</v>
      </c>
      <c r="AQ26" s="34">
        <f t="shared" si="1"/>
        <v>8232</v>
      </c>
      <c r="AR26" s="13">
        <f t="shared" si="26"/>
        <v>0.87314382689859993</v>
      </c>
      <c r="AS26" s="58">
        <v>21</v>
      </c>
      <c r="AT26" s="11" t="s">
        <v>120</v>
      </c>
      <c r="AU26" s="38">
        <f t="shared" si="2"/>
        <v>0.14456836018174307</v>
      </c>
      <c r="AV26" s="38">
        <f t="shared" si="3"/>
        <v>0.85543163981825687</v>
      </c>
      <c r="AW26" s="38">
        <f t="shared" si="4"/>
        <v>1.7888770811193767E-2</v>
      </c>
      <c r="AX26" s="38">
        <f t="shared" si="5"/>
        <v>0.98211122918880622</v>
      </c>
      <c r="AZ26" s="82" t="s">
        <v>4</v>
      </c>
      <c r="BA26" s="38">
        <f t="shared" si="6"/>
        <v>0.28852982954545453</v>
      </c>
      <c r="BB26" s="38">
        <f t="shared" si="7"/>
        <v>0.71147017045454541</v>
      </c>
      <c r="BC26" s="38">
        <f t="shared" si="8"/>
        <v>1.3930497303774715E-2</v>
      </c>
      <c r="BD26" s="38">
        <f t="shared" si="9"/>
        <v>0.98606950269622529</v>
      </c>
      <c r="BE26" s="58"/>
    </row>
    <row r="27" spans="2:57" s="12" customFormat="1" ht="13.5" customHeight="1">
      <c r="B27" s="242">
        <v>8</v>
      </c>
      <c r="C27" s="315" t="s">
        <v>58</v>
      </c>
      <c r="D27" s="80" t="s">
        <v>168</v>
      </c>
      <c r="E27" s="101">
        <v>9</v>
      </c>
      <c r="F27" s="79">
        <v>1</v>
      </c>
      <c r="G27" s="77">
        <f t="shared" si="10"/>
        <v>0.1111111111111111</v>
      </c>
      <c r="H27" s="79">
        <v>8</v>
      </c>
      <c r="I27" s="77">
        <f t="shared" si="11"/>
        <v>0.88888888888888884</v>
      </c>
      <c r="J27" s="101">
        <v>34</v>
      </c>
      <c r="K27" s="79">
        <v>1</v>
      </c>
      <c r="L27" s="77">
        <f t="shared" si="12"/>
        <v>2.9411764705882353E-2</v>
      </c>
      <c r="M27" s="79">
        <v>33</v>
      </c>
      <c r="N27" s="77">
        <f t="shared" si="13"/>
        <v>0.97058823529411764</v>
      </c>
      <c r="O27" s="101">
        <v>1573</v>
      </c>
      <c r="P27" s="79">
        <v>186</v>
      </c>
      <c r="Q27" s="77">
        <f t="shared" si="14"/>
        <v>0.11824539097266371</v>
      </c>
      <c r="R27" s="79">
        <v>1387</v>
      </c>
      <c r="S27" s="77">
        <f t="shared" si="15"/>
        <v>0.88175460902733627</v>
      </c>
      <c r="T27" s="101">
        <v>1356</v>
      </c>
      <c r="U27" s="79">
        <v>146</v>
      </c>
      <c r="V27" s="77">
        <f t="shared" si="16"/>
        <v>0.10766961651917405</v>
      </c>
      <c r="W27" s="79">
        <v>1210</v>
      </c>
      <c r="X27" s="77">
        <f t="shared" si="17"/>
        <v>0.89233038348082594</v>
      </c>
      <c r="Y27" s="101">
        <v>898</v>
      </c>
      <c r="Z27" s="79">
        <v>66</v>
      </c>
      <c r="AA27" s="77">
        <f t="shared" si="18"/>
        <v>7.3496659242761692E-2</v>
      </c>
      <c r="AB27" s="79">
        <v>832</v>
      </c>
      <c r="AC27" s="77">
        <f t="shared" si="19"/>
        <v>0.92650334075723828</v>
      </c>
      <c r="AD27" s="101">
        <v>416</v>
      </c>
      <c r="AE27" s="79">
        <v>13</v>
      </c>
      <c r="AF27" s="77">
        <f t="shared" si="20"/>
        <v>3.125E-2</v>
      </c>
      <c r="AG27" s="79">
        <v>403</v>
      </c>
      <c r="AH27" s="77">
        <f t="shared" si="21"/>
        <v>0.96875</v>
      </c>
      <c r="AI27" s="101">
        <v>132</v>
      </c>
      <c r="AJ27" s="79">
        <v>2</v>
      </c>
      <c r="AK27" s="77">
        <f t="shared" si="22"/>
        <v>1.5151515151515152E-2</v>
      </c>
      <c r="AL27" s="79">
        <v>130</v>
      </c>
      <c r="AM27" s="77">
        <f t="shared" si="23"/>
        <v>0.98484848484848486</v>
      </c>
      <c r="AN27" s="101">
        <f t="shared" si="24"/>
        <v>4418</v>
      </c>
      <c r="AO27" s="79">
        <f t="shared" ref="AO27:AO38" si="27">SUM(F27,K27,P27,U27,Z27,AE27,AJ27)</f>
        <v>415</v>
      </c>
      <c r="AP27" s="77">
        <f t="shared" si="25"/>
        <v>9.393390674513355E-2</v>
      </c>
      <c r="AQ27" s="78">
        <f t="shared" ref="AQ27:AQ38" si="28">SUM(H27,M27,R27,W27,AB27,AG27,AL27)</f>
        <v>4003</v>
      </c>
      <c r="AR27" s="77">
        <f t="shared" si="26"/>
        <v>0.90606609325486642</v>
      </c>
      <c r="AS27" s="58">
        <v>22</v>
      </c>
      <c r="AT27" s="11" t="s">
        <v>63</v>
      </c>
      <c r="AU27" s="38">
        <f t="shared" si="2"/>
        <v>0.19684395090590298</v>
      </c>
      <c r="AV27" s="38">
        <f t="shared" si="3"/>
        <v>0.80315604909409699</v>
      </c>
      <c r="AW27" s="38">
        <f t="shared" si="4"/>
        <v>1.8702437766026054E-2</v>
      </c>
      <c r="AX27" s="38">
        <f t="shared" si="5"/>
        <v>0.98129756223397391</v>
      </c>
      <c r="AZ27" s="82" t="s">
        <v>22</v>
      </c>
      <c r="BA27" s="38">
        <f t="shared" si="6"/>
        <v>0.22586948026572881</v>
      </c>
      <c r="BB27" s="38">
        <f t="shared" si="7"/>
        <v>0.77413051973427116</v>
      </c>
      <c r="BC27" s="38">
        <f t="shared" si="8"/>
        <v>3.8610038610038609E-2</v>
      </c>
      <c r="BD27" s="38">
        <f t="shared" si="9"/>
        <v>0.96138996138996136</v>
      </c>
      <c r="BE27" s="58"/>
    </row>
    <row r="28" spans="2:57" s="12" customFormat="1" ht="13.5" customHeight="1">
      <c r="B28" s="243"/>
      <c r="C28" s="316"/>
      <c r="D28" s="70" t="s">
        <v>169</v>
      </c>
      <c r="E28" s="102">
        <v>12</v>
      </c>
      <c r="F28" s="69">
        <v>0</v>
      </c>
      <c r="G28" s="64">
        <f t="shared" si="10"/>
        <v>0</v>
      </c>
      <c r="H28" s="69">
        <v>12</v>
      </c>
      <c r="I28" s="64">
        <f t="shared" si="11"/>
        <v>1</v>
      </c>
      <c r="J28" s="102">
        <v>36</v>
      </c>
      <c r="K28" s="69">
        <v>0</v>
      </c>
      <c r="L28" s="64">
        <f t="shared" si="12"/>
        <v>0</v>
      </c>
      <c r="M28" s="69">
        <v>36</v>
      </c>
      <c r="N28" s="64">
        <f t="shared" si="13"/>
        <v>1</v>
      </c>
      <c r="O28" s="102">
        <v>962</v>
      </c>
      <c r="P28" s="69">
        <v>6</v>
      </c>
      <c r="Q28" s="64">
        <f t="shared" si="14"/>
        <v>6.2370062370062374E-3</v>
      </c>
      <c r="R28" s="69">
        <v>956</v>
      </c>
      <c r="S28" s="64">
        <f t="shared" si="15"/>
        <v>0.99376299376299382</v>
      </c>
      <c r="T28" s="102">
        <v>713</v>
      </c>
      <c r="U28" s="69">
        <v>9</v>
      </c>
      <c r="V28" s="64">
        <f t="shared" si="16"/>
        <v>1.2622720897615708E-2</v>
      </c>
      <c r="W28" s="69">
        <v>704</v>
      </c>
      <c r="X28" s="64">
        <f t="shared" si="17"/>
        <v>0.98737727910238426</v>
      </c>
      <c r="Y28" s="102">
        <v>614</v>
      </c>
      <c r="Z28" s="69">
        <v>7</v>
      </c>
      <c r="AA28" s="64">
        <f t="shared" si="18"/>
        <v>1.1400651465798045E-2</v>
      </c>
      <c r="AB28" s="69">
        <v>607</v>
      </c>
      <c r="AC28" s="64">
        <f t="shared" si="19"/>
        <v>0.98859934853420195</v>
      </c>
      <c r="AD28" s="102">
        <v>364</v>
      </c>
      <c r="AE28" s="69">
        <v>7</v>
      </c>
      <c r="AF28" s="64">
        <f t="shared" si="20"/>
        <v>1.9230769230769232E-2</v>
      </c>
      <c r="AG28" s="69">
        <v>357</v>
      </c>
      <c r="AH28" s="64">
        <f t="shared" si="21"/>
        <v>0.98076923076923073</v>
      </c>
      <c r="AI28" s="102">
        <v>125</v>
      </c>
      <c r="AJ28" s="69">
        <v>0</v>
      </c>
      <c r="AK28" s="64">
        <f t="shared" si="22"/>
        <v>0</v>
      </c>
      <c r="AL28" s="69">
        <v>125</v>
      </c>
      <c r="AM28" s="64">
        <f t="shared" si="23"/>
        <v>1</v>
      </c>
      <c r="AN28" s="102">
        <f t="shared" si="24"/>
        <v>2826</v>
      </c>
      <c r="AO28" s="69">
        <f t="shared" si="27"/>
        <v>29</v>
      </c>
      <c r="AP28" s="64">
        <f t="shared" si="25"/>
        <v>1.0261854210898797E-2</v>
      </c>
      <c r="AQ28" s="68">
        <f t="shared" si="28"/>
        <v>2797</v>
      </c>
      <c r="AR28" s="64">
        <f t="shared" si="26"/>
        <v>0.98973814578910124</v>
      </c>
      <c r="AS28" s="58">
        <v>23</v>
      </c>
      <c r="AT28" s="11" t="s">
        <v>121</v>
      </c>
      <c r="AU28" s="38">
        <f t="shared" si="2"/>
        <v>0.16643863729648378</v>
      </c>
      <c r="AV28" s="38">
        <f t="shared" si="3"/>
        <v>0.83356136270351622</v>
      </c>
      <c r="AW28" s="38">
        <f t="shared" si="4"/>
        <v>9.7599370326643051E-3</v>
      </c>
      <c r="AX28" s="38">
        <f t="shared" si="5"/>
        <v>0.99024006296733569</v>
      </c>
      <c r="AZ28" s="82" t="s">
        <v>28</v>
      </c>
      <c r="BA28" s="38">
        <f t="shared" si="6"/>
        <v>0.19367381252627155</v>
      </c>
      <c r="BB28" s="38">
        <f t="shared" si="7"/>
        <v>0.80632618747372842</v>
      </c>
      <c r="BC28" s="38">
        <f t="shared" si="8"/>
        <v>1.1817670230725942E-2</v>
      </c>
      <c r="BD28" s="38">
        <f t="shared" si="9"/>
        <v>0.988182329769274</v>
      </c>
      <c r="BE28" s="58"/>
    </row>
    <row r="29" spans="2:57" s="12" customFormat="1" ht="13.5" customHeight="1">
      <c r="B29" s="244"/>
      <c r="C29" s="318"/>
      <c r="D29" s="76" t="s">
        <v>74</v>
      </c>
      <c r="E29" s="103">
        <v>21</v>
      </c>
      <c r="F29" s="75">
        <v>1</v>
      </c>
      <c r="G29" s="13">
        <f t="shared" si="10"/>
        <v>4.7619047619047616E-2</v>
      </c>
      <c r="H29" s="75">
        <v>20</v>
      </c>
      <c r="I29" s="13">
        <f t="shared" si="11"/>
        <v>0.95238095238095233</v>
      </c>
      <c r="J29" s="103">
        <v>70</v>
      </c>
      <c r="K29" s="75">
        <v>1</v>
      </c>
      <c r="L29" s="13">
        <f t="shared" si="12"/>
        <v>1.4285714285714285E-2</v>
      </c>
      <c r="M29" s="75">
        <v>69</v>
      </c>
      <c r="N29" s="13">
        <f t="shared" si="13"/>
        <v>0.98571428571428577</v>
      </c>
      <c r="O29" s="103">
        <v>2535</v>
      </c>
      <c r="P29" s="75">
        <v>192</v>
      </c>
      <c r="Q29" s="13">
        <f t="shared" si="14"/>
        <v>7.5739644970414202E-2</v>
      </c>
      <c r="R29" s="75">
        <v>2343</v>
      </c>
      <c r="S29" s="13">
        <f t="shared" si="15"/>
        <v>0.92426035502958581</v>
      </c>
      <c r="T29" s="103">
        <v>2069</v>
      </c>
      <c r="U29" s="75">
        <v>155</v>
      </c>
      <c r="V29" s="13">
        <f t="shared" si="16"/>
        <v>7.4915418076365398E-2</v>
      </c>
      <c r="W29" s="75">
        <v>1914</v>
      </c>
      <c r="X29" s="13">
        <f t="shared" si="17"/>
        <v>0.92508458192363463</v>
      </c>
      <c r="Y29" s="103">
        <v>1512</v>
      </c>
      <c r="Z29" s="75">
        <v>73</v>
      </c>
      <c r="AA29" s="13">
        <f t="shared" si="18"/>
        <v>4.8280423280423278E-2</v>
      </c>
      <c r="AB29" s="75">
        <v>1439</v>
      </c>
      <c r="AC29" s="13">
        <f t="shared" si="19"/>
        <v>0.95171957671957674</v>
      </c>
      <c r="AD29" s="103">
        <v>780</v>
      </c>
      <c r="AE29" s="75">
        <v>20</v>
      </c>
      <c r="AF29" s="13">
        <f t="shared" si="20"/>
        <v>2.564102564102564E-2</v>
      </c>
      <c r="AG29" s="75">
        <v>760</v>
      </c>
      <c r="AH29" s="13">
        <f t="shared" si="21"/>
        <v>0.97435897435897434</v>
      </c>
      <c r="AI29" s="103">
        <v>257</v>
      </c>
      <c r="AJ29" s="75">
        <v>2</v>
      </c>
      <c r="AK29" s="13">
        <f t="shared" si="22"/>
        <v>7.7821011673151752E-3</v>
      </c>
      <c r="AL29" s="75">
        <v>255</v>
      </c>
      <c r="AM29" s="13">
        <f t="shared" si="23"/>
        <v>0.99221789883268485</v>
      </c>
      <c r="AN29" s="103">
        <f t="shared" si="24"/>
        <v>7244</v>
      </c>
      <c r="AO29" s="75">
        <f t="shared" si="27"/>
        <v>444</v>
      </c>
      <c r="AP29" s="13">
        <f t="shared" si="25"/>
        <v>6.1292103810049695E-2</v>
      </c>
      <c r="AQ29" s="34">
        <f t="shared" si="28"/>
        <v>6800</v>
      </c>
      <c r="AR29" s="13">
        <f t="shared" si="26"/>
        <v>0.93870789618995032</v>
      </c>
      <c r="AS29" s="58">
        <v>24</v>
      </c>
      <c r="AT29" s="11" t="s">
        <v>122</v>
      </c>
      <c r="AU29" s="38">
        <f t="shared" si="2"/>
        <v>0.18481896175657991</v>
      </c>
      <c r="AV29" s="38">
        <f t="shared" si="3"/>
        <v>0.81518103824342014</v>
      </c>
      <c r="AW29" s="38">
        <f t="shared" si="4"/>
        <v>5.8972198820556026E-3</v>
      </c>
      <c r="AX29" s="38">
        <f t="shared" si="5"/>
        <v>0.9941027801179444</v>
      </c>
      <c r="AZ29" s="82" t="s">
        <v>17</v>
      </c>
      <c r="BA29" s="38">
        <f t="shared" si="6"/>
        <v>0.18633540372670807</v>
      </c>
      <c r="BB29" s="38">
        <f t="shared" si="7"/>
        <v>0.81366459627329191</v>
      </c>
      <c r="BC29" s="38">
        <f t="shared" si="8"/>
        <v>9.2704069347459665E-3</v>
      </c>
      <c r="BD29" s="38">
        <f t="shared" si="9"/>
        <v>0.99072959306525399</v>
      </c>
      <c r="BE29" s="58"/>
    </row>
    <row r="30" spans="2:57" s="12" customFormat="1" ht="13.5" customHeight="1">
      <c r="B30" s="242">
        <v>9</v>
      </c>
      <c r="C30" s="315" t="s">
        <v>112</v>
      </c>
      <c r="D30" s="80" t="s">
        <v>168</v>
      </c>
      <c r="E30" s="101">
        <v>6</v>
      </c>
      <c r="F30" s="79">
        <v>1</v>
      </c>
      <c r="G30" s="77">
        <f t="shared" si="10"/>
        <v>0.16666666666666666</v>
      </c>
      <c r="H30" s="79">
        <v>5</v>
      </c>
      <c r="I30" s="77">
        <f t="shared" si="11"/>
        <v>0.83333333333333337</v>
      </c>
      <c r="J30" s="101">
        <v>20</v>
      </c>
      <c r="K30" s="79">
        <v>3</v>
      </c>
      <c r="L30" s="77">
        <f t="shared" si="12"/>
        <v>0.15</v>
      </c>
      <c r="M30" s="79">
        <v>17</v>
      </c>
      <c r="N30" s="77">
        <f t="shared" si="13"/>
        <v>0.85</v>
      </c>
      <c r="O30" s="101">
        <v>852</v>
      </c>
      <c r="P30" s="79">
        <v>158</v>
      </c>
      <c r="Q30" s="77">
        <f t="shared" si="14"/>
        <v>0.18544600938967137</v>
      </c>
      <c r="R30" s="79">
        <v>694</v>
      </c>
      <c r="S30" s="77">
        <f t="shared" si="15"/>
        <v>0.81455399061032863</v>
      </c>
      <c r="T30" s="101">
        <v>712</v>
      </c>
      <c r="U30" s="79">
        <v>137</v>
      </c>
      <c r="V30" s="77">
        <f t="shared" si="16"/>
        <v>0.19241573033707865</v>
      </c>
      <c r="W30" s="79">
        <v>575</v>
      </c>
      <c r="X30" s="77">
        <f t="shared" si="17"/>
        <v>0.80758426966292129</v>
      </c>
      <c r="Y30" s="101">
        <v>462</v>
      </c>
      <c r="Z30" s="79">
        <v>65</v>
      </c>
      <c r="AA30" s="77">
        <f t="shared" si="18"/>
        <v>0.1406926406926407</v>
      </c>
      <c r="AB30" s="79">
        <v>397</v>
      </c>
      <c r="AC30" s="77">
        <f t="shared" si="19"/>
        <v>0.85930735930735935</v>
      </c>
      <c r="AD30" s="101">
        <v>177</v>
      </c>
      <c r="AE30" s="79">
        <v>23</v>
      </c>
      <c r="AF30" s="77">
        <f t="shared" si="20"/>
        <v>0.12994350282485875</v>
      </c>
      <c r="AG30" s="79">
        <v>154</v>
      </c>
      <c r="AH30" s="77">
        <f t="shared" si="21"/>
        <v>0.87005649717514122</v>
      </c>
      <c r="AI30" s="101">
        <v>60</v>
      </c>
      <c r="AJ30" s="79">
        <v>1</v>
      </c>
      <c r="AK30" s="77">
        <f t="shared" si="22"/>
        <v>1.6666666666666666E-2</v>
      </c>
      <c r="AL30" s="79">
        <v>59</v>
      </c>
      <c r="AM30" s="77">
        <f t="shared" si="23"/>
        <v>0.98333333333333328</v>
      </c>
      <c r="AN30" s="101">
        <f t="shared" si="24"/>
        <v>2289</v>
      </c>
      <c r="AO30" s="79">
        <f t="shared" si="27"/>
        <v>388</v>
      </c>
      <c r="AP30" s="77">
        <f t="shared" si="25"/>
        <v>0.16950633464394932</v>
      </c>
      <c r="AQ30" s="78">
        <f t="shared" si="28"/>
        <v>1901</v>
      </c>
      <c r="AR30" s="77">
        <f t="shared" si="26"/>
        <v>0.83049366535605063</v>
      </c>
      <c r="AS30" s="58">
        <v>25</v>
      </c>
      <c r="AT30" s="11" t="s">
        <v>123</v>
      </c>
      <c r="AU30" s="38">
        <f t="shared" si="2"/>
        <v>0.12885216614560072</v>
      </c>
      <c r="AV30" s="38">
        <f t="shared" si="3"/>
        <v>0.87114783385439931</v>
      </c>
      <c r="AW30" s="38">
        <f t="shared" si="4"/>
        <v>1.3590033975084938E-2</v>
      </c>
      <c r="AX30" s="38">
        <f t="shared" si="5"/>
        <v>0.98640996602491504</v>
      </c>
      <c r="AZ30" s="82" t="s">
        <v>10</v>
      </c>
      <c r="BA30" s="38">
        <f t="shared" si="6"/>
        <v>0.19462972464511716</v>
      </c>
      <c r="BB30" s="38">
        <f t="shared" si="7"/>
        <v>0.80537027535488281</v>
      </c>
      <c r="BC30" s="38">
        <f t="shared" si="8"/>
        <v>2.5915822291504288E-2</v>
      </c>
      <c r="BD30" s="38">
        <f t="shared" si="9"/>
        <v>0.97408417770849576</v>
      </c>
      <c r="BE30" s="58"/>
    </row>
    <row r="31" spans="2:57" s="12" customFormat="1" ht="13.5" customHeight="1">
      <c r="B31" s="243"/>
      <c r="C31" s="316"/>
      <c r="D31" s="70" t="s">
        <v>169</v>
      </c>
      <c r="E31" s="102">
        <v>2</v>
      </c>
      <c r="F31" s="69">
        <v>0</v>
      </c>
      <c r="G31" s="67">
        <f t="shared" si="10"/>
        <v>0</v>
      </c>
      <c r="H31" s="69">
        <v>2</v>
      </c>
      <c r="I31" s="67">
        <f t="shared" si="11"/>
        <v>1</v>
      </c>
      <c r="J31" s="102">
        <v>17</v>
      </c>
      <c r="K31" s="69">
        <v>0</v>
      </c>
      <c r="L31" s="67">
        <f t="shared" si="12"/>
        <v>0</v>
      </c>
      <c r="M31" s="69">
        <v>17</v>
      </c>
      <c r="N31" s="67">
        <f t="shared" si="13"/>
        <v>1</v>
      </c>
      <c r="O31" s="102">
        <v>894</v>
      </c>
      <c r="P31" s="69">
        <v>32</v>
      </c>
      <c r="Q31" s="67">
        <f t="shared" si="14"/>
        <v>3.5794183445190156E-2</v>
      </c>
      <c r="R31" s="69">
        <v>862</v>
      </c>
      <c r="S31" s="67">
        <f t="shared" si="15"/>
        <v>0.96420581655480986</v>
      </c>
      <c r="T31" s="102">
        <v>658</v>
      </c>
      <c r="U31" s="69">
        <v>18</v>
      </c>
      <c r="V31" s="67">
        <f t="shared" si="16"/>
        <v>2.7355623100303952E-2</v>
      </c>
      <c r="W31" s="69">
        <v>640</v>
      </c>
      <c r="X31" s="67">
        <f t="shared" si="17"/>
        <v>0.97264437689969607</v>
      </c>
      <c r="Y31" s="102">
        <v>424</v>
      </c>
      <c r="Z31" s="69">
        <v>8</v>
      </c>
      <c r="AA31" s="67">
        <f t="shared" si="18"/>
        <v>1.8867924528301886E-2</v>
      </c>
      <c r="AB31" s="69">
        <v>416</v>
      </c>
      <c r="AC31" s="67">
        <f t="shared" si="19"/>
        <v>0.98113207547169812</v>
      </c>
      <c r="AD31" s="102">
        <v>228</v>
      </c>
      <c r="AE31" s="69">
        <v>9</v>
      </c>
      <c r="AF31" s="67">
        <f t="shared" si="20"/>
        <v>3.9473684210526314E-2</v>
      </c>
      <c r="AG31" s="69">
        <v>219</v>
      </c>
      <c r="AH31" s="67">
        <f t="shared" si="21"/>
        <v>0.96052631578947367</v>
      </c>
      <c r="AI31" s="102">
        <v>87</v>
      </c>
      <c r="AJ31" s="69">
        <v>0</v>
      </c>
      <c r="AK31" s="67">
        <f t="shared" si="22"/>
        <v>0</v>
      </c>
      <c r="AL31" s="69">
        <v>87</v>
      </c>
      <c r="AM31" s="67">
        <f t="shared" si="23"/>
        <v>1</v>
      </c>
      <c r="AN31" s="102">
        <f t="shared" si="24"/>
        <v>2310</v>
      </c>
      <c r="AO31" s="69">
        <f t="shared" si="27"/>
        <v>67</v>
      </c>
      <c r="AP31" s="67">
        <f t="shared" si="25"/>
        <v>2.9004329004329005E-2</v>
      </c>
      <c r="AQ31" s="68">
        <f t="shared" si="28"/>
        <v>2243</v>
      </c>
      <c r="AR31" s="67">
        <f t="shared" si="26"/>
        <v>0.97099567099567097</v>
      </c>
      <c r="AS31" s="58">
        <v>26</v>
      </c>
      <c r="AT31" s="11" t="s">
        <v>35</v>
      </c>
      <c r="AU31" s="38">
        <f t="shared" si="2"/>
        <v>0.12129136844680981</v>
      </c>
      <c r="AV31" s="38">
        <f t="shared" si="3"/>
        <v>0.87870863155319023</v>
      </c>
      <c r="AW31" s="38">
        <f t="shared" si="4"/>
        <v>1.0564359188212399E-2</v>
      </c>
      <c r="AX31" s="38">
        <f t="shared" si="5"/>
        <v>0.98943564081178759</v>
      </c>
      <c r="AZ31" s="82" t="s">
        <v>49</v>
      </c>
      <c r="BA31" s="38">
        <f t="shared" si="6"/>
        <v>0.21933962264150944</v>
      </c>
      <c r="BB31" s="38">
        <f t="shared" si="7"/>
        <v>0.78066037735849059</v>
      </c>
      <c r="BC31" s="38">
        <f t="shared" si="8"/>
        <v>3.3006244424620877E-2</v>
      </c>
      <c r="BD31" s="38">
        <f t="shared" si="9"/>
        <v>0.96699375557537914</v>
      </c>
      <c r="BE31" s="58"/>
    </row>
    <row r="32" spans="2:57" s="12" customFormat="1" ht="13.5" customHeight="1">
      <c r="B32" s="244"/>
      <c r="C32" s="318"/>
      <c r="D32" s="76" t="s">
        <v>74</v>
      </c>
      <c r="E32" s="103">
        <v>8</v>
      </c>
      <c r="F32" s="75">
        <v>1</v>
      </c>
      <c r="G32" s="13">
        <f t="shared" si="10"/>
        <v>0.125</v>
      </c>
      <c r="H32" s="75">
        <v>7</v>
      </c>
      <c r="I32" s="13">
        <f t="shared" si="11"/>
        <v>0.875</v>
      </c>
      <c r="J32" s="103">
        <v>37</v>
      </c>
      <c r="K32" s="75">
        <v>3</v>
      </c>
      <c r="L32" s="13">
        <f t="shared" si="12"/>
        <v>8.1081081081081086E-2</v>
      </c>
      <c r="M32" s="75">
        <v>34</v>
      </c>
      <c r="N32" s="13">
        <f t="shared" si="13"/>
        <v>0.91891891891891897</v>
      </c>
      <c r="O32" s="103">
        <v>1746</v>
      </c>
      <c r="P32" s="75">
        <v>190</v>
      </c>
      <c r="Q32" s="13">
        <f t="shared" si="14"/>
        <v>0.10882016036655212</v>
      </c>
      <c r="R32" s="75">
        <v>1556</v>
      </c>
      <c r="S32" s="13">
        <f t="shared" si="15"/>
        <v>0.89117983963344793</v>
      </c>
      <c r="T32" s="103">
        <v>1370</v>
      </c>
      <c r="U32" s="75">
        <v>155</v>
      </c>
      <c r="V32" s="13">
        <f t="shared" si="16"/>
        <v>0.11313868613138686</v>
      </c>
      <c r="W32" s="75">
        <v>1215</v>
      </c>
      <c r="X32" s="13">
        <f t="shared" si="17"/>
        <v>0.88686131386861311</v>
      </c>
      <c r="Y32" s="103">
        <v>886</v>
      </c>
      <c r="Z32" s="75">
        <v>73</v>
      </c>
      <c r="AA32" s="13">
        <f t="shared" si="18"/>
        <v>8.2392776523702027E-2</v>
      </c>
      <c r="AB32" s="75">
        <v>813</v>
      </c>
      <c r="AC32" s="13">
        <f t="shared" si="19"/>
        <v>0.91760722347629797</v>
      </c>
      <c r="AD32" s="103">
        <v>405</v>
      </c>
      <c r="AE32" s="75">
        <v>32</v>
      </c>
      <c r="AF32" s="13">
        <f t="shared" si="20"/>
        <v>7.9012345679012344E-2</v>
      </c>
      <c r="AG32" s="75">
        <v>373</v>
      </c>
      <c r="AH32" s="13">
        <f t="shared" si="21"/>
        <v>0.92098765432098761</v>
      </c>
      <c r="AI32" s="103">
        <v>147</v>
      </c>
      <c r="AJ32" s="75">
        <v>1</v>
      </c>
      <c r="AK32" s="13">
        <f t="shared" si="22"/>
        <v>6.8027210884353739E-3</v>
      </c>
      <c r="AL32" s="75">
        <v>146</v>
      </c>
      <c r="AM32" s="13">
        <f t="shared" si="23"/>
        <v>0.99319727891156462</v>
      </c>
      <c r="AN32" s="103">
        <f t="shared" si="24"/>
        <v>4599</v>
      </c>
      <c r="AO32" s="75">
        <f t="shared" si="27"/>
        <v>455</v>
      </c>
      <c r="AP32" s="13">
        <f t="shared" si="25"/>
        <v>9.8934550989345504E-2</v>
      </c>
      <c r="AQ32" s="34">
        <f t="shared" si="28"/>
        <v>4144</v>
      </c>
      <c r="AR32" s="13">
        <f t="shared" si="26"/>
        <v>0.90106544901065444</v>
      </c>
      <c r="AS32" s="58">
        <v>27</v>
      </c>
      <c r="AT32" s="11" t="s">
        <v>36</v>
      </c>
      <c r="AU32" s="38">
        <f t="shared" si="2"/>
        <v>0.11463617080143872</v>
      </c>
      <c r="AV32" s="38">
        <f t="shared" si="3"/>
        <v>0.88536382919856127</v>
      </c>
      <c r="AW32" s="38">
        <f t="shared" si="4"/>
        <v>5.5548697691643004E-3</v>
      </c>
      <c r="AX32" s="38">
        <f t="shared" si="5"/>
        <v>0.99444513023083569</v>
      </c>
      <c r="AZ32" s="82" t="s">
        <v>29</v>
      </c>
      <c r="BA32" s="38">
        <f t="shared" si="6"/>
        <v>0.24125596184419715</v>
      </c>
      <c r="BB32" s="38">
        <f t="shared" si="7"/>
        <v>0.75874403815580282</v>
      </c>
      <c r="BC32" s="38">
        <f t="shared" si="8"/>
        <v>3.4889094269870607E-2</v>
      </c>
      <c r="BD32" s="38">
        <f t="shared" si="9"/>
        <v>0.96511090573012936</v>
      </c>
      <c r="BE32" s="58"/>
    </row>
    <row r="33" spans="2:57" s="12" customFormat="1" ht="13.5" customHeight="1">
      <c r="B33" s="242">
        <v>10</v>
      </c>
      <c r="C33" s="315" t="s">
        <v>59</v>
      </c>
      <c r="D33" s="80" t="s">
        <v>168</v>
      </c>
      <c r="E33" s="101">
        <v>21</v>
      </c>
      <c r="F33" s="79">
        <v>1</v>
      </c>
      <c r="G33" s="77">
        <f t="shared" si="10"/>
        <v>4.7619047619047616E-2</v>
      </c>
      <c r="H33" s="79">
        <v>20</v>
      </c>
      <c r="I33" s="77">
        <f t="shared" si="11"/>
        <v>0.95238095238095233</v>
      </c>
      <c r="J33" s="101">
        <v>51</v>
      </c>
      <c r="K33" s="79">
        <v>6</v>
      </c>
      <c r="L33" s="77">
        <f t="shared" si="12"/>
        <v>0.11764705882352941</v>
      </c>
      <c r="M33" s="79">
        <v>45</v>
      </c>
      <c r="N33" s="77">
        <f t="shared" si="13"/>
        <v>0.88235294117647056</v>
      </c>
      <c r="O33" s="101">
        <v>2506</v>
      </c>
      <c r="P33" s="79">
        <v>584</v>
      </c>
      <c r="Q33" s="77">
        <f t="shared" si="14"/>
        <v>0.23304070231444532</v>
      </c>
      <c r="R33" s="79">
        <v>1922</v>
      </c>
      <c r="S33" s="77">
        <f t="shared" si="15"/>
        <v>0.76695929768555471</v>
      </c>
      <c r="T33" s="101">
        <v>1993</v>
      </c>
      <c r="U33" s="79">
        <v>460</v>
      </c>
      <c r="V33" s="77">
        <f t="shared" si="16"/>
        <v>0.2308078273958856</v>
      </c>
      <c r="W33" s="79">
        <v>1533</v>
      </c>
      <c r="X33" s="77">
        <f t="shared" si="17"/>
        <v>0.76919217260411443</v>
      </c>
      <c r="Y33" s="101">
        <v>1185</v>
      </c>
      <c r="Z33" s="79">
        <v>208</v>
      </c>
      <c r="AA33" s="77">
        <f t="shared" si="18"/>
        <v>0.17552742616033756</v>
      </c>
      <c r="AB33" s="79">
        <v>977</v>
      </c>
      <c r="AC33" s="77">
        <f t="shared" si="19"/>
        <v>0.82447257383966244</v>
      </c>
      <c r="AD33" s="101">
        <v>431</v>
      </c>
      <c r="AE33" s="79">
        <v>63</v>
      </c>
      <c r="AF33" s="77">
        <f t="shared" si="20"/>
        <v>0.14617169373549885</v>
      </c>
      <c r="AG33" s="79">
        <v>368</v>
      </c>
      <c r="AH33" s="77">
        <f t="shared" si="21"/>
        <v>0.85382830626450112</v>
      </c>
      <c r="AI33" s="101">
        <v>147</v>
      </c>
      <c r="AJ33" s="79">
        <v>7</v>
      </c>
      <c r="AK33" s="77">
        <f t="shared" si="22"/>
        <v>4.7619047619047616E-2</v>
      </c>
      <c r="AL33" s="79">
        <v>140</v>
      </c>
      <c r="AM33" s="77">
        <f t="shared" si="23"/>
        <v>0.95238095238095233</v>
      </c>
      <c r="AN33" s="101">
        <f t="shared" si="24"/>
        <v>6334</v>
      </c>
      <c r="AO33" s="79">
        <f t="shared" si="27"/>
        <v>1329</v>
      </c>
      <c r="AP33" s="77">
        <f t="shared" si="25"/>
        <v>0.20982001894537416</v>
      </c>
      <c r="AQ33" s="78">
        <f t="shared" si="28"/>
        <v>5005</v>
      </c>
      <c r="AR33" s="77">
        <f t="shared" si="26"/>
        <v>0.79017998105462584</v>
      </c>
      <c r="AS33" s="58">
        <v>28</v>
      </c>
      <c r="AT33" s="11" t="s">
        <v>37</v>
      </c>
      <c r="AU33" s="38">
        <f t="shared" si="2"/>
        <v>8.3959605448567398E-2</v>
      </c>
      <c r="AV33" s="38">
        <f t="shared" si="3"/>
        <v>0.9160403945514326</v>
      </c>
      <c r="AW33" s="38">
        <f t="shared" si="4"/>
        <v>6.0457751547430549E-3</v>
      </c>
      <c r="AX33" s="38">
        <f t="shared" si="5"/>
        <v>0.99395422484525697</v>
      </c>
      <c r="AZ33" s="82" t="s">
        <v>23</v>
      </c>
      <c r="BA33" s="38">
        <f t="shared" si="6"/>
        <v>0.20193349005520483</v>
      </c>
      <c r="BB33" s="38">
        <f t="shared" si="7"/>
        <v>0.79806650994479511</v>
      </c>
      <c r="BC33" s="38">
        <f t="shared" si="8"/>
        <v>1.1395821532104895E-2</v>
      </c>
      <c r="BD33" s="38">
        <f t="shared" si="9"/>
        <v>0.98860417846789506</v>
      </c>
      <c r="BE33" s="58"/>
    </row>
    <row r="34" spans="2:57" s="12" customFormat="1" ht="13.5" customHeight="1">
      <c r="B34" s="243"/>
      <c r="C34" s="316"/>
      <c r="D34" s="70" t="s">
        <v>169</v>
      </c>
      <c r="E34" s="102">
        <v>19</v>
      </c>
      <c r="F34" s="69">
        <v>0</v>
      </c>
      <c r="G34" s="67">
        <f t="shared" si="10"/>
        <v>0</v>
      </c>
      <c r="H34" s="69">
        <v>19</v>
      </c>
      <c r="I34" s="67">
        <f t="shared" si="11"/>
        <v>1</v>
      </c>
      <c r="J34" s="102">
        <v>27</v>
      </c>
      <c r="K34" s="69">
        <v>1</v>
      </c>
      <c r="L34" s="67">
        <f t="shared" si="12"/>
        <v>3.7037037037037035E-2</v>
      </c>
      <c r="M34" s="69">
        <v>26</v>
      </c>
      <c r="N34" s="67">
        <f t="shared" si="13"/>
        <v>0.96296296296296291</v>
      </c>
      <c r="O34" s="102">
        <v>1919</v>
      </c>
      <c r="P34" s="69">
        <v>23</v>
      </c>
      <c r="Q34" s="67">
        <f t="shared" si="14"/>
        <v>1.1985409067222511E-2</v>
      </c>
      <c r="R34" s="69">
        <v>1896</v>
      </c>
      <c r="S34" s="67">
        <f t="shared" si="15"/>
        <v>0.98801459093277744</v>
      </c>
      <c r="T34" s="102">
        <v>1513</v>
      </c>
      <c r="U34" s="69">
        <v>12</v>
      </c>
      <c r="V34" s="67">
        <f t="shared" si="16"/>
        <v>7.9312623925974889E-3</v>
      </c>
      <c r="W34" s="69">
        <v>1501</v>
      </c>
      <c r="X34" s="67">
        <f t="shared" si="17"/>
        <v>0.99206873760740255</v>
      </c>
      <c r="Y34" s="102">
        <v>1077</v>
      </c>
      <c r="Z34" s="69">
        <v>14</v>
      </c>
      <c r="AA34" s="67">
        <f t="shared" si="18"/>
        <v>1.2999071494893221E-2</v>
      </c>
      <c r="AB34" s="69">
        <v>1063</v>
      </c>
      <c r="AC34" s="67">
        <f t="shared" si="19"/>
        <v>0.98700092850510679</v>
      </c>
      <c r="AD34" s="102">
        <v>527</v>
      </c>
      <c r="AE34" s="69">
        <v>7</v>
      </c>
      <c r="AF34" s="67">
        <f t="shared" si="20"/>
        <v>1.3282732447817837E-2</v>
      </c>
      <c r="AG34" s="69">
        <v>520</v>
      </c>
      <c r="AH34" s="67">
        <f t="shared" si="21"/>
        <v>0.98671726755218214</v>
      </c>
      <c r="AI34" s="102">
        <v>176</v>
      </c>
      <c r="AJ34" s="69">
        <v>1</v>
      </c>
      <c r="AK34" s="67">
        <f t="shared" si="22"/>
        <v>5.681818181818182E-3</v>
      </c>
      <c r="AL34" s="69">
        <v>175</v>
      </c>
      <c r="AM34" s="67">
        <f t="shared" si="23"/>
        <v>0.99431818181818177</v>
      </c>
      <c r="AN34" s="102">
        <f t="shared" si="24"/>
        <v>5258</v>
      </c>
      <c r="AO34" s="69">
        <f t="shared" si="27"/>
        <v>58</v>
      </c>
      <c r="AP34" s="67">
        <f t="shared" si="25"/>
        <v>1.1030810193990111E-2</v>
      </c>
      <c r="AQ34" s="68">
        <f t="shared" si="28"/>
        <v>5200</v>
      </c>
      <c r="AR34" s="67">
        <f t="shared" si="26"/>
        <v>0.9889691898060099</v>
      </c>
      <c r="AS34" s="58">
        <v>29</v>
      </c>
      <c r="AT34" s="11" t="s">
        <v>38</v>
      </c>
      <c r="AU34" s="38">
        <f t="shared" si="2"/>
        <v>0.1027728313406258</v>
      </c>
      <c r="AV34" s="38">
        <f t="shared" si="3"/>
        <v>0.89722716865937424</v>
      </c>
      <c r="AW34" s="38">
        <f t="shared" si="4"/>
        <v>8.3038869257950534E-3</v>
      </c>
      <c r="AX34" s="38">
        <f t="shared" si="5"/>
        <v>0.99169611307420491</v>
      </c>
      <c r="AZ34" s="82" t="s">
        <v>50</v>
      </c>
      <c r="BA34" s="38">
        <f t="shared" si="6"/>
        <v>0.17972350230414746</v>
      </c>
      <c r="BB34" s="38">
        <f t="shared" si="7"/>
        <v>0.82027649769585254</v>
      </c>
      <c r="BC34" s="38">
        <f t="shared" si="8"/>
        <v>1.7245291581574767E-2</v>
      </c>
      <c r="BD34" s="38">
        <f t="shared" si="9"/>
        <v>0.98275470841842527</v>
      </c>
      <c r="BE34" s="58"/>
    </row>
    <row r="35" spans="2:57" s="12" customFormat="1" ht="13.5" customHeight="1">
      <c r="B35" s="244"/>
      <c r="C35" s="318"/>
      <c r="D35" s="76" t="s">
        <v>74</v>
      </c>
      <c r="E35" s="103">
        <v>40</v>
      </c>
      <c r="F35" s="75">
        <v>1</v>
      </c>
      <c r="G35" s="13">
        <f t="shared" si="10"/>
        <v>2.5000000000000001E-2</v>
      </c>
      <c r="H35" s="75">
        <v>39</v>
      </c>
      <c r="I35" s="13">
        <f t="shared" si="11"/>
        <v>0.97499999999999998</v>
      </c>
      <c r="J35" s="103">
        <v>78</v>
      </c>
      <c r="K35" s="75">
        <v>7</v>
      </c>
      <c r="L35" s="13">
        <f t="shared" si="12"/>
        <v>8.9743589743589744E-2</v>
      </c>
      <c r="M35" s="75">
        <v>71</v>
      </c>
      <c r="N35" s="13">
        <f t="shared" si="13"/>
        <v>0.91025641025641024</v>
      </c>
      <c r="O35" s="103">
        <v>4425</v>
      </c>
      <c r="P35" s="75">
        <v>607</v>
      </c>
      <c r="Q35" s="13">
        <f t="shared" si="14"/>
        <v>0.13717514124293786</v>
      </c>
      <c r="R35" s="75">
        <v>3818</v>
      </c>
      <c r="S35" s="13">
        <f t="shared" si="15"/>
        <v>0.86282485875706216</v>
      </c>
      <c r="T35" s="103">
        <v>3506</v>
      </c>
      <c r="U35" s="75">
        <v>472</v>
      </c>
      <c r="V35" s="13">
        <f t="shared" si="16"/>
        <v>0.13462635482030805</v>
      </c>
      <c r="W35" s="75">
        <v>3034</v>
      </c>
      <c r="X35" s="13">
        <f t="shared" si="17"/>
        <v>0.86537364517969195</v>
      </c>
      <c r="Y35" s="103">
        <v>2262</v>
      </c>
      <c r="Z35" s="75">
        <v>222</v>
      </c>
      <c r="AA35" s="13">
        <f t="shared" si="18"/>
        <v>9.8143236074270557E-2</v>
      </c>
      <c r="AB35" s="75">
        <v>2040</v>
      </c>
      <c r="AC35" s="13">
        <f t="shared" si="19"/>
        <v>0.90185676392572944</v>
      </c>
      <c r="AD35" s="103">
        <v>958</v>
      </c>
      <c r="AE35" s="75">
        <v>70</v>
      </c>
      <c r="AF35" s="13">
        <f t="shared" si="20"/>
        <v>7.3068893528183715E-2</v>
      </c>
      <c r="AG35" s="75">
        <v>888</v>
      </c>
      <c r="AH35" s="13">
        <f t="shared" si="21"/>
        <v>0.92693110647181631</v>
      </c>
      <c r="AI35" s="103">
        <v>323</v>
      </c>
      <c r="AJ35" s="75">
        <v>8</v>
      </c>
      <c r="AK35" s="13">
        <f t="shared" si="22"/>
        <v>2.4767801857585141E-2</v>
      </c>
      <c r="AL35" s="75">
        <v>315</v>
      </c>
      <c r="AM35" s="13">
        <f t="shared" si="23"/>
        <v>0.97523219814241491</v>
      </c>
      <c r="AN35" s="103">
        <f t="shared" si="24"/>
        <v>11592</v>
      </c>
      <c r="AO35" s="75">
        <f t="shared" si="27"/>
        <v>1387</v>
      </c>
      <c r="AP35" s="13">
        <f t="shared" si="25"/>
        <v>0.11965148378191856</v>
      </c>
      <c r="AQ35" s="34">
        <f t="shared" si="28"/>
        <v>10205</v>
      </c>
      <c r="AR35" s="13">
        <f t="shared" si="26"/>
        <v>0.88034851621808141</v>
      </c>
      <c r="AS35" s="58">
        <v>30</v>
      </c>
      <c r="AT35" s="11" t="s">
        <v>39</v>
      </c>
      <c r="AU35" s="38">
        <f t="shared" si="2"/>
        <v>0.1271687894895196</v>
      </c>
      <c r="AV35" s="38">
        <f t="shared" si="3"/>
        <v>0.8728312105104804</v>
      </c>
      <c r="AW35" s="38">
        <f t="shared" si="4"/>
        <v>9.288314296472951E-3</v>
      </c>
      <c r="AX35" s="38">
        <f t="shared" si="5"/>
        <v>0.99071168570352708</v>
      </c>
      <c r="AZ35" s="82" t="s">
        <v>18</v>
      </c>
      <c r="BA35" s="38">
        <f t="shared" si="6"/>
        <v>0.19716527461402178</v>
      </c>
      <c r="BB35" s="38">
        <f t="shared" si="7"/>
        <v>0.80283472538597822</v>
      </c>
      <c r="BC35" s="38">
        <f t="shared" si="8"/>
        <v>9.9596231493943466E-3</v>
      </c>
      <c r="BD35" s="38">
        <f t="shared" si="9"/>
        <v>0.99004037685060564</v>
      </c>
      <c r="BE35" s="58"/>
    </row>
    <row r="36" spans="2:57" s="12" customFormat="1" ht="13.5" customHeight="1">
      <c r="B36" s="242">
        <v>11</v>
      </c>
      <c r="C36" s="315" t="s">
        <v>60</v>
      </c>
      <c r="D36" s="80" t="s">
        <v>168</v>
      </c>
      <c r="E36" s="101">
        <v>27</v>
      </c>
      <c r="F36" s="79">
        <v>4</v>
      </c>
      <c r="G36" s="77">
        <f t="shared" si="10"/>
        <v>0.14814814814814814</v>
      </c>
      <c r="H36" s="79">
        <v>23</v>
      </c>
      <c r="I36" s="77">
        <f t="shared" si="11"/>
        <v>0.85185185185185186</v>
      </c>
      <c r="J36" s="101">
        <v>86</v>
      </c>
      <c r="K36" s="79">
        <v>15</v>
      </c>
      <c r="L36" s="77">
        <f t="shared" si="12"/>
        <v>0.1744186046511628</v>
      </c>
      <c r="M36" s="79">
        <v>71</v>
      </c>
      <c r="N36" s="77">
        <f t="shared" si="13"/>
        <v>0.82558139534883723</v>
      </c>
      <c r="O36" s="101">
        <v>4085</v>
      </c>
      <c r="P36" s="79">
        <v>811</v>
      </c>
      <c r="Q36" s="77">
        <f t="shared" si="14"/>
        <v>0.198531211750306</v>
      </c>
      <c r="R36" s="79">
        <v>3274</v>
      </c>
      <c r="S36" s="77">
        <f t="shared" si="15"/>
        <v>0.80146878824969403</v>
      </c>
      <c r="T36" s="101">
        <v>3382</v>
      </c>
      <c r="U36" s="79">
        <v>598</v>
      </c>
      <c r="V36" s="77">
        <f t="shared" si="16"/>
        <v>0.17681845062093435</v>
      </c>
      <c r="W36" s="79">
        <v>2784</v>
      </c>
      <c r="X36" s="77">
        <f t="shared" si="17"/>
        <v>0.82318154937906562</v>
      </c>
      <c r="Y36" s="101">
        <v>1979</v>
      </c>
      <c r="Z36" s="79">
        <v>331</v>
      </c>
      <c r="AA36" s="77">
        <f t="shared" si="18"/>
        <v>0.16725618999494693</v>
      </c>
      <c r="AB36" s="79">
        <v>1648</v>
      </c>
      <c r="AC36" s="77">
        <f t="shared" si="19"/>
        <v>0.83274381000505304</v>
      </c>
      <c r="AD36" s="101">
        <v>819</v>
      </c>
      <c r="AE36" s="79">
        <v>91</v>
      </c>
      <c r="AF36" s="77">
        <f t="shared" si="20"/>
        <v>0.1111111111111111</v>
      </c>
      <c r="AG36" s="79">
        <v>728</v>
      </c>
      <c r="AH36" s="77">
        <f t="shared" si="21"/>
        <v>0.88888888888888884</v>
      </c>
      <c r="AI36" s="101">
        <v>226</v>
      </c>
      <c r="AJ36" s="79">
        <v>11</v>
      </c>
      <c r="AK36" s="77">
        <f t="shared" si="22"/>
        <v>4.8672566371681415E-2</v>
      </c>
      <c r="AL36" s="79">
        <v>215</v>
      </c>
      <c r="AM36" s="77">
        <f t="shared" si="23"/>
        <v>0.95132743362831862</v>
      </c>
      <c r="AN36" s="101">
        <f t="shared" si="24"/>
        <v>10604</v>
      </c>
      <c r="AO36" s="79">
        <f t="shared" si="27"/>
        <v>1861</v>
      </c>
      <c r="AP36" s="77">
        <f t="shared" si="25"/>
        <v>0.17549981139192758</v>
      </c>
      <c r="AQ36" s="78">
        <f t="shared" si="28"/>
        <v>8743</v>
      </c>
      <c r="AR36" s="77">
        <f t="shared" si="26"/>
        <v>0.82450018860807239</v>
      </c>
      <c r="AS36" s="58">
        <v>31</v>
      </c>
      <c r="AT36" s="11" t="s">
        <v>40</v>
      </c>
      <c r="AU36" s="38">
        <f t="shared" si="2"/>
        <v>0.12100375700007089</v>
      </c>
      <c r="AV36" s="38">
        <f t="shared" si="3"/>
        <v>0.87899624299992907</v>
      </c>
      <c r="AW36" s="38">
        <f t="shared" si="4"/>
        <v>1.2532100667693887E-2</v>
      </c>
      <c r="AX36" s="38">
        <f t="shared" si="5"/>
        <v>0.98746789933230616</v>
      </c>
      <c r="AZ36" s="82" t="s">
        <v>19</v>
      </c>
      <c r="BA36" s="38">
        <f t="shared" si="6"/>
        <v>0.1272272124871153</v>
      </c>
      <c r="BB36" s="38">
        <f t="shared" si="7"/>
        <v>0.87277278751288467</v>
      </c>
      <c r="BC36" s="38">
        <f t="shared" si="8"/>
        <v>2.0934658490167055E-2</v>
      </c>
      <c r="BD36" s="38">
        <f t="shared" si="9"/>
        <v>0.97906534150983293</v>
      </c>
      <c r="BE36" s="58"/>
    </row>
    <row r="37" spans="2:57" s="12" customFormat="1" ht="13.5" customHeight="1">
      <c r="B37" s="243"/>
      <c r="C37" s="316"/>
      <c r="D37" s="70" t="s">
        <v>169</v>
      </c>
      <c r="E37" s="102">
        <v>40</v>
      </c>
      <c r="F37" s="69">
        <v>1</v>
      </c>
      <c r="G37" s="90">
        <f t="shared" si="10"/>
        <v>2.5000000000000001E-2</v>
      </c>
      <c r="H37" s="69">
        <v>39</v>
      </c>
      <c r="I37" s="90">
        <f t="shared" si="11"/>
        <v>0.97499999999999998</v>
      </c>
      <c r="J37" s="102">
        <v>67</v>
      </c>
      <c r="K37" s="69">
        <v>1</v>
      </c>
      <c r="L37" s="90">
        <f t="shared" si="12"/>
        <v>1.4925373134328358E-2</v>
      </c>
      <c r="M37" s="69">
        <v>66</v>
      </c>
      <c r="N37" s="90">
        <f t="shared" si="13"/>
        <v>0.9850746268656716</v>
      </c>
      <c r="O37" s="102">
        <v>3365</v>
      </c>
      <c r="P37" s="69">
        <v>96</v>
      </c>
      <c r="Q37" s="90">
        <f t="shared" si="14"/>
        <v>2.8528974739970282E-2</v>
      </c>
      <c r="R37" s="69">
        <v>3269</v>
      </c>
      <c r="S37" s="90">
        <f t="shared" si="15"/>
        <v>0.97147102526002971</v>
      </c>
      <c r="T37" s="102">
        <v>2683</v>
      </c>
      <c r="U37" s="69">
        <v>55</v>
      </c>
      <c r="V37" s="90">
        <f t="shared" si="16"/>
        <v>2.0499440924338426E-2</v>
      </c>
      <c r="W37" s="69">
        <v>2628</v>
      </c>
      <c r="X37" s="90">
        <f t="shared" si="17"/>
        <v>0.97950055907566158</v>
      </c>
      <c r="Y37" s="102">
        <v>1884</v>
      </c>
      <c r="Z37" s="69">
        <v>59</v>
      </c>
      <c r="AA37" s="90">
        <f t="shared" si="18"/>
        <v>3.1316348195329087E-2</v>
      </c>
      <c r="AB37" s="69">
        <v>1825</v>
      </c>
      <c r="AC37" s="90">
        <f t="shared" si="19"/>
        <v>0.96868365180467086</v>
      </c>
      <c r="AD37" s="102">
        <v>881</v>
      </c>
      <c r="AE37" s="69">
        <v>12</v>
      </c>
      <c r="AF37" s="90">
        <f t="shared" si="20"/>
        <v>1.362088535754824E-2</v>
      </c>
      <c r="AG37" s="69">
        <v>869</v>
      </c>
      <c r="AH37" s="90">
        <f t="shared" si="21"/>
        <v>0.98637911464245176</v>
      </c>
      <c r="AI37" s="102">
        <v>275</v>
      </c>
      <c r="AJ37" s="69">
        <v>1</v>
      </c>
      <c r="AK37" s="90">
        <f t="shared" si="22"/>
        <v>3.6363636363636364E-3</v>
      </c>
      <c r="AL37" s="69">
        <v>274</v>
      </c>
      <c r="AM37" s="90">
        <f t="shared" si="23"/>
        <v>0.99636363636363634</v>
      </c>
      <c r="AN37" s="102">
        <f t="shared" si="24"/>
        <v>9195</v>
      </c>
      <c r="AO37" s="69">
        <f t="shared" si="27"/>
        <v>225</v>
      </c>
      <c r="AP37" s="90">
        <f t="shared" si="25"/>
        <v>2.4469820554649267E-2</v>
      </c>
      <c r="AQ37" s="68">
        <f t="shared" si="28"/>
        <v>8970</v>
      </c>
      <c r="AR37" s="90">
        <f t="shared" si="26"/>
        <v>0.9755301794453507</v>
      </c>
      <c r="AS37" s="58">
        <v>32</v>
      </c>
      <c r="AT37" s="11" t="s">
        <v>41</v>
      </c>
      <c r="AU37" s="38">
        <f t="shared" si="2"/>
        <v>0.16100227790432803</v>
      </c>
      <c r="AV37" s="38">
        <f t="shared" si="3"/>
        <v>0.83899772209567203</v>
      </c>
      <c r="AW37" s="38">
        <f t="shared" si="4"/>
        <v>1.9860440150295224E-2</v>
      </c>
      <c r="AX37" s="38">
        <f t="shared" si="5"/>
        <v>0.9801395598497048</v>
      </c>
      <c r="AZ37" s="82" t="s">
        <v>30</v>
      </c>
      <c r="BA37" s="38">
        <f t="shared" si="6"/>
        <v>0.12604018672620257</v>
      </c>
      <c r="BB37" s="38">
        <f t="shared" si="7"/>
        <v>0.87395981327379746</v>
      </c>
      <c r="BC37" s="38">
        <f t="shared" si="8"/>
        <v>2.932551319648094E-2</v>
      </c>
      <c r="BD37" s="38">
        <f t="shared" si="9"/>
        <v>0.97067448680351909</v>
      </c>
      <c r="BE37" s="58"/>
    </row>
    <row r="38" spans="2:57" s="12" customFormat="1" ht="13.5" customHeight="1">
      <c r="B38" s="244"/>
      <c r="C38" s="318"/>
      <c r="D38" s="76" t="s">
        <v>74</v>
      </c>
      <c r="E38" s="103">
        <v>67</v>
      </c>
      <c r="F38" s="75">
        <v>5</v>
      </c>
      <c r="G38" s="13">
        <f t="shared" si="10"/>
        <v>7.4626865671641784E-2</v>
      </c>
      <c r="H38" s="75">
        <v>62</v>
      </c>
      <c r="I38" s="13">
        <f t="shared" si="11"/>
        <v>0.92537313432835822</v>
      </c>
      <c r="J38" s="103">
        <v>153</v>
      </c>
      <c r="K38" s="75">
        <v>16</v>
      </c>
      <c r="L38" s="13">
        <f t="shared" si="12"/>
        <v>0.10457516339869281</v>
      </c>
      <c r="M38" s="75">
        <v>137</v>
      </c>
      <c r="N38" s="13">
        <f t="shared" si="13"/>
        <v>0.89542483660130723</v>
      </c>
      <c r="O38" s="103">
        <v>7450</v>
      </c>
      <c r="P38" s="75">
        <v>907</v>
      </c>
      <c r="Q38" s="13">
        <f t="shared" si="14"/>
        <v>0.12174496644295302</v>
      </c>
      <c r="R38" s="75">
        <v>6543</v>
      </c>
      <c r="S38" s="13">
        <f t="shared" si="15"/>
        <v>0.87825503355704693</v>
      </c>
      <c r="T38" s="103">
        <v>6065</v>
      </c>
      <c r="U38" s="75">
        <v>653</v>
      </c>
      <c r="V38" s="13">
        <f t="shared" si="16"/>
        <v>0.10766694146743611</v>
      </c>
      <c r="W38" s="75">
        <v>5412</v>
      </c>
      <c r="X38" s="13">
        <f t="shared" si="17"/>
        <v>0.89233305853256384</v>
      </c>
      <c r="Y38" s="103">
        <v>3863</v>
      </c>
      <c r="Z38" s="75">
        <v>390</v>
      </c>
      <c r="AA38" s="13">
        <f t="shared" si="18"/>
        <v>0.10095780481491069</v>
      </c>
      <c r="AB38" s="75">
        <v>3473</v>
      </c>
      <c r="AC38" s="13">
        <f t="shared" si="19"/>
        <v>0.89904219518508932</v>
      </c>
      <c r="AD38" s="103">
        <v>1700</v>
      </c>
      <c r="AE38" s="75">
        <v>103</v>
      </c>
      <c r="AF38" s="13">
        <f t="shared" si="20"/>
        <v>6.0588235294117644E-2</v>
      </c>
      <c r="AG38" s="75">
        <v>1597</v>
      </c>
      <c r="AH38" s="13">
        <f t="shared" si="21"/>
        <v>0.93941176470588239</v>
      </c>
      <c r="AI38" s="103">
        <v>501</v>
      </c>
      <c r="AJ38" s="75">
        <v>12</v>
      </c>
      <c r="AK38" s="13">
        <f t="shared" si="22"/>
        <v>2.3952095808383235E-2</v>
      </c>
      <c r="AL38" s="75">
        <v>489</v>
      </c>
      <c r="AM38" s="13">
        <f t="shared" si="23"/>
        <v>0.9760479041916168</v>
      </c>
      <c r="AN38" s="103">
        <f t="shared" si="24"/>
        <v>19799</v>
      </c>
      <c r="AO38" s="75">
        <f t="shared" si="27"/>
        <v>2086</v>
      </c>
      <c r="AP38" s="13">
        <f t="shared" si="25"/>
        <v>0.10535885650790444</v>
      </c>
      <c r="AQ38" s="34">
        <f t="shared" si="28"/>
        <v>17713</v>
      </c>
      <c r="AR38" s="13">
        <f t="shared" si="26"/>
        <v>0.89464114349209556</v>
      </c>
      <c r="AS38" s="58">
        <v>33</v>
      </c>
      <c r="AT38" s="11" t="s">
        <v>42</v>
      </c>
      <c r="AU38" s="38">
        <f t="shared" ref="AU38:AU69" si="29">INDEX($AP:$AP,(ROW()+(AS38*2)-2))</f>
        <v>0.13583815028901733</v>
      </c>
      <c r="AV38" s="38">
        <f t="shared" ref="AV38:AV69" si="30">INDEX($AR:$AR,(ROW()+(AS38*2)-2))</f>
        <v>0.86416184971098264</v>
      </c>
      <c r="AW38" s="38">
        <f t="shared" ref="AW38:AW69" si="31">INDEX($AP:$AP,(ROW()+(AS38*2)-1))</f>
        <v>6.4565134827193312E-3</v>
      </c>
      <c r="AX38" s="38">
        <f t="shared" ref="AX38:AX69" si="32">INDEX($AR:$AR,(ROW()+(AS38*2)-1))</f>
        <v>0.99354348651728064</v>
      </c>
      <c r="AZ38" s="82" t="s">
        <v>51</v>
      </c>
      <c r="BA38" s="38">
        <f t="shared" si="6"/>
        <v>0.10933987328837114</v>
      </c>
      <c r="BB38" s="38">
        <f t="shared" si="7"/>
        <v>0.89066012671162886</v>
      </c>
      <c r="BC38" s="38">
        <f t="shared" si="8"/>
        <v>8.2381078926388514E-3</v>
      </c>
      <c r="BD38" s="38">
        <f t="shared" si="9"/>
        <v>0.9917618921073611</v>
      </c>
      <c r="BE38" s="58"/>
    </row>
    <row r="39" spans="2:57" s="12" customFormat="1" ht="13.5" customHeight="1">
      <c r="B39" s="242">
        <v>12</v>
      </c>
      <c r="C39" s="315" t="s">
        <v>113</v>
      </c>
      <c r="D39" s="80" t="s">
        <v>168</v>
      </c>
      <c r="E39" s="101">
        <v>19</v>
      </c>
      <c r="F39" s="79">
        <v>3</v>
      </c>
      <c r="G39" s="77">
        <f t="shared" si="10"/>
        <v>0.15789473684210525</v>
      </c>
      <c r="H39" s="79">
        <v>16</v>
      </c>
      <c r="I39" s="77">
        <f t="shared" si="11"/>
        <v>0.84210526315789469</v>
      </c>
      <c r="J39" s="101">
        <v>48</v>
      </c>
      <c r="K39" s="79">
        <v>10</v>
      </c>
      <c r="L39" s="77">
        <f t="shared" si="12"/>
        <v>0.20833333333333334</v>
      </c>
      <c r="M39" s="79">
        <v>38</v>
      </c>
      <c r="N39" s="77">
        <f t="shared" si="13"/>
        <v>0.79166666666666663</v>
      </c>
      <c r="O39" s="101">
        <v>1962</v>
      </c>
      <c r="P39" s="79">
        <v>514</v>
      </c>
      <c r="Q39" s="77">
        <f t="shared" si="14"/>
        <v>0.26197757390417942</v>
      </c>
      <c r="R39" s="79">
        <v>1448</v>
      </c>
      <c r="S39" s="77">
        <f t="shared" si="15"/>
        <v>0.73802242609582058</v>
      </c>
      <c r="T39" s="101">
        <v>1669</v>
      </c>
      <c r="U39" s="79">
        <v>420</v>
      </c>
      <c r="V39" s="77">
        <f t="shared" si="16"/>
        <v>0.25164769322947872</v>
      </c>
      <c r="W39" s="79">
        <v>1249</v>
      </c>
      <c r="X39" s="77">
        <f t="shared" si="17"/>
        <v>0.74835230677052123</v>
      </c>
      <c r="Y39" s="101">
        <v>1176</v>
      </c>
      <c r="Z39" s="79">
        <v>285</v>
      </c>
      <c r="AA39" s="77">
        <f t="shared" si="18"/>
        <v>0.2423469387755102</v>
      </c>
      <c r="AB39" s="79">
        <v>891</v>
      </c>
      <c r="AC39" s="77">
        <f t="shared" si="19"/>
        <v>0.75765306122448983</v>
      </c>
      <c r="AD39" s="101">
        <v>478</v>
      </c>
      <c r="AE39" s="79">
        <v>64</v>
      </c>
      <c r="AF39" s="77">
        <f t="shared" si="20"/>
        <v>0.13389121338912133</v>
      </c>
      <c r="AG39" s="79">
        <v>414</v>
      </c>
      <c r="AH39" s="77">
        <f t="shared" si="21"/>
        <v>0.86610878661087864</v>
      </c>
      <c r="AI39" s="101">
        <v>151</v>
      </c>
      <c r="AJ39" s="79">
        <v>18</v>
      </c>
      <c r="AK39" s="77">
        <f t="shared" si="22"/>
        <v>0.11920529801324503</v>
      </c>
      <c r="AL39" s="79">
        <v>133</v>
      </c>
      <c r="AM39" s="77">
        <f t="shared" si="23"/>
        <v>0.88079470198675491</v>
      </c>
      <c r="AN39" s="101">
        <f t="shared" si="24"/>
        <v>5503</v>
      </c>
      <c r="AO39" s="79">
        <f t="shared" si="0"/>
        <v>1314</v>
      </c>
      <c r="AP39" s="77">
        <f t="shared" si="25"/>
        <v>0.23877884790114484</v>
      </c>
      <c r="AQ39" s="78">
        <f t="shared" si="1"/>
        <v>4189</v>
      </c>
      <c r="AR39" s="77">
        <f t="shared" si="26"/>
        <v>0.76122115209885521</v>
      </c>
      <c r="AS39" s="58">
        <v>34</v>
      </c>
      <c r="AT39" s="11" t="s">
        <v>44</v>
      </c>
      <c r="AU39" s="38">
        <f t="shared" si="29"/>
        <v>0.1430315050728507</v>
      </c>
      <c r="AV39" s="38">
        <f t="shared" si="30"/>
        <v>0.85696849492714933</v>
      </c>
      <c r="AW39" s="38">
        <f t="shared" si="31"/>
        <v>1.4420062695924765E-2</v>
      </c>
      <c r="AX39" s="38">
        <f t="shared" si="32"/>
        <v>0.98557993730407523</v>
      </c>
      <c r="AZ39" s="82" t="s">
        <v>11</v>
      </c>
      <c r="BA39" s="38">
        <f t="shared" si="6"/>
        <v>0.21022258862324814</v>
      </c>
      <c r="BB39" s="38">
        <f t="shared" si="7"/>
        <v>0.78977741137675184</v>
      </c>
      <c r="BC39" s="38">
        <f t="shared" si="8"/>
        <v>8.9899524061343213E-3</v>
      </c>
      <c r="BD39" s="38">
        <f t="shared" si="9"/>
        <v>0.99101004759386568</v>
      </c>
      <c r="BE39" s="58"/>
    </row>
    <row r="40" spans="2:57" s="12" customFormat="1" ht="13.5" customHeight="1">
      <c r="B40" s="243"/>
      <c r="C40" s="316"/>
      <c r="D40" s="70" t="s">
        <v>169</v>
      </c>
      <c r="E40" s="102">
        <v>17</v>
      </c>
      <c r="F40" s="69">
        <v>0</v>
      </c>
      <c r="G40" s="67">
        <f t="shared" si="10"/>
        <v>0</v>
      </c>
      <c r="H40" s="69">
        <v>17</v>
      </c>
      <c r="I40" s="67">
        <f t="shared" si="11"/>
        <v>1</v>
      </c>
      <c r="J40" s="102">
        <v>38</v>
      </c>
      <c r="K40" s="69">
        <v>0</v>
      </c>
      <c r="L40" s="67">
        <f t="shared" si="12"/>
        <v>0</v>
      </c>
      <c r="M40" s="69">
        <v>38</v>
      </c>
      <c r="N40" s="67">
        <f t="shared" si="13"/>
        <v>1</v>
      </c>
      <c r="O40" s="102">
        <v>1596</v>
      </c>
      <c r="P40" s="69">
        <v>40</v>
      </c>
      <c r="Q40" s="67">
        <f t="shared" si="14"/>
        <v>2.5062656641604009E-2</v>
      </c>
      <c r="R40" s="69">
        <v>1556</v>
      </c>
      <c r="S40" s="67">
        <f t="shared" si="15"/>
        <v>0.97493734335839599</v>
      </c>
      <c r="T40" s="102">
        <v>1283</v>
      </c>
      <c r="U40" s="69">
        <v>32</v>
      </c>
      <c r="V40" s="67">
        <f t="shared" si="16"/>
        <v>2.4941543257989088E-2</v>
      </c>
      <c r="W40" s="69">
        <v>1251</v>
      </c>
      <c r="X40" s="67">
        <f t="shared" si="17"/>
        <v>0.97505845674201086</v>
      </c>
      <c r="Y40" s="102">
        <v>1030</v>
      </c>
      <c r="Z40" s="69">
        <v>24</v>
      </c>
      <c r="AA40" s="67">
        <f t="shared" si="18"/>
        <v>2.3300970873786409E-2</v>
      </c>
      <c r="AB40" s="69">
        <v>1006</v>
      </c>
      <c r="AC40" s="67">
        <f t="shared" si="19"/>
        <v>0.97669902912621365</v>
      </c>
      <c r="AD40" s="102">
        <v>506</v>
      </c>
      <c r="AE40" s="69">
        <v>7</v>
      </c>
      <c r="AF40" s="67">
        <f t="shared" si="20"/>
        <v>1.383399209486166E-2</v>
      </c>
      <c r="AG40" s="69">
        <v>499</v>
      </c>
      <c r="AH40" s="67">
        <f t="shared" si="21"/>
        <v>0.98616600790513831</v>
      </c>
      <c r="AI40" s="102">
        <v>193</v>
      </c>
      <c r="AJ40" s="69">
        <v>0</v>
      </c>
      <c r="AK40" s="67">
        <f t="shared" si="22"/>
        <v>0</v>
      </c>
      <c r="AL40" s="69">
        <v>193</v>
      </c>
      <c r="AM40" s="67">
        <f t="shared" si="23"/>
        <v>1</v>
      </c>
      <c r="AN40" s="102">
        <f t="shared" si="24"/>
        <v>4663</v>
      </c>
      <c r="AO40" s="69">
        <f t="shared" si="0"/>
        <v>103</v>
      </c>
      <c r="AP40" s="67">
        <f t="shared" si="25"/>
        <v>2.2088784044606475E-2</v>
      </c>
      <c r="AQ40" s="68">
        <f t="shared" si="1"/>
        <v>4560</v>
      </c>
      <c r="AR40" s="67">
        <f t="shared" si="26"/>
        <v>0.97791121595539354</v>
      </c>
      <c r="AS40" s="58">
        <v>35</v>
      </c>
      <c r="AT40" s="11" t="s">
        <v>1</v>
      </c>
      <c r="AU40" s="38">
        <f t="shared" si="29"/>
        <v>0.1526136399834358</v>
      </c>
      <c r="AV40" s="38">
        <f t="shared" si="30"/>
        <v>0.8473863600165642</v>
      </c>
      <c r="AW40" s="38">
        <f t="shared" si="31"/>
        <v>1.1267343328056616E-2</v>
      </c>
      <c r="AX40" s="38">
        <f t="shared" si="32"/>
        <v>0.98873265667194343</v>
      </c>
      <c r="AZ40" s="82" t="s">
        <v>5</v>
      </c>
      <c r="BA40" s="38">
        <f t="shared" si="6"/>
        <v>0.23716814159292035</v>
      </c>
      <c r="BB40" s="38">
        <f t="shared" si="7"/>
        <v>0.76283185840707968</v>
      </c>
      <c r="BC40" s="38">
        <f t="shared" si="8"/>
        <v>8.0645161290322578E-3</v>
      </c>
      <c r="BD40" s="38">
        <f t="shared" si="9"/>
        <v>0.99193548387096775</v>
      </c>
      <c r="BE40" s="58"/>
    </row>
    <row r="41" spans="2:57" s="12" customFormat="1" ht="13.5" customHeight="1">
      <c r="B41" s="244"/>
      <c r="C41" s="318"/>
      <c r="D41" s="76" t="s">
        <v>74</v>
      </c>
      <c r="E41" s="103">
        <v>36</v>
      </c>
      <c r="F41" s="75">
        <v>3</v>
      </c>
      <c r="G41" s="13">
        <f t="shared" si="10"/>
        <v>8.3333333333333329E-2</v>
      </c>
      <c r="H41" s="75">
        <v>33</v>
      </c>
      <c r="I41" s="13">
        <f t="shared" si="11"/>
        <v>0.91666666666666663</v>
      </c>
      <c r="J41" s="103">
        <v>86</v>
      </c>
      <c r="K41" s="75">
        <v>10</v>
      </c>
      <c r="L41" s="13">
        <f t="shared" si="12"/>
        <v>0.11627906976744186</v>
      </c>
      <c r="M41" s="75">
        <v>76</v>
      </c>
      <c r="N41" s="13">
        <f t="shared" si="13"/>
        <v>0.88372093023255816</v>
      </c>
      <c r="O41" s="103">
        <v>3558</v>
      </c>
      <c r="P41" s="75">
        <v>554</v>
      </c>
      <c r="Q41" s="13">
        <f t="shared" si="14"/>
        <v>0.15570545250140527</v>
      </c>
      <c r="R41" s="75">
        <v>3004</v>
      </c>
      <c r="S41" s="13">
        <f t="shared" si="15"/>
        <v>0.84429454749859467</v>
      </c>
      <c r="T41" s="103">
        <v>2952</v>
      </c>
      <c r="U41" s="75">
        <v>452</v>
      </c>
      <c r="V41" s="13">
        <f t="shared" si="16"/>
        <v>0.15311653116531165</v>
      </c>
      <c r="W41" s="75">
        <v>2500</v>
      </c>
      <c r="X41" s="13">
        <f t="shared" si="17"/>
        <v>0.84688346883468835</v>
      </c>
      <c r="Y41" s="103">
        <v>2206</v>
      </c>
      <c r="Z41" s="75">
        <v>309</v>
      </c>
      <c r="AA41" s="13">
        <f t="shared" si="18"/>
        <v>0.14007252946509519</v>
      </c>
      <c r="AB41" s="75">
        <v>1897</v>
      </c>
      <c r="AC41" s="13">
        <f t="shared" si="19"/>
        <v>0.85992747053490481</v>
      </c>
      <c r="AD41" s="103">
        <v>984</v>
      </c>
      <c r="AE41" s="75">
        <v>71</v>
      </c>
      <c r="AF41" s="13">
        <f t="shared" si="20"/>
        <v>7.2154471544715451E-2</v>
      </c>
      <c r="AG41" s="75">
        <v>913</v>
      </c>
      <c r="AH41" s="13">
        <f t="shared" si="21"/>
        <v>0.92784552845528456</v>
      </c>
      <c r="AI41" s="103">
        <v>344</v>
      </c>
      <c r="AJ41" s="75">
        <v>18</v>
      </c>
      <c r="AK41" s="13">
        <f t="shared" si="22"/>
        <v>5.232558139534884E-2</v>
      </c>
      <c r="AL41" s="75">
        <v>326</v>
      </c>
      <c r="AM41" s="13">
        <f t="shared" si="23"/>
        <v>0.94767441860465118</v>
      </c>
      <c r="AN41" s="103">
        <f t="shared" si="24"/>
        <v>10166</v>
      </c>
      <c r="AO41" s="75">
        <f t="shared" si="0"/>
        <v>1417</v>
      </c>
      <c r="AP41" s="13">
        <f t="shared" si="25"/>
        <v>0.13938618925831203</v>
      </c>
      <c r="AQ41" s="34">
        <f t="shared" si="1"/>
        <v>8749</v>
      </c>
      <c r="AR41" s="13">
        <f t="shared" si="26"/>
        <v>0.86061381074168797</v>
      </c>
      <c r="AS41" s="58">
        <v>36</v>
      </c>
      <c r="AT41" s="11" t="s">
        <v>2</v>
      </c>
      <c r="AU41" s="38">
        <f t="shared" si="29"/>
        <v>0.14956209297103076</v>
      </c>
      <c r="AV41" s="38">
        <f t="shared" si="30"/>
        <v>0.85043790702896926</v>
      </c>
      <c r="AW41" s="38">
        <f t="shared" si="31"/>
        <v>6.7010309278350512E-3</v>
      </c>
      <c r="AX41" s="38">
        <f t="shared" si="32"/>
        <v>0.99329896907216497</v>
      </c>
      <c r="AZ41" s="82" t="s">
        <v>6</v>
      </c>
      <c r="BA41" s="38">
        <f t="shared" si="6"/>
        <v>0.17634635691657866</v>
      </c>
      <c r="BB41" s="38">
        <f t="shared" si="7"/>
        <v>0.82365364308342137</v>
      </c>
      <c r="BC41" s="38">
        <f t="shared" si="8"/>
        <v>1.2591815320041973E-2</v>
      </c>
      <c r="BD41" s="38">
        <f t="shared" si="9"/>
        <v>0.98740818467995806</v>
      </c>
      <c r="BE41" s="58"/>
    </row>
    <row r="42" spans="2:57" s="12" customFormat="1" ht="13.5" customHeight="1">
      <c r="B42" s="242">
        <v>13</v>
      </c>
      <c r="C42" s="315" t="s">
        <v>114</v>
      </c>
      <c r="D42" s="80" t="s">
        <v>168</v>
      </c>
      <c r="E42" s="101">
        <v>44</v>
      </c>
      <c r="F42" s="79">
        <v>3</v>
      </c>
      <c r="G42" s="77">
        <f t="shared" si="10"/>
        <v>6.8181818181818177E-2</v>
      </c>
      <c r="H42" s="79">
        <v>41</v>
      </c>
      <c r="I42" s="77">
        <f t="shared" si="11"/>
        <v>0.93181818181818177</v>
      </c>
      <c r="J42" s="101">
        <v>79</v>
      </c>
      <c r="K42" s="79">
        <v>9</v>
      </c>
      <c r="L42" s="77">
        <f t="shared" si="12"/>
        <v>0.11392405063291139</v>
      </c>
      <c r="M42" s="79">
        <v>70</v>
      </c>
      <c r="N42" s="77">
        <f t="shared" si="13"/>
        <v>0.88607594936708856</v>
      </c>
      <c r="O42" s="101">
        <v>3412</v>
      </c>
      <c r="P42" s="79">
        <v>576</v>
      </c>
      <c r="Q42" s="77">
        <f t="shared" si="14"/>
        <v>0.16881594372801875</v>
      </c>
      <c r="R42" s="79">
        <v>2836</v>
      </c>
      <c r="S42" s="77">
        <f t="shared" si="15"/>
        <v>0.83118405627198122</v>
      </c>
      <c r="T42" s="101">
        <v>2997</v>
      </c>
      <c r="U42" s="79">
        <v>495</v>
      </c>
      <c r="V42" s="77">
        <f t="shared" si="16"/>
        <v>0.16516516516516516</v>
      </c>
      <c r="W42" s="79">
        <v>2502</v>
      </c>
      <c r="X42" s="77">
        <f t="shared" si="17"/>
        <v>0.83483483483483478</v>
      </c>
      <c r="Y42" s="101">
        <v>1888</v>
      </c>
      <c r="Z42" s="79">
        <v>236</v>
      </c>
      <c r="AA42" s="77">
        <f t="shared" si="18"/>
        <v>0.125</v>
      </c>
      <c r="AB42" s="79">
        <v>1652</v>
      </c>
      <c r="AC42" s="77">
        <f t="shared" si="19"/>
        <v>0.875</v>
      </c>
      <c r="AD42" s="101">
        <v>748</v>
      </c>
      <c r="AE42" s="79">
        <v>55</v>
      </c>
      <c r="AF42" s="77">
        <f t="shared" si="20"/>
        <v>7.3529411764705885E-2</v>
      </c>
      <c r="AG42" s="79">
        <v>693</v>
      </c>
      <c r="AH42" s="77">
        <f t="shared" si="21"/>
        <v>0.92647058823529416</v>
      </c>
      <c r="AI42" s="101">
        <v>253</v>
      </c>
      <c r="AJ42" s="79">
        <v>17</v>
      </c>
      <c r="AK42" s="77">
        <f t="shared" si="22"/>
        <v>6.7193675889328064E-2</v>
      </c>
      <c r="AL42" s="79">
        <v>236</v>
      </c>
      <c r="AM42" s="77">
        <f t="shared" si="23"/>
        <v>0.93280632411067199</v>
      </c>
      <c r="AN42" s="101">
        <f t="shared" si="24"/>
        <v>9421</v>
      </c>
      <c r="AO42" s="79">
        <f t="shared" si="0"/>
        <v>1391</v>
      </c>
      <c r="AP42" s="77">
        <f t="shared" si="25"/>
        <v>0.14764886954675724</v>
      </c>
      <c r="AQ42" s="78">
        <f t="shared" si="1"/>
        <v>8030</v>
      </c>
      <c r="AR42" s="77">
        <f t="shared" si="26"/>
        <v>0.85235113045324273</v>
      </c>
      <c r="AS42" s="58">
        <v>37</v>
      </c>
      <c r="AT42" s="11" t="s">
        <v>3</v>
      </c>
      <c r="AU42" s="38">
        <f t="shared" si="29"/>
        <v>0.22068026209232128</v>
      </c>
      <c r="AV42" s="38">
        <f t="shared" si="30"/>
        <v>0.77931973790767872</v>
      </c>
      <c r="AW42" s="38">
        <f t="shared" si="31"/>
        <v>3.5914258243312028E-2</v>
      </c>
      <c r="AX42" s="38">
        <f t="shared" si="32"/>
        <v>0.96408574175668793</v>
      </c>
      <c r="AZ42" s="82" t="s">
        <v>52</v>
      </c>
      <c r="BA42" s="38">
        <f t="shared" si="6"/>
        <v>0.19058641975308643</v>
      </c>
      <c r="BB42" s="38">
        <f t="shared" si="7"/>
        <v>0.80941358024691357</v>
      </c>
      <c r="BC42" s="38">
        <f t="shared" si="8"/>
        <v>1.7418844022169439E-2</v>
      </c>
      <c r="BD42" s="38">
        <f t="shared" si="9"/>
        <v>0.98258115597783058</v>
      </c>
      <c r="BE42" s="58"/>
    </row>
    <row r="43" spans="2:57" s="12" customFormat="1" ht="13.5" customHeight="1">
      <c r="B43" s="243"/>
      <c r="C43" s="316"/>
      <c r="D43" s="70" t="s">
        <v>169</v>
      </c>
      <c r="E43" s="102">
        <v>35</v>
      </c>
      <c r="F43" s="69">
        <v>0</v>
      </c>
      <c r="G43" s="67">
        <f t="shared" si="10"/>
        <v>0</v>
      </c>
      <c r="H43" s="69">
        <v>35</v>
      </c>
      <c r="I43" s="67">
        <f t="shared" si="11"/>
        <v>1</v>
      </c>
      <c r="J43" s="102">
        <v>85</v>
      </c>
      <c r="K43" s="69">
        <v>2</v>
      </c>
      <c r="L43" s="67">
        <f t="shared" si="12"/>
        <v>2.3529411764705882E-2</v>
      </c>
      <c r="M43" s="69">
        <v>83</v>
      </c>
      <c r="N43" s="67">
        <f t="shared" si="13"/>
        <v>0.97647058823529409</v>
      </c>
      <c r="O43" s="102">
        <v>2864</v>
      </c>
      <c r="P43" s="69">
        <v>54</v>
      </c>
      <c r="Q43" s="67">
        <f t="shared" si="14"/>
        <v>1.8854748603351956E-2</v>
      </c>
      <c r="R43" s="69">
        <v>2810</v>
      </c>
      <c r="S43" s="67">
        <f t="shared" si="15"/>
        <v>0.9811452513966481</v>
      </c>
      <c r="T43" s="102">
        <v>2274</v>
      </c>
      <c r="U43" s="69">
        <v>36</v>
      </c>
      <c r="V43" s="67">
        <f t="shared" si="16"/>
        <v>1.5831134564643801E-2</v>
      </c>
      <c r="W43" s="69">
        <v>2238</v>
      </c>
      <c r="X43" s="67">
        <f t="shared" si="17"/>
        <v>0.9841688654353562</v>
      </c>
      <c r="Y43" s="102">
        <v>1646</v>
      </c>
      <c r="Z43" s="69">
        <v>22</v>
      </c>
      <c r="AA43" s="67">
        <f t="shared" si="18"/>
        <v>1.3365735115431349E-2</v>
      </c>
      <c r="AB43" s="69">
        <v>1624</v>
      </c>
      <c r="AC43" s="67">
        <f t="shared" si="19"/>
        <v>0.98663426488456862</v>
      </c>
      <c r="AD43" s="102">
        <v>785</v>
      </c>
      <c r="AE43" s="69">
        <v>12</v>
      </c>
      <c r="AF43" s="67">
        <f t="shared" si="20"/>
        <v>1.5286624203821656E-2</v>
      </c>
      <c r="AG43" s="69">
        <v>773</v>
      </c>
      <c r="AH43" s="67">
        <f t="shared" si="21"/>
        <v>0.98471337579617835</v>
      </c>
      <c r="AI43" s="102">
        <v>314</v>
      </c>
      <c r="AJ43" s="69">
        <v>2</v>
      </c>
      <c r="AK43" s="67">
        <f t="shared" si="22"/>
        <v>6.369426751592357E-3</v>
      </c>
      <c r="AL43" s="69">
        <v>312</v>
      </c>
      <c r="AM43" s="67">
        <f t="shared" si="23"/>
        <v>0.99363057324840764</v>
      </c>
      <c r="AN43" s="102">
        <f t="shared" si="24"/>
        <v>8003</v>
      </c>
      <c r="AO43" s="69">
        <f t="shared" si="0"/>
        <v>128</v>
      </c>
      <c r="AP43" s="67">
        <f t="shared" si="25"/>
        <v>1.5994002249156567E-2</v>
      </c>
      <c r="AQ43" s="68">
        <f t="shared" si="1"/>
        <v>7875</v>
      </c>
      <c r="AR43" s="67">
        <f t="shared" si="26"/>
        <v>0.98400599775084341</v>
      </c>
      <c r="AS43" s="58">
        <v>38</v>
      </c>
      <c r="AT43" s="32" t="s">
        <v>45</v>
      </c>
      <c r="AU43" s="38">
        <f t="shared" si="29"/>
        <v>0.20095503382411462</v>
      </c>
      <c r="AV43" s="38">
        <f t="shared" si="30"/>
        <v>0.79904496617588538</v>
      </c>
      <c r="AW43" s="38">
        <f t="shared" si="31"/>
        <v>2.4260628465804065E-2</v>
      </c>
      <c r="AX43" s="38">
        <f t="shared" si="32"/>
        <v>0.97573937153419599</v>
      </c>
      <c r="AZ43" s="82" t="s">
        <v>53</v>
      </c>
      <c r="BA43" s="38">
        <f t="shared" si="6"/>
        <v>0.2092022509102946</v>
      </c>
      <c r="BB43" s="38">
        <f t="shared" si="7"/>
        <v>0.79079774908970535</v>
      </c>
      <c r="BC43" s="38">
        <f t="shared" si="8"/>
        <v>1.7826534110387385E-2</v>
      </c>
      <c r="BD43" s="38">
        <f t="shared" si="9"/>
        <v>0.98217346588961263</v>
      </c>
      <c r="BE43" s="58"/>
    </row>
    <row r="44" spans="2:57" s="12" customFormat="1" ht="13.5" customHeight="1">
      <c r="B44" s="244"/>
      <c r="C44" s="318"/>
      <c r="D44" s="76" t="s">
        <v>74</v>
      </c>
      <c r="E44" s="103">
        <v>79</v>
      </c>
      <c r="F44" s="75">
        <v>3</v>
      </c>
      <c r="G44" s="13">
        <f t="shared" si="10"/>
        <v>3.7974683544303799E-2</v>
      </c>
      <c r="H44" s="75">
        <v>76</v>
      </c>
      <c r="I44" s="13">
        <f t="shared" si="11"/>
        <v>0.96202531645569622</v>
      </c>
      <c r="J44" s="103">
        <v>164</v>
      </c>
      <c r="K44" s="75">
        <v>11</v>
      </c>
      <c r="L44" s="13">
        <f t="shared" si="12"/>
        <v>6.7073170731707321E-2</v>
      </c>
      <c r="M44" s="75">
        <v>153</v>
      </c>
      <c r="N44" s="13">
        <f t="shared" si="13"/>
        <v>0.93292682926829273</v>
      </c>
      <c r="O44" s="103">
        <v>6276</v>
      </c>
      <c r="P44" s="75">
        <v>630</v>
      </c>
      <c r="Q44" s="13">
        <f t="shared" si="14"/>
        <v>0.10038240917782026</v>
      </c>
      <c r="R44" s="75">
        <v>5646</v>
      </c>
      <c r="S44" s="13">
        <f t="shared" si="15"/>
        <v>0.89961759082217974</v>
      </c>
      <c r="T44" s="103">
        <v>5271</v>
      </c>
      <c r="U44" s="75">
        <v>531</v>
      </c>
      <c r="V44" s="13">
        <f t="shared" si="16"/>
        <v>0.10073989755264656</v>
      </c>
      <c r="W44" s="75">
        <v>4740</v>
      </c>
      <c r="X44" s="13">
        <f t="shared" si="17"/>
        <v>0.89926010244735344</v>
      </c>
      <c r="Y44" s="103">
        <v>3534</v>
      </c>
      <c r="Z44" s="75">
        <v>258</v>
      </c>
      <c r="AA44" s="13">
        <f t="shared" si="18"/>
        <v>7.3005093378607805E-2</v>
      </c>
      <c r="AB44" s="75">
        <v>3276</v>
      </c>
      <c r="AC44" s="13">
        <f t="shared" si="19"/>
        <v>0.92699490662139217</v>
      </c>
      <c r="AD44" s="103">
        <v>1533</v>
      </c>
      <c r="AE44" s="75">
        <v>67</v>
      </c>
      <c r="AF44" s="13">
        <f t="shared" si="20"/>
        <v>4.3705153294194388E-2</v>
      </c>
      <c r="AG44" s="75">
        <v>1466</v>
      </c>
      <c r="AH44" s="13">
        <f t="shared" si="21"/>
        <v>0.95629484670580556</v>
      </c>
      <c r="AI44" s="103">
        <v>567</v>
      </c>
      <c r="AJ44" s="75">
        <v>19</v>
      </c>
      <c r="AK44" s="13">
        <f t="shared" si="22"/>
        <v>3.3509700176366841E-2</v>
      </c>
      <c r="AL44" s="75">
        <v>548</v>
      </c>
      <c r="AM44" s="13">
        <f t="shared" si="23"/>
        <v>0.9664902998236331</v>
      </c>
      <c r="AN44" s="103">
        <f t="shared" si="24"/>
        <v>17424</v>
      </c>
      <c r="AO44" s="75">
        <f t="shared" si="0"/>
        <v>1519</v>
      </c>
      <c r="AP44" s="13">
        <f t="shared" si="25"/>
        <v>8.7178604224058764E-2</v>
      </c>
      <c r="AQ44" s="34">
        <f t="shared" si="1"/>
        <v>15905</v>
      </c>
      <c r="AR44" s="13">
        <f t="shared" si="26"/>
        <v>0.91282139577594124</v>
      </c>
      <c r="AS44" s="58">
        <v>39</v>
      </c>
      <c r="AT44" s="32" t="s">
        <v>8</v>
      </c>
      <c r="AU44" s="38">
        <f t="shared" si="29"/>
        <v>0.1833946058496275</v>
      </c>
      <c r="AV44" s="38">
        <f t="shared" si="30"/>
        <v>0.81660539415037248</v>
      </c>
      <c r="AW44" s="38">
        <f t="shared" si="31"/>
        <v>2.0979323470888486E-2</v>
      </c>
      <c r="AX44" s="38">
        <f t="shared" si="32"/>
        <v>0.97902067652911151</v>
      </c>
      <c r="AZ44" s="82" t="s">
        <v>54</v>
      </c>
      <c r="BA44" s="38">
        <f t="shared" si="6"/>
        <v>0.25426621160409557</v>
      </c>
      <c r="BB44" s="38">
        <f t="shared" si="7"/>
        <v>0.74573378839590443</v>
      </c>
      <c r="BC44" s="38">
        <f t="shared" si="8"/>
        <v>2.2075055187637969E-3</v>
      </c>
      <c r="BD44" s="38">
        <f t="shared" si="9"/>
        <v>0.99779249448123619</v>
      </c>
      <c r="BE44" s="58"/>
    </row>
    <row r="45" spans="2:57" s="12" customFormat="1" ht="13.5" customHeight="1">
      <c r="B45" s="242">
        <v>14</v>
      </c>
      <c r="C45" s="315" t="s">
        <v>115</v>
      </c>
      <c r="D45" s="80" t="s">
        <v>168</v>
      </c>
      <c r="E45" s="101">
        <v>15</v>
      </c>
      <c r="F45" s="79">
        <v>2</v>
      </c>
      <c r="G45" s="77">
        <f t="shared" si="10"/>
        <v>0.13333333333333333</v>
      </c>
      <c r="H45" s="79">
        <v>13</v>
      </c>
      <c r="I45" s="77">
        <f t="shared" si="11"/>
        <v>0.8666666666666667</v>
      </c>
      <c r="J45" s="101">
        <v>42</v>
      </c>
      <c r="K45" s="79">
        <v>3</v>
      </c>
      <c r="L45" s="77">
        <f t="shared" si="12"/>
        <v>7.1428571428571425E-2</v>
      </c>
      <c r="M45" s="79">
        <v>39</v>
      </c>
      <c r="N45" s="77">
        <f t="shared" si="13"/>
        <v>0.9285714285714286</v>
      </c>
      <c r="O45" s="101">
        <v>2516</v>
      </c>
      <c r="P45" s="79">
        <v>477</v>
      </c>
      <c r="Q45" s="77">
        <f t="shared" si="14"/>
        <v>0.18958664546899842</v>
      </c>
      <c r="R45" s="79">
        <v>2039</v>
      </c>
      <c r="S45" s="77">
        <f t="shared" si="15"/>
        <v>0.81041335453100161</v>
      </c>
      <c r="T45" s="101">
        <v>2157</v>
      </c>
      <c r="U45" s="79">
        <v>431</v>
      </c>
      <c r="V45" s="77">
        <f t="shared" si="16"/>
        <v>0.19981455725544739</v>
      </c>
      <c r="W45" s="79">
        <v>1726</v>
      </c>
      <c r="X45" s="77">
        <f t="shared" si="17"/>
        <v>0.80018544274455261</v>
      </c>
      <c r="Y45" s="101">
        <v>1456</v>
      </c>
      <c r="Z45" s="79">
        <v>230</v>
      </c>
      <c r="AA45" s="77">
        <f t="shared" si="18"/>
        <v>0.15796703296703296</v>
      </c>
      <c r="AB45" s="79">
        <v>1226</v>
      </c>
      <c r="AC45" s="77">
        <f t="shared" si="19"/>
        <v>0.84203296703296704</v>
      </c>
      <c r="AD45" s="101">
        <v>653</v>
      </c>
      <c r="AE45" s="79">
        <v>84</v>
      </c>
      <c r="AF45" s="77">
        <f t="shared" si="20"/>
        <v>0.12863705972434916</v>
      </c>
      <c r="AG45" s="79">
        <v>569</v>
      </c>
      <c r="AH45" s="77">
        <f t="shared" si="21"/>
        <v>0.87136294027565087</v>
      </c>
      <c r="AI45" s="101">
        <v>208</v>
      </c>
      <c r="AJ45" s="79">
        <v>9</v>
      </c>
      <c r="AK45" s="77">
        <f t="shared" si="22"/>
        <v>4.3269230769230768E-2</v>
      </c>
      <c r="AL45" s="79">
        <v>199</v>
      </c>
      <c r="AM45" s="77">
        <f t="shared" si="23"/>
        <v>0.95673076923076927</v>
      </c>
      <c r="AN45" s="101">
        <f t="shared" si="24"/>
        <v>7047</v>
      </c>
      <c r="AO45" s="79">
        <f t="shared" si="0"/>
        <v>1236</v>
      </c>
      <c r="AP45" s="77">
        <f t="shared" si="25"/>
        <v>0.17539378458918689</v>
      </c>
      <c r="AQ45" s="78">
        <f t="shared" si="1"/>
        <v>5811</v>
      </c>
      <c r="AR45" s="77">
        <f t="shared" si="26"/>
        <v>0.82460621541081314</v>
      </c>
      <c r="AS45" s="58">
        <v>40</v>
      </c>
      <c r="AT45" s="32" t="s">
        <v>46</v>
      </c>
      <c r="AU45" s="38">
        <f t="shared" si="29"/>
        <v>0.21736086804340218</v>
      </c>
      <c r="AV45" s="38">
        <f t="shared" si="30"/>
        <v>0.78263913195659784</v>
      </c>
      <c r="AW45" s="38">
        <f t="shared" si="31"/>
        <v>1.9080659150043366E-2</v>
      </c>
      <c r="AX45" s="38">
        <f t="shared" si="32"/>
        <v>0.98091934084995669</v>
      </c>
      <c r="AZ45" s="82" t="s">
        <v>55</v>
      </c>
      <c r="BA45" s="38">
        <f t="shared" si="6"/>
        <v>6.746987951807229E-2</v>
      </c>
      <c r="BB45" s="38">
        <f t="shared" si="7"/>
        <v>0.93253012048192774</v>
      </c>
      <c r="BC45" s="38">
        <f t="shared" si="8"/>
        <v>6.6533599467731206E-4</v>
      </c>
      <c r="BD45" s="38">
        <f t="shared" si="9"/>
        <v>0.99933466400532267</v>
      </c>
      <c r="BE45" s="58"/>
    </row>
    <row r="46" spans="2:57" s="12" customFormat="1" ht="13.5" customHeight="1">
      <c r="B46" s="243"/>
      <c r="C46" s="316"/>
      <c r="D46" s="70" t="s">
        <v>169</v>
      </c>
      <c r="E46" s="102">
        <v>23</v>
      </c>
      <c r="F46" s="69">
        <v>0</v>
      </c>
      <c r="G46" s="67">
        <f t="shared" si="10"/>
        <v>0</v>
      </c>
      <c r="H46" s="69">
        <v>23</v>
      </c>
      <c r="I46" s="67">
        <f t="shared" si="11"/>
        <v>1</v>
      </c>
      <c r="J46" s="102">
        <v>46</v>
      </c>
      <c r="K46" s="69">
        <v>1</v>
      </c>
      <c r="L46" s="67">
        <f t="shared" si="12"/>
        <v>2.1739130434782608E-2</v>
      </c>
      <c r="M46" s="69">
        <v>45</v>
      </c>
      <c r="N46" s="67">
        <f t="shared" si="13"/>
        <v>0.97826086956521741</v>
      </c>
      <c r="O46" s="102">
        <v>2099</v>
      </c>
      <c r="P46" s="69">
        <v>68</v>
      </c>
      <c r="Q46" s="67">
        <f t="shared" si="14"/>
        <v>3.239637922820391E-2</v>
      </c>
      <c r="R46" s="69">
        <v>2031</v>
      </c>
      <c r="S46" s="67">
        <f t="shared" si="15"/>
        <v>0.96760362077179607</v>
      </c>
      <c r="T46" s="102">
        <v>1746</v>
      </c>
      <c r="U46" s="69">
        <v>54</v>
      </c>
      <c r="V46" s="67">
        <f t="shared" si="16"/>
        <v>3.0927835051546393E-2</v>
      </c>
      <c r="W46" s="69">
        <v>1692</v>
      </c>
      <c r="X46" s="67">
        <f t="shared" si="17"/>
        <v>0.96907216494845361</v>
      </c>
      <c r="Y46" s="102">
        <v>1471</v>
      </c>
      <c r="Z46" s="69">
        <v>37</v>
      </c>
      <c r="AA46" s="67">
        <f t="shared" si="18"/>
        <v>2.5152957171991841E-2</v>
      </c>
      <c r="AB46" s="69">
        <v>1434</v>
      </c>
      <c r="AC46" s="67">
        <f t="shared" si="19"/>
        <v>0.97484704282800816</v>
      </c>
      <c r="AD46" s="102">
        <v>691</v>
      </c>
      <c r="AE46" s="69">
        <v>10</v>
      </c>
      <c r="AF46" s="67">
        <f t="shared" si="20"/>
        <v>1.4471780028943559E-2</v>
      </c>
      <c r="AG46" s="69">
        <v>681</v>
      </c>
      <c r="AH46" s="67">
        <f t="shared" si="21"/>
        <v>0.98552821997105644</v>
      </c>
      <c r="AI46" s="102">
        <v>259</v>
      </c>
      <c r="AJ46" s="69">
        <v>1</v>
      </c>
      <c r="AK46" s="67">
        <f t="shared" si="22"/>
        <v>3.8610038610038611E-3</v>
      </c>
      <c r="AL46" s="69">
        <v>258</v>
      </c>
      <c r="AM46" s="67">
        <f t="shared" si="23"/>
        <v>0.99613899613899615</v>
      </c>
      <c r="AN46" s="102">
        <f t="shared" si="24"/>
        <v>6335</v>
      </c>
      <c r="AO46" s="69">
        <f t="shared" si="0"/>
        <v>171</v>
      </c>
      <c r="AP46" s="67">
        <f t="shared" si="25"/>
        <v>2.6992896606156273E-2</v>
      </c>
      <c r="AQ46" s="68">
        <f t="shared" si="1"/>
        <v>6164</v>
      </c>
      <c r="AR46" s="67">
        <f t="shared" si="26"/>
        <v>0.97300710339384378</v>
      </c>
      <c r="AS46" s="58">
        <v>41</v>
      </c>
      <c r="AT46" s="32" t="s">
        <v>13</v>
      </c>
      <c r="AU46" s="38">
        <f t="shared" si="29"/>
        <v>0.21320788212320255</v>
      </c>
      <c r="AV46" s="38">
        <f t="shared" si="30"/>
        <v>0.78679211787679748</v>
      </c>
      <c r="AW46" s="38">
        <f t="shared" si="31"/>
        <v>1.9372414488951668E-2</v>
      </c>
      <c r="AX46" s="38">
        <f t="shared" si="32"/>
        <v>0.98062758551104834</v>
      </c>
      <c r="AZ46" s="82" t="s">
        <v>31</v>
      </c>
      <c r="BA46" s="38">
        <f t="shared" si="6"/>
        <v>0.11893434823977164</v>
      </c>
      <c r="BB46" s="38">
        <f t="shared" si="7"/>
        <v>0.88106565176022833</v>
      </c>
      <c r="BC46" s="38">
        <f t="shared" si="8"/>
        <v>4.459308807134894E-3</v>
      </c>
      <c r="BD46" s="38">
        <f t="shared" si="9"/>
        <v>0.99554069119286515</v>
      </c>
      <c r="BE46" s="58"/>
    </row>
    <row r="47" spans="2:57" s="12" customFormat="1" ht="13.5" customHeight="1">
      <c r="B47" s="244"/>
      <c r="C47" s="318"/>
      <c r="D47" s="76" t="s">
        <v>74</v>
      </c>
      <c r="E47" s="103">
        <v>38</v>
      </c>
      <c r="F47" s="75">
        <v>2</v>
      </c>
      <c r="G47" s="13">
        <f t="shared" si="10"/>
        <v>5.2631578947368418E-2</v>
      </c>
      <c r="H47" s="75">
        <v>36</v>
      </c>
      <c r="I47" s="13">
        <f t="shared" si="11"/>
        <v>0.94736842105263153</v>
      </c>
      <c r="J47" s="103">
        <v>88</v>
      </c>
      <c r="K47" s="75">
        <v>4</v>
      </c>
      <c r="L47" s="13">
        <f t="shared" si="12"/>
        <v>4.5454545454545456E-2</v>
      </c>
      <c r="M47" s="75">
        <v>84</v>
      </c>
      <c r="N47" s="13">
        <f t="shared" si="13"/>
        <v>0.95454545454545459</v>
      </c>
      <c r="O47" s="103">
        <v>4615</v>
      </c>
      <c r="P47" s="75">
        <v>545</v>
      </c>
      <c r="Q47" s="13">
        <f t="shared" si="14"/>
        <v>0.1180931744312026</v>
      </c>
      <c r="R47" s="75">
        <v>4070</v>
      </c>
      <c r="S47" s="13">
        <f t="shared" si="15"/>
        <v>0.8819068255687974</v>
      </c>
      <c r="T47" s="103">
        <v>3903</v>
      </c>
      <c r="U47" s="75">
        <v>485</v>
      </c>
      <c r="V47" s="13">
        <f t="shared" si="16"/>
        <v>0.1242633871380989</v>
      </c>
      <c r="W47" s="75">
        <v>3418</v>
      </c>
      <c r="X47" s="13">
        <f t="shared" si="17"/>
        <v>0.87573661286190108</v>
      </c>
      <c r="Y47" s="103">
        <v>2927</v>
      </c>
      <c r="Z47" s="75">
        <v>267</v>
      </c>
      <c r="AA47" s="13">
        <f t="shared" si="18"/>
        <v>9.1219678852066957E-2</v>
      </c>
      <c r="AB47" s="75">
        <v>2660</v>
      </c>
      <c r="AC47" s="13">
        <f t="shared" si="19"/>
        <v>0.90878032114793306</v>
      </c>
      <c r="AD47" s="103">
        <v>1344</v>
      </c>
      <c r="AE47" s="75">
        <v>94</v>
      </c>
      <c r="AF47" s="13">
        <f t="shared" si="20"/>
        <v>6.9940476190476192E-2</v>
      </c>
      <c r="AG47" s="75">
        <v>1250</v>
      </c>
      <c r="AH47" s="13">
        <f t="shared" si="21"/>
        <v>0.93005952380952384</v>
      </c>
      <c r="AI47" s="103">
        <v>467</v>
      </c>
      <c r="AJ47" s="75">
        <v>10</v>
      </c>
      <c r="AK47" s="13">
        <f t="shared" si="22"/>
        <v>2.1413276231263382E-2</v>
      </c>
      <c r="AL47" s="75">
        <v>457</v>
      </c>
      <c r="AM47" s="13">
        <f t="shared" si="23"/>
        <v>0.97858672376873657</v>
      </c>
      <c r="AN47" s="103">
        <f t="shared" si="24"/>
        <v>13382</v>
      </c>
      <c r="AO47" s="75">
        <f t="shared" si="0"/>
        <v>1407</v>
      </c>
      <c r="AP47" s="13">
        <f t="shared" si="25"/>
        <v>0.10514123449409654</v>
      </c>
      <c r="AQ47" s="34">
        <f t="shared" si="1"/>
        <v>11975</v>
      </c>
      <c r="AR47" s="13">
        <f t="shared" si="26"/>
        <v>0.89485876550590349</v>
      </c>
      <c r="AS47" s="58">
        <v>42</v>
      </c>
      <c r="AT47" s="32" t="s">
        <v>14</v>
      </c>
      <c r="AU47" s="38">
        <f t="shared" si="29"/>
        <v>0.10333837684705276</v>
      </c>
      <c r="AV47" s="38">
        <f t="shared" si="30"/>
        <v>0.89666162315294728</v>
      </c>
      <c r="AW47" s="38">
        <f t="shared" si="31"/>
        <v>1.2858236930146318E-2</v>
      </c>
      <c r="AX47" s="38">
        <f t="shared" si="32"/>
        <v>0.98714176306985368</v>
      </c>
      <c r="AZ47" s="82" t="s">
        <v>32</v>
      </c>
      <c r="BA47" s="38">
        <f t="shared" si="6"/>
        <v>0.16655336505778381</v>
      </c>
      <c r="BB47" s="38">
        <f t="shared" si="7"/>
        <v>0.83344663494221616</v>
      </c>
      <c r="BC47" s="38">
        <f t="shared" si="8"/>
        <v>5.9372349448685328E-3</v>
      </c>
      <c r="BD47" s="38">
        <f t="shared" si="9"/>
        <v>0.99406276505513147</v>
      </c>
      <c r="BE47" s="58"/>
    </row>
    <row r="48" spans="2:57" s="12" customFormat="1" ht="13.5" customHeight="1">
      <c r="B48" s="242">
        <v>15</v>
      </c>
      <c r="C48" s="315" t="s">
        <v>116</v>
      </c>
      <c r="D48" s="80" t="s">
        <v>168</v>
      </c>
      <c r="E48" s="101">
        <v>43</v>
      </c>
      <c r="F48" s="79">
        <v>3</v>
      </c>
      <c r="G48" s="77">
        <f t="shared" si="10"/>
        <v>6.9767441860465115E-2</v>
      </c>
      <c r="H48" s="79">
        <v>40</v>
      </c>
      <c r="I48" s="77">
        <f t="shared" si="11"/>
        <v>0.93023255813953487</v>
      </c>
      <c r="J48" s="101">
        <v>107</v>
      </c>
      <c r="K48" s="79">
        <v>9</v>
      </c>
      <c r="L48" s="77">
        <f t="shared" si="12"/>
        <v>8.4112149532710276E-2</v>
      </c>
      <c r="M48" s="79">
        <v>98</v>
      </c>
      <c r="N48" s="77">
        <f t="shared" si="13"/>
        <v>0.91588785046728971</v>
      </c>
      <c r="O48" s="101">
        <v>4554</v>
      </c>
      <c r="P48" s="79">
        <v>700</v>
      </c>
      <c r="Q48" s="77">
        <f t="shared" si="14"/>
        <v>0.15371102327624067</v>
      </c>
      <c r="R48" s="79">
        <v>3854</v>
      </c>
      <c r="S48" s="77">
        <f t="shared" si="15"/>
        <v>0.84628897672375936</v>
      </c>
      <c r="T48" s="101">
        <v>3696</v>
      </c>
      <c r="U48" s="79">
        <v>518</v>
      </c>
      <c r="V48" s="77">
        <f t="shared" si="16"/>
        <v>0.14015151515151514</v>
      </c>
      <c r="W48" s="79">
        <v>3178</v>
      </c>
      <c r="X48" s="77">
        <f t="shared" si="17"/>
        <v>0.85984848484848486</v>
      </c>
      <c r="Y48" s="101">
        <v>2334</v>
      </c>
      <c r="Z48" s="79">
        <v>334</v>
      </c>
      <c r="AA48" s="77">
        <f t="shared" si="18"/>
        <v>0.143101970865467</v>
      </c>
      <c r="AB48" s="79">
        <v>2000</v>
      </c>
      <c r="AC48" s="77">
        <f t="shared" si="19"/>
        <v>0.85689802913453295</v>
      </c>
      <c r="AD48" s="101">
        <v>830</v>
      </c>
      <c r="AE48" s="79">
        <v>88</v>
      </c>
      <c r="AF48" s="77">
        <f t="shared" si="20"/>
        <v>0.10602409638554217</v>
      </c>
      <c r="AG48" s="79">
        <v>742</v>
      </c>
      <c r="AH48" s="77">
        <f t="shared" si="21"/>
        <v>0.89397590361445778</v>
      </c>
      <c r="AI48" s="101">
        <v>226</v>
      </c>
      <c r="AJ48" s="79">
        <v>7</v>
      </c>
      <c r="AK48" s="77">
        <f t="shared" si="22"/>
        <v>3.0973451327433628E-2</v>
      </c>
      <c r="AL48" s="79">
        <v>219</v>
      </c>
      <c r="AM48" s="77">
        <f t="shared" si="23"/>
        <v>0.96902654867256632</v>
      </c>
      <c r="AN48" s="101">
        <f t="shared" si="24"/>
        <v>11790</v>
      </c>
      <c r="AO48" s="79">
        <f t="shared" si="0"/>
        <v>1659</v>
      </c>
      <c r="AP48" s="77">
        <f t="shared" si="25"/>
        <v>0.14071246819338423</v>
      </c>
      <c r="AQ48" s="78">
        <f t="shared" si="1"/>
        <v>10131</v>
      </c>
      <c r="AR48" s="77">
        <f t="shared" si="26"/>
        <v>0.85928753180661577</v>
      </c>
      <c r="AS48" s="58">
        <v>43</v>
      </c>
      <c r="AT48" s="32" t="s">
        <v>9</v>
      </c>
      <c r="AU48" s="38">
        <f t="shared" si="29"/>
        <v>0.33344972067039108</v>
      </c>
      <c r="AV48" s="38">
        <f t="shared" si="30"/>
        <v>0.66655027932960897</v>
      </c>
      <c r="AW48" s="38">
        <f t="shared" si="31"/>
        <v>2.5061926271309924E-2</v>
      </c>
      <c r="AX48" s="38">
        <f t="shared" si="32"/>
        <v>0.97493807372869012</v>
      </c>
      <c r="AZ48" s="82" t="s">
        <v>33</v>
      </c>
      <c r="BA48" s="38">
        <f t="shared" si="6"/>
        <v>0.1888111888111888</v>
      </c>
      <c r="BB48" s="38">
        <f t="shared" si="7"/>
        <v>0.81118881118881114</v>
      </c>
      <c r="BC48" s="38">
        <f t="shared" si="8"/>
        <v>3.1796502384737677E-2</v>
      </c>
      <c r="BD48" s="38">
        <f t="shared" si="9"/>
        <v>0.96820349761526237</v>
      </c>
      <c r="BE48" s="58"/>
    </row>
    <row r="49" spans="2:57" s="12" customFormat="1" ht="13.5" customHeight="1">
      <c r="B49" s="243"/>
      <c r="C49" s="316"/>
      <c r="D49" s="70" t="s">
        <v>169</v>
      </c>
      <c r="E49" s="102">
        <v>34</v>
      </c>
      <c r="F49" s="69">
        <v>0</v>
      </c>
      <c r="G49" s="67">
        <f t="shared" si="10"/>
        <v>0</v>
      </c>
      <c r="H49" s="69">
        <v>34</v>
      </c>
      <c r="I49" s="67">
        <f t="shared" si="11"/>
        <v>1</v>
      </c>
      <c r="J49" s="102">
        <v>83</v>
      </c>
      <c r="K49" s="69">
        <v>0</v>
      </c>
      <c r="L49" s="67">
        <f t="shared" si="12"/>
        <v>0</v>
      </c>
      <c r="M49" s="69">
        <v>83</v>
      </c>
      <c r="N49" s="67">
        <f t="shared" si="13"/>
        <v>1</v>
      </c>
      <c r="O49" s="102">
        <v>3462</v>
      </c>
      <c r="P49" s="69">
        <v>81</v>
      </c>
      <c r="Q49" s="67">
        <f t="shared" si="14"/>
        <v>2.3396880415944541E-2</v>
      </c>
      <c r="R49" s="69">
        <v>3381</v>
      </c>
      <c r="S49" s="67">
        <f t="shared" si="15"/>
        <v>0.97660311958405543</v>
      </c>
      <c r="T49" s="102">
        <v>2689</v>
      </c>
      <c r="U49" s="69">
        <v>62</v>
      </c>
      <c r="V49" s="67">
        <f t="shared" si="16"/>
        <v>2.3056898475269618E-2</v>
      </c>
      <c r="W49" s="69">
        <v>2627</v>
      </c>
      <c r="X49" s="67">
        <f t="shared" si="17"/>
        <v>0.97694310152473041</v>
      </c>
      <c r="Y49" s="102">
        <v>2096</v>
      </c>
      <c r="Z49" s="69">
        <v>36</v>
      </c>
      <c r="AA49" s="67">
        <f t="shared" si="18"/>
        <v>1.717557251908397E-2</v>
      </c>
      <c r="AB49" s="69">
        <v>2060</v>
      </c>
      <c r="AC49" s="67">
        <f t="shared" si="19"/>
        <v>0.98282442748091603</v>
      </c>
      <c r="AD49" s="102">
        <v>985</v>
      </c>
      <c r="AE49" s="69">
        <v>6</v>
      </c>
      <c r="AF49" s="67">
        <f t="shared" si="20"/>
        <v>6.0913705583756344E-3</v>
      </c>
      <c r="AG49" s="69">
        <v>979</v>
      </c>
      <c r="AH49" s="67">
        <f t="shared" si="21"/>
        <v>0.99390862944162439</v>
      </c>
      <c r="AI49" s="102">
        <v>329</v>
      </c>
      <c r="AJ49" s="69">
        <v>0</v>
      </c>
      <c r="AK49" s="67">
        <f t="shared" si="22"/>
        <v>0</v>
      </c>
      <c r="AL49" s="69">
        <v>329</v>
      </c>
      <c r="AM49" s="67">
        <f t="shared" si="23"/>
        <v>1</v>
      </c>
      <c r="AN49" s="102">
        <f t="shared" si="24"/>
        <v>9678</v>
      </c>
      <c r="AO49" s="69">
        <f t="shared" si="0"/>
        <v>185</v>
      </c>
      <c r="AP49" s="67">
        <f t="shared" si="25"/>
        <v>1.9115519735482537E-2</v>
      </c>
      <c r="AQ49" s="68">
        <f t="shared" si="1"/>
        <v>9493</v>
      </c>
      <c r="AR49" s="67">
        <f t="shared" si="26"/>
        <v>0.98088448026451747</v>
      </c>
      <c r="AS49" s="58">
        <v>44</v>
      </c>
      <c r="AT49" s="32" t="s">
        <v>21</v>
      </c>
      <c r="AU49" s="38">
        <f t="shared" si="29"/>
        <v>0.27755006986492781</v>
      </c>
      <c r="AV49" s="38">
        <f t="shared" si="30"/>
        <v>0.72244993013507219</v>
      </c>
      <c r="AW49" s="38">
        <f t="shared" si="31"/>
        <v>2.4665730508578058E-2</v>
      </c>
      <c r="AX49" s="38">
        <f t="shared" si="32"/>
        <v>0.97533426949142199</v>
      </c>
      <c r="AZ49" s="82" t="s">
        <v>253</v>
      </c>
      <c r="BA49" s="38">
        <f t="shared" si="6"/>
        <v>0.18570970360787167</v>
      </c>
      <c r="BB49" s="38">
        <f t="shared" si="7"/>
        <v>0.81429029639212835</v>
      </c>
      <c r="BC49" s="38">
        <f t="shared" si="8"/>
        <v>1.7011451649022014E-2</v>
      </c>
      <c r="BD49" s="38">
        <f t="shared" si="9"/>
        <v>0.98298854835097793</v>
      </c>
      <c r="BE49" s="58"/>
    </row>
    <row r="50" spans="2:57" s="12" customFormat="1" ht="13.5" customHeight="1">
      <c r="B50" s="244"/>
      <c r="C50" s="318"/>
      <c r="D50" s="76" t="s">
        <v>74</v>
      </c>
      <c r="E50" s="103">
        <v>77</v>
      </c>
      <c r="F50" s="75">
        <v>3</v>
      </c>
      <c r="G50" s="13">
        <f t="shared" si="10"/>
        <v>3.896103896103896E-2</v>
      </c>
      <c r="H50" s="75">
        <v>74</v>
      </c>
      <c r="I50" s="13">
        <f t="shared" si="11"/>
        <v>0.96103896103896103</v>
      </c>
      <c r="J50" s="103">
        <v>190</v>
      </c>
      <c r="K50" s="75">
        <v>9</v>
      </c>
      <c r="L50" s="13">
        <f t="shared" si="12"/>
        <v>4.736842105263158E-2</v>
      </c>
      <c r="M50" s="75">
        <v>181</v>
      </c>
      <c r="N50" s="13">
        <f t="shared" si="13"/>
        <v>0.95263157894736838</v>
      </c>
      <c r="O50" s="103">
        <v>8016</v>
      </c>
      <c r="P50" s="75">
        <v>781</v>
      </c>
      <c r="Q50" s="13">
        <f t="shared" si="14"/>
        <v>9.7430139720558875E-2</v>
      </c>
      <c r="R50" s="75">
        <v>7235</v>
      </c>
      <c r="S50" s="13">
        <f t="shared" si="15"/>
        <v>0.90256986027944108</v>
      </c>
      <c r="T50" s="103">
        <v>6385</v>
      </c>
      <c r="U50" s="75">
        <v>580</v>
      </c>
      <c r="V50" s="13">
        <f t="shared" si="16"/>
        <v>9.0837901331245099E-2</v>
      </c>
      <c r="W50" s="75">
        <v>5805</v>
      </c>
      <c r="X50" s="13">
        <f t="shared" si="17"/>
        <v>0.90916209866875486</v>
      </c>
      <c r="Y50" s="103">
        <v>4430</v>
      </c>
      <c r="Z50" s="75">
        <v>370</v>
      </c>
      <c r="AA50" s="13">
        <f t="shared" si="18"/>
        <v>8.35214446952596E-2</v>
      </c>
      <c r="AB50" s="75">
        <v>4060</v>
      </c>
      <c r="AC50" s="13">
        <f t="shared" si="19"/>
        <v>0.91647855530474043</v>
      </c>
      <c r="AD50" s="103">
        <v>1815</v>
      </c>
      <c r="AE50" s="75">
        <v>94</v>
      </c>
      <c r="AF50" s="13">
        <f t="shared" si="20"/>
        <v>5.1790633608815424E-2</v>
      </c>
      <c r="AG50" s="75">
        <v>1721</v>
      </c>
      <c r="AH50" s="13">
        <f t="shared" si="21"/>
        <v>0.94820936639118458</v>
      </c>
      <c r="AI50" s="103">
        <v>555</v>
      </c>
      <c r="AJ50" s="75">
        <v>7</v>
      </c>
      <c r="AK50" s="13">
        <f t="shared" si="22"/>
        <v>1.2612612612612612E-2</v>
      </c>
      <c r="AL50" s="75">
        <v>548</v>
      </c>
      <c r="AM50" s="13">
        <f t="shared" si="23"/>
        <v>0.98738738738738741</v>
      </c>
      <c r="AN50" s="103">
        <f t="shared" si="24"/>
        <v>21468</v>
      </c>
      <c r="AO50" s="75">
        <f t="shared" si="0"/>
        <v>1844</v>
      </c>
      <c r="AP50" s="13">
        <f t="shared" si="25"/>
        <v>8.589528600708031E-2</v>
      </c>
      <c r="AQ50" s="34">
        <f t="shared" si="1"/>
        <v>19624</v>
      </c>
      <c r="AR50" s="13">
        <f t="shared" si="26"/>
        <v>0.9141047139929197</v>
      </c>
      <c r="AS50" s="58">
        <v>45</v>
      </c>
      <c r="AT50" s="32" t="s">
        <v>47</v>
      </c>
      <c r="AU50" s="38">
        <f t="shared" si="29"/>
        <v>0.24805491990846681</v>
      </c>
      <c r="AV50" s="38">
        <f t="shared" si="30"/>
        <v>0.75194508009153316</v>
      </c>
      <c r="AW50" s="38">
        <f t="shared" si="31"/>
        <v>9.1614906832298143E-3</v>
      </c>
      <c r="AX50" s="38">
        <f t="shared" si="32"/>
        <v>0.9908385093167702</v>
      </c>
    </row>
    <row r="51" spans="2:57" s="12" customFormat="1" ht="13.5" customHeight="1">
      <c r="B51" s="242">
        <v>16</v>
      </c>
      <c r="C51" s="315" t="s">
        <v>61</v>
      </c>
      <c r="D51" s="80" t="s">
        <v>168</v>
      </c>
      <c r="E51" s="101">
        <v>17</v>
      </c>
      <c r="F51" s="79">
        <v>2</v>
      </c>
      <c r="G51" s="77">
        <f t="shared" si="10"/>
        <v>0.11764705882352941</v>
      </c>
      <c r="H51" s="79">
        <v>15</v>
      </c>
      <c r="I51" s="77">
        <f t="shared" si="11"/>
        <v>0.88235294117647056</v>
      </c>
      <c r="J51" s="101">
        <v>52</v>
      </c>
      <c r="K51" s="79">
        <v>5</v>
      </c>
      <c r="L51" s="77">
        <f t="shared" si="12"/>
        <v>9.6153846153846159E-2</v>
      </c>
      <c r="M51" s="79">
        <v>47</v>
      </c>
      <c r="N51" s="77">
        <f t="shared" si="13"/>
        <v>0.90384615384615385</v>
      </c>
      <c r="O51" s="101">
        <v>2784</v>
      </c>
      <c r="P51" s="79">
        <v>504</v>
      </c>
      <c r="Q51" s="77">
        <f t="shared" si="14"/>
        <v>0.18103448275862069</v>
      </c>
      <c r="R51" s="79">
        <v>2280</v>
      </c>
      <c r="S51" s="77">
        <f t="shared" si="15"/>
        <v>0.81896551724137934</v>
      </c>
      <c r="T51" s="101">
        <v>2410</v>
      </c>
      <c r="U51" s="79">
        <v>419</v>
      </c>
      <c r="V51" s="77">
        <f t="shared" si="16"/>
        <v>0.17385892116182572</v>
      </c>
      <c r="W51" s="79">
        <v>1991</v>
      </c>
      <c r="X51" s="77">
        <f t="shared" si="17"/>
        <v>0.82614107883817423</v>
      </c>
      <c r="Y51" s="101">
        <v>1698</v>
      </c>
      <c r="Z51" s="79">
        <v>263</v>
      </c>
      <c r="AA51" s="77">
        <f t="shared" si="18"/>
        <v>0.15488810365135453</v>
      </c>
      <c r="AB51" s="79">
        <v>1435</v>
      </c>
      <c r="AC51" s="77">
        <f t="shared" si="19"/>
        <v>0.84511189634864547</v>
      </c>
      <c r="AD51" s="101">
        <v>763</v>
      </c>
      <c r="AE51" s="79">
        <v>75</v>
      </c>
      <c r="AF51" s="77">
        <f t="shared" si="20"/>
        <v>9.8296199213630406E-2</v>
      </c>
      <c r="AG51" s="79">
        <v>688</v>
      </c>
      <c r="AH51" s="77">
        <f t="shared" si="21"/>
        <v>0.90170380078636958</v>
      </c>
      <c r="AI51" s="101">
        <v>209</v>
      </c>
      <c r="AJ51" s="79">
        <v>11</v>
      </c>
      <c r="AK51" s="77">
        <f t="shared" si="22"/>
        <v>5.2631578947368418E-2</v>
      </c>
      <c r="AL51" s="79">
        <v>198</v>
      </c>
      <c r="AM51" s="77">
        <f t="shared" si="23"/>
        <v>0.94736842105263153</v>
      </c>
      <c r="AN51" s="101">
        <f t="shared" si="24"/>
        <v>7933</v>
      </c>
      <c r="AO51" s="79">
        <f t="shared" ref="AO51:AO227" si="33">SUM(F51,K51,P51,U51,Z51,AE51,AJ51)</f>
        <v>1279</v>
      </c>
      <c r="AP51" s="77">
        <f t="shared" si="25"/>
        <v>0.16122526156561201</v>
      </c>
      <c r="AQ51" s="78">
        <f t="shared" ref="AQ51:AQ227" si="34">SUM(H51,M51,R51,W51,AB51,AG51,AL51)</f>
        <v>6654</v>
      </c>
      <c r="AR51" s="77">
        <f t="shared" si="26"/>
        <v>0.83877473843438799</v>
      </c>
      <c r="AS51" s="58">
        <v>46</v>
      </c>
      <c r="AT51" s="32" t="s">
        <v>25</v>
      </c>
      <c r="AU51" s="38">
        <f t="shared" si="29"/>
        <v>0.22827135355267389</v>
      </c>
      <c r="AV51" s="38">
        <f t="shared" si="30"/>
        <v>0.77172864644732608</v>
      </c>
      <c r="AW51" s="38">
        <f t="shared" si="31"/>
        <v>8.1221117490547536E-3</v>
      </c>
      <c r="AX51" s="38">
        <f t="shared" si="32"/>
        <v>0.99187788825094525</v>
      </c>
    </row>
    <row r="52" spans="2:57" s="12" customFormat="1" ht="13.5" customHeight="1">
      <c r="B52" s="243"/>
      <c r="C52" s="316"/>
      <c r="D52" s="70" t="s">
        <v>169</v>
      </c>
      <c r="E52" s="102">
        <v>14</v>
      </c>
      <c r="F52" s="69">
        <v>0</v>
      </c>
      <c r="G52" s="67">
        <f t="shared" si="10"/>
        <v>0</v>
      </c>
      <c r="H52" s="69">
        <v>14</v>
      </c>
      <c r="I52" s="67">
        <f t="shared" si="11"/>
        <v>1</v>
      </c>
      <c r="J52" s="102">
        <v>45</v>
      </c>
      <c r="K52" s="69">
        <v>0</v>
      </c>
      <c r="L52" s="67">
        <f t="shared" si="12"/>
        <v>0</v>
      </c>
      <c r="M52" s="69">
        <v>45</v>
      </c>
      <c r="N52" s="67">
        <f t="shared" si="13"/>
        <v>1</v>
      </c>
      <c r="O52" s="102">
        <v>1986</v>
      </c>
      <c r="P52" s="69">
        <v>40</v>
      </c>
      <c r="Q52" s="67">
        <f t="shared" si="14"/>
        <v>2.014098690835851E-2</v>
      </c>
      <c r="R52" s="69">
        <v>1946</v>
      </c>
      <c r="S52" s="67">
        <f t="shared" si="15"/>
        <v>0.97985901309164147</v>
      </c>
      <c r="T52" s="102">
        <v>1648</v>
      </c>
      <c r="U52" s="69">
        <v>33</v>
      </c>
      <c r="V52" s="67">
        <f t="shared" si="16"/>
        <v>2.0024271844660196E-2</v>
      </c>
      <c r="W52" s="69">
        <v>1615</v>
      </c>
      <c r="X52" s="67">
        <f t="shared" si="17"/>
        <v>0.97997572815533984</v>
      </c>
      <c r="Y52" s="102">
        <v>1450</v>
      </c>
      <c r="Z52" s="69">
        <v>17</v>
      </c>
      <c r="AA52" s="67">
        <f t="shared" si="18"/>
        <v>1.1724137931034483E-2</v>
      </c>
      <c r="AB52" s="69">
        <v>1433</v>
      </c>
      <c r="AC52" s="67">
        <f t="shared" si="19"/>
        <v>0.98827586206896556</v>
      </c>
      <c r="AD52" s="102">
        <v>789</v>
      </c>
      <c r="AE52" s="69">
        <v>7</v>
      </c>
      <c r="AF52" s="67">
        <f t="shared" si="20"/>
        <v>8.8719898605830166E-3</v>
      </c>
      <c r="AG52" s="69">
        <v>782</v>
      </c>
      <c r="AH52" s="67">
        <f t="shared" si="21"/>
        <v>0.99112801013941698</v>
      </c>
      <c r="AI52" s="102">
        <v>263</v>
      </c>
      <c r="AJ52" s="69">
        <v>1</v>
      </c>
      <c r="AK52" s="67">
        <f t="shared" si="22"/>
        <v>3.8022813688212928E-3</v>
      </c>
      <c r="AL52" s="69">
        <v>262</v>
      </c>
      <c r="AM52" s="67">
        <f t="shared" si="23"/>
        <v>0.99619771863117867</v>
      </c>
      <c r="AN52" s="102">
        <f t="shared" si="24"/>
        <v>6195</v>
      </c>
      <c r="AO52" s="69">
        <f t="shared" si="33"/>
        <v>98</v>
      </c>
      <c r="AP52" s="67">
        <f t="shared" si="25"/>
        <v>1.5819209039548022E-2</v>
      </c>
      <c r="AQ52" s="68">
        <f t="shared" si="34"/>
        <v>6097</v>
      </c>
      <c r="AR52" s="67">
        <f t="shared" si="26"/>
        <v>0.98418079096045197</v>
      </c>
      <c r="AS52" s="58">
        <v>47</v>
      </c>
      <c r="AT52" s="32" t="s">
        <v>15</v>
      </c>
      <c r="AU52" s="38">
        <f t="shared" si="29"/>
        <v>0.22190936620092441</v>
      </c>
      <c r="AV52" s="38">
        <f t="shared" si="30"/>
        <v>0.77809063379907561</v>
      </c>
      <c r="AW52" s="38">
        <f t="shared" si="31"/>
        <v>1.627238269507254E-2</v>
      </c>
      <c r="AX52" s="38">
        <f t="shared" si="32"/>
        <v>0.98372761730492742</v>
      </c>
    </row>
    <row r="53" spans="2:57" s="12" customFormat="1" ht="13.5" customHeight="1">
      <c r="B53" s="244"/>
      <c r="C53" s="318"/>
      <c r="D53" s="76" t="s">
        <v>74</v>
      </c>
      <c r="E53" s="103">
        <v>31</v>
      </c>
      <c r="F53" s="75">
        <v>2</v>
      </c>
      <c r="G53" s="13">
        <f t="shared" si="10"/>
        <v>6.4516129032258063E-2</v>
      </c>
      <c r="H53" s="75">
        <v>29</v>
      </c>
      <c r="I53" s="13">
        <f t="shared" si="11"/>
        <v>0.93548387096774188</v>
      </c>
      <c r="J53" s="103">
        <v>97</v>
      </c>
      <c r="K53" s="75">
        <v>5</v>
      </c>
      <c r="L53" s="13">
        <f t="shared" si="12"/>
        <v>5.1546391752577317E-2</v>
      </c>
      <c r="M53" s="75">
        <v>92</v>
      </c>
      <c r="N53" s="13">
        <f t="shared" si="13"/>
        <v>0.94845360824742264</v>
      </c>
      <c r="O53" s="103">
        <v>4770</v>
      </c>
      <c r="P53" s="75">
        <v>544</v>
      </c>
      <c r="Q53" s="13">
        <f t="shared" si="14"/>
        <v>0.1140461215932914</v>
      </c>
      <c r="R53" s="75">
        <v>4226</v>
      </c>
      <c r="S53" s="13">
        <f t="shared" si="15"/>
        <v>0.88595387840670858</v>
      </c>
      <c r="T53" s="103">
        <v>4058</v>
      </c>
      <c r="U53" s="75">
        <v>452</v>
      </c>
      <c r="V53" s="13">
        <f t="shared" si="16"/>
        <v>0.11138491867915229</v>
      </c>
      <c r="W53" s="75">
        <v>3606</v>
      </c>
      <c r="X53" s="13">
        <f t="shared" si="17"/>
        <v>0.88861508132084766</v>
      </c>
      <c r="Y53" s="103">
        <v>3148</v>
      </c>
      <c r="Z53" s="75">
        <v>280</v>
      </c>
      <c r="AA53" s="13">
        <f t="shared" si="18"/>
        <v>8.8945362134688691E-2</v>
      </c>
      <c r="AB53" s="75">
        <v>2868</v>
      </c>
      <c r="AC53" s="13">
        <f t="shared" si="19"/>
        <v>0.91105463786531127</v>
      </c>
      <c r="AD53" s="103">
        <v>1552</v>
      </c>
      <c r="AE53" s="75">
        <v>82</v>
      </c>
      <c r="AF53" s="13">
        <f t="shared" si="20"/>
        <v>5.2835051546391752E-2</v>
      </c>
      <c r="AG53" s="75">
        <v>1470</v>
      </c>
      <c r="AH53" s="13">
        <f t="shared" si="21"/>
        <v>0.94716494845360821</v>
      </c>
      <c r="AI53" s="103">
        <v>472</v>
      </c>
      <c r="AJ53" s="75">
        <v>12</v>
      </c>
      <c r="AK53" s="13">
        <f t="shared" si="22"/>
        <v>2.5423728813559324E-2</v>
      </c>
      <c r="AL53" s="75">
        <v>460</v>
      </c>
      <c r="AM53" s="13">
        <f t="shared" si="23"/>
        <v>0.97457627118644063</v>
      </c>
      <c r="AN53" s="103">
        <f t="shared" si="24"/>
        <v>14128</v>
      </c>
      <c r="AO53" s="75">
        <f t="shared" si="33"/>
        <v>1377</v>
      </c>
      <c r="AP53" s="13">
        <f t="shared" si="25"/>
        <v>9.7466024915062288E-2</v>
      </c>
      <c r="AQ53" s="34">
        <f t="shared" si="34"/>
        <v>12751</v>
      </c>
      <c r="AR53" s="13">
        <f t="shared" si="26"/>
        <v>0.90253397508493771</v>
      </c>
      <c r="AS53" s="58">
        <v>48</v>
      </c>
      <c r="AT53" s="32" t="s">
        <v>26</v>
      </c>
      <c r="AU53" s="38">
        <f t="shared" si="29"/>
        <v>0.2282114437286851</v>
      </c>
      <c r="AV53" s="38">
        <f t="shared" si="30"/>
        <v>0.77178855627131493</v>
      </c>
      <c r="AW53" s="38">
        <f t="shared" si="31"/>
        <v>5.5375437686421995E-2</v>
      </c>
      <c r="AX53" s="38">
        <f t="shared" si="32"/>
        <v>0.94462456231357805</v>
      </c>
    </row>
    <row r="54" spans="2:57" s="12" customFormat="1" ht="13.5" customHeight="1">
      <c r="B54" s="242">
        <v>17</v>
      </c>
      <c r="C54" s="315" t="s">
        <v>117</v>
      </c>
      <c r="D54" s="80" t="s">
        <v>168</v>
      </c>
      <c r="E54" s="101">
        <v>43</v>
      </c>
      <c r="F54" s="79">
        <v>0</v>
      </c>
      <c r="G54" s="77">
        <f t="shared" si="10"/>
        <v>0</v>
      </c>
      <c r="H54" s="79">
        <v>43</v>
      </c>
      <c r="I54" s="77">
        <f t="shared" si="11"/>
        <v>1</v>
      </c>
      <c r="J54" s="101">
        <v>89</v>
      </c>
      <c r="K54" s="79">
        <v>9</v>
      </c>
      <c r="L54" s="77">
        <f t="shared" si="12"/>
        <v>0.10112359550561797</v>
      </c>
      <c r="M54" s="79">
        <v>80</v>
      </c>
      <c r="N54" s="77">
        <f t="shared" si="13"/>
        <v>0.898876404494382</v>
      </c>
      <c r="O54" s="101">
        <v>3951</v>
      </c>
      <c r="P54" s="79">
        <v>699</v>
      </c>
      <c r="Q54" s="77">
        <f t="shared" si="14"/>
        <v>0.17691723614274868</v>
      </c>
      <c r="R54" s="79">
        <v>3252</v>
      </c>
      <c r="S54" s="77">
        <f t="shared" si="15"/>
        <v>0.82308276385725132</v>
      </c>
      <c r="T54" s="101">
        <v>3294</v>
      </c>
      <c r="U54" s="79">
        <v>607</v>
      </c>
      <c r="V54" s="77">
        <f t="shared" si="16"/>
        <v>0.18427443837279903</v>
      </c>
      <c r="W54" s="79">
        <v>2687</v>
      </c>
      <c r="X54" s="77">
        <f t="shared" si="17"/>
        <v>0.815725561627201</v>
      </c>
      <c r="Y54" s="101">
        <v>2243</v>
      </c>
      <c r="Z54" s="79">
        <v>355</v>
      </c>
      <c r="AA54" s="77">
        <f t="shared" si="18"/>
        <v>0.15827017387427553</v>
      </c>
      <c r="AB54" s="79">
        <v>1888</v>
      </c>
      <c r="AC54" s="77">
        <f t="shared" si="19"/>
        <v>0.84172982612572445</v>
      </c>
      <c r="AD54" s="101">
        <v>907</v>
      </c>
      <c r="AE54" s="79">
        <v>89</v>
      </c>
      <c r="AF54" s="77">
        <f t="shared" si="20"/>
        <v>9.812568908489526E-2</v>
      </c>
      <c r="AG54" s="79">
        <v>818</v>
      </c>
      <c r="AH54" s="77">
        <f t="shared" si="21"/>
        <v>0.90187431091510473</v>
      </c>
      <c r="AI54" s="101">
        <v>279</v>
      </c>
      <c r="AJ54" s="79">
        <v>12</v>
      </c>
      <c r="AK54" s="77">
        <f t="shared" si="22"/>
        <v>4.3010752688172046E-2</v>
      </c>
      <c r="AL54" s="79">
        <v>267</v>
      </c>
      <c r="AM54" s="77">
        <f t="shared" si="23"/>
        <v>0.956989247311828</v>
      </c>
      <c r="AN54" s="101">
        <f t="shared" si="24"/>
        <v>10806</v>
      </c>
      <c r="AO54" s="79">
        <f t="shared" ref="AO54:AO77" si="35">SUM(F54,K54,P54,U54,Z54,AE54,AJ54)</f>
        <v>1771</v>
      </c>
      <c r="AP54" s="77">
        <f t="shared" si="25"/>
        <v>0.16389043124190264</v>
      </c>
      <c r="AQ54" s="78">
        <f t="shared" ref="AQ54:AQ77" si="36">SUM(H54,M54,R54,W54,AB54,AG54,AL54)</f>
        <v>9035</v>
      </c>
      <c r="AR54" s="77">
        <f t="shared" si="26"/>
        <v>0.83610956875809739</v>
      </c>
      <c r="AS54" s="58">
        <v>49</v>
      </c>
      <c r="AT54" s="32" t="s">
        <v>27</v>
      </c>
      <c r="AU54" s="38">
        <f t="shared" si="29"/>
        <v>0.13858511564889189</v>
      </c>
      <c r="AV54" s="38">
        <f t="shared" si="30"/>
        <v>0.86141488435110813</v>
      </c>
      <c r="AW54" s="38">
        <f t="shared" si="31"/>
        <v>7.9903147699757864E-3</v>
      </c>
      <c r="AX54" s="38">
        <f t="shared" si="32"/>
        <v>0.9920096852300242</v>
      </c>
    </row>
    <row r="55" spans="2:57" s="12" customFormat="1" ht="13.5" customHeight="1">
      <c r="B55" s="243"/>
      <c r="C55" s="316"/>
      <c r="D55" s="70" t="s">
        <v>169</v>
      </c>
      <c r="E55" s="102">
        <v>31</v>
      </c>
      <c r="F55" s="69">
        <v>1</v>
      </c>
      <c r="G55" s="67">
        <f t="shared" si="10"/>
        <v>3.2258064516129031E-2</v>
      </c>
      <c r="H55" s="69">
        <v>30</v>
      </c>
      <c r="I55" s="67">
        <f t="shared" si="11"/>
        <v>0.967741935483871</v>
      </c>
      <c r="J55" s="102">
        <v>85</v>
      </c>
      <c r="K55" s="69">
        <v>4</v>
      </c>
      <c r="L55" s="67">
        <f t="shared" si="12"/>
        <v>4.7058823529411764E-2</v>
      </c>
      <c r="M55" s="69">
        <v>81</v>
      </c>
      <c r="N55" s="67">
        <f t="shared" si="13"/>
        <v>0.95294117647058818</v>
      </c>
      <c r="O55" s="102">
        <v>3079</v>
      </c>
      <c r="P55" s="69">
        <v>93</v>
      </c>
      <c r="Q55" s="67">
        <f t="shared" si="14"/>
        <v>3.020461188697629E-2</v>
      </c>
      <c r="R55" s="69">
        <v>2986</v>
      </c>
      <c r="S55" s="67">
        <f t="shared" si="15"/>
        <v>0.96979538811302368</v>
      </c>
      <c r="T55" s="102">
        <v>2656</v>
      </c>
      <c r="U55" s="69">
        <v>83</v>
      </c>
      <c r="V55" s="67">
        <f t="shared" si="16"/>
        <v>3.125E-2</v>
      </c>
      <c r="W55" s="69">
        <v>2573</v>
      </c>
      <c r="X55" s="67">
        <f t="shared" si="17"/>
        <v>0.96875</v>
      </c>
      <c r="Y55" s="102">
        <v>2099</v>
      </c>
      <c r="Z55" s="69">
        <v>71</v>
      </c>
      <c r="AA55" s="67">
        <f t="shared" si="18"/>
        <v>3.3825631252977606E-2</v>
      </c>
      <c r="AB55" s="69">
        <v>2028</v>
      </c>
      <c r="AC55" s="67">
        <f t="shared" si="19"/>
        <v>0.96617436874702234</v>
      </c>
      <c r="AD55" s="102">
        <v>1038</v>
      </c>
      <c r="AE55" s="69">
        <v>13</v>
      </c>
      <c r="AF55" s="67">
        <f t="shared" si="20"/>
        <v>1.2524084778420038E-2</v>
      </c>
      <c r="AG55" s="69">
        <v>1025</v>
      </c>
      <c r="AH55" s="67">
        <f t="shared" si="21"/>
        <v>0.98747591522157996</v>
      </c>
      <c r="AI55" s="102">
        <v>360</v>
      </c>
      <c r="AJ55" s="69">
        <v>3</v>
      </c>
      <c r="AK55" s="67">
        <f t="shared" si="22"/>
        <v>8.3333333333333332E-3</v>
      </c>
      <c r="AL55" s="69">
        <v>357</v>
      </c>
      <c r="AM55" s="67">
        <f t="shared" si="23"/>
        <v>0.9916666666666667</v>
      </c>
      <c r="AN55" s="102">
        <f t="shared" si="24"/>
        <v>9348</v>
      </c>
      <c r="AO55" s="69">
        <f t="shared" si="35"/>
        <v>268</v>
      </c>
      <c r="AP55" s="67">
        <f t="shared" si="25"/>
        <v>2.8669234060761661E-2</v>
      </c>
      <c r="AQ55" s="68">
        <f t="shared" si="36"/>
        <v>9080</v>
      </c>
      <c r="AR55" s="67">
        <f t="shared" si="26"/>
        <v>0.97133076593923839</v>
      </c>
      <c r="AS55" s="58">
        <v>50</v>
      </c>
      <c r="AT55" s="32" t="s">
        <v>16</v>
      </c>
      <c r="AU55" s="38">
        <f t="shared" si="29"/>
        <v>0.21134481987021705</v>
      </c>
      <c r="AV55" s="38">
        <f t="shared" si="30"/>
        <v>0.78865518012978297</v>
      </c>
      <c r="AW55" s="38">
        <f t="shared" si="31"/>
        <v>1.0183572289963822E-2</v>
      </c>
      <c r="AX55" s="38">
        <f t="shared" si="32"/>
        <v>0.9898164277100362</v>
      </c>
    </row>
    <row r="56" spans="2:57" s="12" customFormat="1" ht="13.5" customHeight="1">
      <c r="B56" s="244"/>
      <c r="C56" s="318"/>
      <c r="D56" s="76" t="s">
        <v>74</v>
      </c>
      <c r="E56" s="103">
        <v>74</v>
      </c>
      <c r="F56" s="75">
        <v>1</v>
      </c>
      <c r="G56" s="13">
        <f t="shared" si="10"/>
        <v>1.3513513513513514E-2</v>
      </c>
      <c r="H56" s="75">
        <v>73</v>
      </c>
      <c r="I56" s="13">
        <f t="shared" si="11"/>
        <v>0.98648648648648651</v>
      </c>
      <c r="J56" s="103">
        <v>174</v>
      </c>
      <c r="K56" s="75">
        <v>13</v>
      </c>
      <c r="L56" s="13">
        <f t="shared" si="12"/>
        <v>7.4712643678160925E-2</v>
      </c>
      <c r="M56" s="75">
        <v>161</v>
      </c>
      <c r="N56" s="13">
        <f t="shared" si="13"/>
        <v>0.92528735632183912</v>
      </c>
      <c r="O56" s="103">
        <v>7030</v>
      </c>
      <c r="P56" s="75">
        <v>792</v>
      </c>
      <c r="Q56" s="13">
        <f t="shared" si="14"/>
        <v>0.11266002844950214</v>
      </c>
      <c r="R56" s="75">
        <v>6238</v>
      </c>
      <c r="S56" s="13">
        <f t="shared" si="15"/>
        <v>0.88733997155049782</v>
      </c>
      <c r="T56" s="103">
        <v>5950</v>
      </c>
      <c r="U56" s="75">
        <v>690</v>
      </c>
      <c r="V56" s="13">
        <f t="shared" si="16"/>
        <v>0.11596638655462185</v>
      </c>
      <c r="W56" s="75">
        <v>5260</v>
      </c>
      <c r="X56" s="13">
        <f t="shared" si="17"/>
        <v>0.88403361344537812</v>
      </c>
      <c r="Y56" s="103">
        <v>4342</v>
      </c>
      <c r="Z56" s="75">
        <v>426</v>
      </c>
      <c r="AA56" s="13">
        <f t="shared" si="18"/>
        <v>9.8111469368954402E-2</v>
      </c>
      <c r="AB56" s="75">
        <v>3916</v>
      </c>
      <c r="AC56" s="13">
        <f t="shared" si="19"/>
        <v>0.90188853063104557</v>
      </c>
      <c r="AD56" s="103">
        <v>1945</v>
      </c>
      <c r="AE56" s="75">
        <v>102</v>
      </c>
      <c r="AF56" s="13">
        <f t="shared" si="20"/>
        <v>5.244215938303342E-2</v>
      </c>
      <c r="AG56" s="75">
        <v>1843</v>
      </c>
      <c r="AH56" s="13">
        <f t="shared" si="21"/>
        <v>0.94755784061696657</v>
      </c>
      <c r="AI56" s="103">
        <v>639</v>
      </c>
      <c r="AJ56" s="75">
        <v>15</v>
      </c>
      <c r="AK56" s="13">
        <f t="shared" si="22"/>
        <v>2.3474178403755867E-2</v>
      </c>
      <c r="AL56" s="75">
        <v>624</v>
      </c>
      <c r="AM56" s="13">
        <f t="shared" si="23"/>
        <v>0.97652582159624413</v>
      </c>
      <c r="AN56" s="103">
        <f t="shared" si="24"/>
        <v>20154</v>
      </c>
      <c r="AO56" s="75">
        <f t="shared" si="35"/>
        <v>2039</v>
      </c>
      <c r="AP56" s="13">
        <f t="shared" si="25"/>
        <v>0.10117098342760743</v>
      </c>
      <c r="AQ56" s="34">
        <f t="shared" si="36"/>
        <v>18115</v>
      </c>
      <c r="AR56" s="13">
        <f t="shared" si="26"/>
        <v>0.89882901657239256</v>
      </c>
      <c r="AS56" s="58">
        <v>51</v>
      </c>
      <c r="AT56" s="32" t="s">
        <v>48</v>
      </c>
      <c r="AU56" s="38">
        <f t="shared" si="29"/>
        <v>0.31778957849319617</v>
      </c>
      <c r="AV56" s="38">
        <f t="shared" si="30"/>
        <v>0.68221042150680389</v>
      </c>
      <c r="AW56" s="38">
        <f t="shared" si="31"/>
        <v>1.4718076285240465E-2</v>
      </c>
      <c r="AX56" s="38">
        <f t="shared" si="32"/>
        <v>0.98528192371475953</v>
      </c>
    </row>
    <row r="57" spans="2:57" s="12" customFormat="1" ht="13.5" customHeight="1">
      <c r="B57" s="242">
        <v>18</v>
      </c>
      <c r="C57" s="315" t="s">
        <v>62</v>
      </c>
      <c r="D57" s="80" t="s">
        <v>168</v>
      </c>
      <c r="E57" s="101">
        <v>28</v>
      </c>
      <c r="F57" s="79">
        <v>6</v>
      </c>
      <c r="G57" s="77">
        <f t="shared" si="10"/>
        <v>0.21428571428571427</v>
      </c>
      <c r="H57" s="79">
        <v>22</v>
      </c>
      <c r="I57" s="77">
        <f t="shared" si="11"/>
        <v>0.7857142857142857</v>
      </c>
      <c r="J57" s="101">
        <v>80</v>
      </c>
      <c r="K57" s="79">
        <v>8</v>
      </c>
      <c r="L57" s="77">
        <f t="shared" si="12"/>
        <v>0.1</v>
      </c>
      <c r="M57" s="79">
        <v>72</v>
      </c>
      <c r="N57" s="77">
        <f t="shared" si="13"/>
        <v>0.9</v>
      </c>
      <c r="O57" s="101">
        <v>3679</v>
      </c>
      <c r="P57" s="79">
        <v>790</v>
      </c>
      <c r="Q57" s="77">
        <f t="shared" si="14"/>
        <v>0.21473226420222888</v>
      </c>
      <c r="R57" s="79">
        <v>2889</v>
      </c>
      <c r="S57" s="77">
        <f t="shared" si="15"/>
        <v>0.78526773579777109</v>
      </c>
      <c r="T57" s="101">
        <v>3192</v>
      </c>
      <c r="U57" s="79">
        <v>696</v>
      </c>
      <c r="V57" s="77">
        <f t="shared" si="16"/>
        <v>0.21804511278195488</v>
      </c>
      <c r="W57" s="79">
        <v>2496</v>
      </c>
      <c r="X57" s="77">
        <f t="shared" si="17"/>
        <v>0.78195488721804507</v>
      </c>
      <c r="Y57" s="101">
        <v>2176</v>
      </c>
      <c r="Z57" s="79">
        <v>422</v>
      </c>
      <c r="AA57" s="77">
        <f t="shared" si="18"/>
        <v>0.19393382352941177</v>
      </c>
      <c r="AB57" s="79">
        <v>1754</v>
      </c>
      <c r="AC57" s="77">
        <f t="shared" si="19"/>
        <v>0.8060661764705882</v>
      </c>
      <c r="AD57" s="101">
        <v>951</v>
      </c>
      <c r="AE57" s="79">
        <v>108</v>
      </c>
      <c r="AF57" s="77">
        <f t="shared" si="20"/>
        <v>0.11356466876971609</v>
      </c>
      <c r="AG57" s="79">
        <v>843</v>
      </c>
      <c r="AH57" s="77">
        <f t="shared" si="21"/>
        <v>0.88643533123028395</v>
      </c>
      <c r="AI57" s="101">
        <v>296</v>
      </c>
      <c r="AJ57" s="79">
        <v>19</v>
      </c>
      <c r="AK57" s="77">
        <f t="shared" si="22"/>
        <v>6.4189189189189186E-2</v>
      </c>
      <c r="AL57" s="79">
        <v>277</v>
      </c>
      <c r="AM57" s="77">
        <f t="shared" si="23"/>
        <v>0.93581081081081086</v>
      </c>
      <c r="AN57" s="101">
        <f t="shared" si="24"/>
        <v>10402</v>
      </c>
      <c r="AO57" s="79">
        <f t="shared" si="35"/>
        <v>2049</v>
      </c>
      <c r="AP57" s="77">
        <f t="shared" si="25"/>
        <v>0.19698134974043452</v>
      </c>
      <c r="AQ57" s="78">
        <f t="shared" si="36"/>
        <v>8353</v>
      </c>
      <c r="AR57" s="77">
        <f t="shared" si="26"/>
        <v>0.80301865025956543</v>
      </c>
      <c r="AS57" s="58">
        <v>52</v>
      </c>
      <c r="AT57" s="32" t="s">
        <v>4</v>
      </c>
      <c r="AU57" s="38">
        <f t="shared" si="29"/>
        <v>0.28852982954545453</v>
      </c>
      <c r="AV57" s="38">
        <f t="shared" si="30"/>
        <v>0.71147017045454541</v>
      </c>
      <c r="AW57" s="38">
        <f t="shared" si="31"/>
        <v>1.3930497303774715E-2</v>
      </c>
      <c r="AX57" s="38">
        <f t="shared" si="32"/>
        <v>0.98606950269622529</v>
      </c>
    </row>
    <row r="58" spans="2:57" s="12" customFormat="1" ht="13.5" customHeight="1">
      <c r="B58" s="243"/>
      <c r="C58" s="316"/>
      <c r="D58" s="211" t="s">
        <v>169</v>
      </c>
      <c r="E58" s="116">
        <v>18</v>
      </c>
      <c r="F58" s="65">
        <v>1</v>
      </c>
      <c r="G58" s="64">
        <f t="shared" si="10"/>
        <v>5.5555555555555552E-2</v>
      </c>
      <c r="H58" s="65">
        <v>17</v>
      </c>
      <c r="I58" s="64">
        <f t="shared" si="11"/>
        <v>0.94444444444444442</v>
      </c>
      <c r="J58" s="116">
        <v>45</v>
      </c>
      <c r="K58" s="65">
        <v>1</v>
      </c>
      <c r="L58" s="64">
        <f t="shared" si="12"/>
        <v>2.2222222222222223E-2</v>
      </c>
      <c r="M58" s="65">
        <v>44</v>
      </c>
      <c r="N58" s="64">
        <f t="shared" si="13"/>
        <v>0.97777777777777775</v>
      </c>
      <c r="O58" s="116">
        <v>2632</v>
      </c>
      <c r="P58" s="65">
        <v>44</v>
      </c>
      <c r="Q58" s="64">
        <f t="shared" si="14"/>
        <v>1.6717325227963525E-2</v>
      </c>
      <c r="R58" s="65">
        <v>2588</v>
      </c>
      <c r="S58" s="64">
        <f t="shared" si="15"/>
        <v>0.98328267477203646</v>
      </c>
      <c r="T58" s="116">
        <v>2298</v>
      </c>
      <c r="U58" s="65">
        <v>36</v>
      </c>
      <c r="V58" s="64">
        <f t="shared" si="16"/>
        <v>1.5665796344647518E-2</v>
      </c>
      <c r="W58" s="65">
        <v>2262</v>
      </c>
      <c r="X58" s="64">
        <f t="shared" si="17"/>
        <v>0.98433420365535251</v>
      </c>
      <c r="Y58" s="116">
        <v>1759</v>
      </c>
      <c r="Z58" s="65">
        <v>22</v>
      </c>
      <c r="AA58" s="64">
        <f t="shared" si="18"/>
        <v>1.2507106310403639E-2</v>
      </c>
      <c r="AB58" s="65">
        <v>1737</v>
      </c>
      <c r="AC58" s="64">
        <f t="shared" si="19"/>
        <v>0.98749289368959636</v>
      </c>
      <c r="AD58" s="116">
        <v>929</v>
      </c>
      <c r="AE58" s="65">
        <v>9</v>
      </c>
      <c r="AF58" s="64">
        <f t="shared" si="20"/>
        <v>9.6878363832077503E-3</v>
      </c>
      <c r="AG58" s="65">
        <v>920</v>
      </c>
      <c r="AH58" s="64">
        <f t="shared" si="21"/>
        <v>0.9903121636167922</v>
      </c>
      <c r="AI58" s="116">
        <v>324</v>
      </c>
      <c r="AJ58" s="65">
        <v>0</v>
      </c>
      <c r="AK58" s="64">
        <f t="shared" si="22"/>
        <v>0</v>
      </c>
      <c r="AL58" s="65">
        <v>324</v>
      </c>
      <c r="AM58" s="64">
        <f t="shared" si="23"/>
        <v>1</v>
      </c>
      <c r="AN58" s="116">
        <f t="shared" si="24"/>
        <v>8005</v>
      </c>
      <c r="AO58" s="65">
        <f t="shared" si="35"/>
        <v>113</v>
      </c>
      <c r="AP58" s="64">
        <f t="shared" si="25"/>
        <v>1.4116177389131793E-2</v>
      </c>
      <c r="AQ58" s="212">
        <f t="shared" si="36"/>
        <v>7892</v>
      </c>
      <c r="AR58" s="64">
        <f t="shared" si="26"/>
        <v>0.98588382261086815</v>
      </c>
      <c r="AS58" s="58">
        <v>53</v>
      </c>
      <c r="AT58" s="32" t="s">
        <v>22</v>
      </c>
      <c r="AU58" s="38">
        <f t="shared" si="29"/>
        <v>0.22586948026572881</v>
      </c>
      <c r="AV58" s="38">
        <f t="shared" si="30"/>
        <v>0.77413051973427116</v>
      </c>
      <c r="AW58" s="38">
        <f t="shared" si="31"/>
        <v>3.8610038610038609E-2</v>
      </c>
      <c r="AX58" s="38">
        <f t="shared" si="32"/>
        <v>0.96138996138996136</v>
      </c>
    </row>
    <row r="59" spans="2:57" s="12" customFormat="1" ht="13.5" customHeight="1">
      <c r="B59" s="244"/>
      <c r="C59" s="318"/>
      <c r="D59" s="165" t="s">
        <v>74</v>
      </c>
      <c r="E59" s="105">
        <v>46</v>
      </c>
      <c r="F59" s="62">
        <v>7</v>
      </c>
      <c r="G59" s="60">
        <f t="shared" si="10"/>
        <v>0.15217391304347827</v>
      </c>
      <c r="H59" s="62">
        <v>39</v>
      </c>
      <c r="I59" s="60">
        <f t="shared" si="11"/>
        <v>0.84782608695652173</v>
      </c>
      <c r="J59" s="105">
        <v>125</v>
      </c>
      <c r="K59" s="62">
        <v>9</v>
      </c>
      <c r="L59" s="60">
        <f t="shared" si="12"/>
        <v>7.1999999999999995E-2</v>
      </c>
      <c r="M59" s="62">
        <v>116</v>
      </c>
      <c r="N59" s="60">
        <f t="shared" si="13"/>
        <v>0.92800000000000005</v>
      </c>
      <c r="O59" s="105">
        <v>6311</v>
      </c>
      <c r="P59" s="62">
        <v>834</v>
      </c>
      <c r="Q59" s="60">
        <f t="shared" si="14"/>
        <v>0.13215021391221676</v>
      </c>
      <c r="R59" s="62">
        <v>5477</v>
      </c>
      <c r="S59" s="60">
        <f t="shared" si="15"/>
        <v>0.86784978608778318</v>
      </c>
      <c r="T59" s="105">
        <v>5490</v>
      </c>
      <c r="U59" s="62">
        <v>732</v>
      </c>
      <c r="V59" s="60">
        <f t="shared" si="16"/>
        <v>0.13333333333333333</v>
      </c>
      <c r="W59" s="62">
        <v>4758</v>
      </c>
      <c r="X59" s="60">
        <f t="shared" si="17"/>
        <v>0.8666666666666667</v>
      </c>
      <c r="Y59" s="105">
        <v>3935</v>
      </c>
      <c r="Z59" s="62">
        <v>444</v>
      </c>
      <c r="AA59" s="60">
        <f t="shared" si="18"/>
        <v>0.11283354510800508</v>
      </c>
      <c r="AB59" s="62">
        <v>3491</v>
      </c>
      <c r="AC59" s="60">
        <f t="shared" si="19"/>
        <v>0.88716645489199497</v>
      </c>
      <c r="AD59" s="105">
        <v>1880</v>
      </c>
      <c r="AE59" s="62">
        <v>117</v>
      </c>
      <c r="AF59" s="60">
        <f t="shared" si="20"/>
        <v>6.2234042553191489E-2</v>
      </c>
      <c r="AG59" s="62">
        <v>1763</v>
      </c>
      <c r="AH59" s="60">
        <f t="shared" si="21"/>
        <v>0.93776595744680846</v>
      </c>
      <c r="AI59" s="105">
        <v>620</v>
      </c>
      <c r="AJ59" s="62">
        <v>19</v>
      </c>
      <c r="AK59" s="60">
        <f t="shared" si="22"/>
        <v>3.0645161290322579E-2</v>
      </c>
      <c r="AL59" s="62">
        <v>601</v>
      </c>
      <c r="AM59" s="60">
        <f t="shared" si="23"/>
        <v>0.96935483870967742</v>
      </c>
      <c r="AN59" s="105">
        <f t="shared" si="24"/>
        <v>18407</v>
      </c>
      <c r="AO59" s="62">
        <f t="shared" si="35"/>
        <v>2162</v>
      </c>
      <c r="AP59" s="60">
        <f t="shared" si="25"/>
        <v>0.11745531591242463</v>
      </c>
      <c r="AQ59" s="61">
        <f t="shared" si="36"/>
        <v>16245</v>
      </c>
      <c r="AR59" s="60">
        <f t="shared" si="26"/>
        <v>0.88254468408757536</v>
      </c>
      <c r="AS59" s="58">
        <v>54</v>
      </c>
      <c r="AT59" s="32" t="s">
        <v>28</v>
      </c>
      <c r="AU59" s="38">
        <f t="shared" si="29"/>
        <v>0.19367381252627155</v>
      </c>
      <c r="AV59" s="38">
        <f t="shared" si="30"/>
        <v>0.80632618747372842</v>
      </c>
      <c r="AW59" s="38">
        <f t="shared" si="31"/>
        <v>1.1817670230725942E-2</v>
      </c>
      <c r="AX59" s="38">
        <f t="shared" si="32"/>
        <v>0.988182329769274</v>
      </c>
    </row>
    <row r="60" spans="2:57" s="12" customFormat="1" ht="13.5" customHeight="1">
      <c r="B60" s="242">
        <v>19</v>
      </c>
      <c r="C60" s="315" t="s">
        <v>118</v>
      </c>
      <c r="D60" s="80" t="s">
        <v>168</v>
      </c>
      <c r="E60" s="101">
        <v>29</v>
      </c>
      <c r="F60" s="79">
        <v>1</v>
      </c>
      <c r="G60" s="77">
        <f t="shared" si="10"/>
        <v>3.4482758620689655E-2</v>
      </c>
      <c r="H60" s="79">
        <v>28</v>
      </c>
      <c r="I60" s="77">
        <f t="shared" si="11"/>
        <v>0.96551724137931039</v>
      </c>
      <c r="J60" s="101">
        <v>74</v>
      </c>
      <c r="K60" s="79">
        <v>7</v>
      </c>
      <c r="L60" s="77">
        <f t="shared" si="12"/>
        <v>9.45945945945946E-2</v>
      </c>
      <c r="M60" s="79">
        <v>67</v>
      </c>
      <c r="N60" s="77">
        <f t="shared" si="13"/>
        <v>0.90540540540540537</v>
      </c>
      <c r="O60" s="101">
        <v>2044</v>
      </c>
      <c r="P60" s="79">
        <v>277</v>
      </c>
      <c r="Q60" s="77">
        <f t="shared" si="14"/>
        <v>0.13551859099804306</v>
      </c>
      <c r="R60" s="79">
        <v>1767</v>
      </c>
      <c r="S60" s="77">
        <f t="shared" si="15"/>
        <v>0.86448140900195691</v>
      </c>
      <c r="T60" s="101">
        <v>1697</v>
      </c>
      <c r="U60" s="79">
        <v>235</v>
      </c>
      <c r="V60" s="77">
        <f t="shared" si="16"/>
        <v>0.13847967000589276</v>
      </c>
      <c r="W60" s="79">
        <v>1462</v>
      </c>
      <c r="X60" s="77">
        <f t="shared" si="17"/>
        <v>0.86152032999410721</v>
      </c>
      <c r="Y60" s="101">
        <v>1049</v>
      </c>
      <c r="Z60" s="79">
        <v>99</v>
      </c>
      <c r="AA60" s="77">
        <f t="shared" si="18"/>
        <v>9.4375595805529081E-2</v>
      </c>
      <c r="AB60" s="79">
        <v>950</v>
      </c>
      <c r="AC60" s="77">
        <f t="shared" si="19"/>
        <v>0.90562440419447088</v>
      </c>
      <c r="AD60" s="101">
        <v>424</v>
      </c>
      <c r="AE60" s="79">
        <v>30</v>
      </c>
      <c r="AF60" s="77">
        <f t="shared" si="20"/>
        <v>7.0754716981132074E-2</v>
      </c>
      <c r="AG60" s="79">
        <v>394</v>
      </c>
      <c r="AH60" s="77">
        <f t="shared" si="21"/>
        <v>0.92924528301886788</v>
      </c>
      <c r="AI60" s="101">
        <v>126</v>
      </c>
      <c r="AJ60" s="79">
        <v>3</v>
      </c>
      <c r="AK60" s="77">
        <f t="shared" si="22"/>
        <v>2.3809523809523808E-2</v>
      </c>
      <c r="AL60" s="79">
        <v>123</v>
      </c>
      <c r="AM60" s="77">
        <f t="shared" si="23"/>
        <v>0.97619047619047616</v>
      </c>
      <c r="AN60" s="101">
        <f t="shared" si="24"/>
        <v>5443</v>
      </c>
      <c r="AO60" s="79">
        <f t="shared" si="35"/>
        <v>652</v>
      </c>
      <c r="AP60" s="77">
        <f t="shared" si="25"/>
        <v>0.1197868822340621</v>
      </c>
      <c r="AQ60" s="78">
        <f t="shared" si="36"/>
        <v>4791</v>
      </c>
      <c r="AR60" s="77">
        <f t="shared" si="26"/>
        <v>0.88021311776593791</v>
      </c>
      <c r="AS60" s="58">
        <v>55</v>
      </c>
      <c r="AT60" s="32" t="s">
        <v>17</v>
      </c>
      <c r="AU60" s="38">
        <f t="shared" si="29"/>
        <v>0.18633540372670807</v>
      </c>
      <c r="AV60" s="38">
        <f t="shared" si="30"/>
        <v>0.81366459627329191</v>
      </c>
      <c r="AW60" s="38">
        <f t="shared" si="31"/>
        <v>9.2704069347459665E-3</v>
      </c>
      <c r="AX60" s="38">
        <f t="shared" si="32"/>
        <v>0.99072959306525399</v>
      </c>
    </row>
    <row r="61" spans="2:57" s="12" customFormat="1" ht="13.5" customHeight="1">
      <c r="B61" s="243"/>
      <c r="C61" s="316"/>
      <c r="D61" s="70" t="s">
        <v>169</v>
      </c>
      <c r="E61" s="102">
        <v>28</v>
      </c>
      <c r="F61" s="69">
        <v>0</v>
      </c>
      <c r="G61" s="67">
        <f t="shared" si="10"/>
        <v>0</v>
      </c>
      <c r="H61" s="69">
        <v>28</v>
      </c>
      <c r="I61" s="67">
        <f t="shared" si="11"/>
        <v>1</v>
      </c>
      <c r="J61" s="102">
        <v>70</v>
      </c>
      <c r="K61" s="69">
        <v>3</v>
      </c>
      <c r="L61" s="67">
        <f t="shared" si="12"/>
        <v>4.2857142857142858E-2</v>
      </c>
      <c r="M61" s="69">
        <v>67</v>
      </c>
      <c r="N61" s="67">
        <f t="shared" si="13"/>
        <v>0.95714285714285718</v>
      </c>
      <c r="O61" s="102">
        <v>2527</v>
      </c>
      <c r="P61" s="69">
        <v>25</v>
      </c>
      <c r="Q61" s="67">
        <f t="shared" si="14"/>
        <v>9.8931539374752676E-3</v>
      </c>
      <c r="R61" s="69">
        <v>2502</v>
      </c>
      <c r="S61" s="67">
        <f t="shared" si="15"/>
        <v>0.99010684606252475</v>
      </c>
      <c r="T61" s="102">
        <v>2013</v>
      </c>
      <c r="U61" s="69">
        <v>20</v>
      </c>
      <c r="V61" s="67">
        <f t="shared" si="16"/>
        <v>9.9354197714853452E-3</v>
      </c>
      <c r="W61" s="69">
        <v>1993</v>
      </c>
      <c r="X61" s="67">
        <f t="shared" si="17"/>
        <v>0.99006458022851462</v>
      </c>
      <c r="Y61" s="102">
        <v>1420</v>
      </c>
      <c r="Z61" s="69">
        <v>9</v>
      </c>
      <c r="AA61" s="67">
        <f t="shared" si="18"/>
        <v>6.3380281690140847E-3</v>
      </c>
      <c r="AB61" s="69">
        <v>1411</v>
      </c>
      <c r="AC61" s="67">
        <f t="shared" si="19"/>
        <v>0.99366197183098592</v>
      </c>
      <c r="AD61" s="102">
        <v>659</v>
      </c>
      <c r="AE61" s="69">
        <v>3</v>
      </c>
      <c r="AF61" s="67">
        <f t="shared" si="20"/>
        <v>4.552352048558422E-3</v>
      </c>
      <c r="AG61" s="69">
        <v>656</v>
      </c>
      <c r="AH61" s="67">
        <f t="shared" si="21"/>
        <v>0.99544764795144158</v>
      </c>
      <c r="AI61" s="102">
        <v>234</v>
      </c>
      <c r="AJ61" s="69">
        <v>0</v>
      </c>
      <c r="AK61" s="67">
        <f t="shared" si="22"/>
        <v>0</v>
      </c>
      <c r="AL61" s="69">
        <v>234</v>
      </c>
      <c r="AM61" s="67">
        <f t="shared" si="23"/>
        <v>1</v>
      </c>
      <c r="AN61" s="102">
        <f t="shared" si="24"/>
        <v>6951</v>
      </c>
      <c r="AO61" s="69">
        <f t="shared" si="35"/>
        <v>60</v>
      </c>
      <c r="AP61" s="67">
        <f t="shared" si="25"/>
        <v>8.6318515321536469E-3</v>
      </c>
      <c r="AQ61" s="68">
        <f t="shared" si="36"/>
        <v>6891</v>
      </c>
      <c r="AR61" s="67">
        <f t="shared" si="26"/>
        <v>0.99136814846784638</v>
      </c>
      <c r="AS61" s="58">
        <v>56</v>
      </c>
      <c r="AT61" s="32" t="s">
        <v>10</v>
      </c>
      <c r="AU61" s="38">
        <f t="shared" si="29"/>
        <v>0.19462972464511716</v>
      </c>
      <c r="AV61" s="38">
        <f t="shared" si="30"/>
        <v>0.80537027535488281</v>
      </c>
      <c r="AW61" s="38">
        <f t="shared" si="31"/>
        <v>2.5915822291504288E-2</v>
      </c>
      <c r="AX61" s="38">
        <f t="shared" si="32"/>
        <v>0.97408417770849576</v>
      </c>
    </row>
    <row r="62" spans="2:57" s="12" customFormat="1" ht="13.5" customHeight="1">
      <c r="B62" s="244"/>
      <c r="C62" s="318"/>
      <c r="D62" s="76" t="s">
        <v>74</v>
      </c>
      <c r="E62" s="103">
        <v>57</v>
      </c>
      <c r="F62" s="75">
        <v>1</v>
      </c>
      <c r="G62" s="13">
        <f t="shared" si="10"/>
        <v>1.7543859649122806E-2</v>
      </c>
      <c r="H62" s="75">
        <v>56</v>
      </c>
      <c r="I62" s="13">
        <f t="shared" si="11"/>
        <v>0.98245614035087714</v>
      </c>
      <c r="J62" s="103">
        <v>144</v>
      </c>
      <c r="K62" s="75">
        <v>10</v>
      </c>
      <c r="L62" s="13">
        <f t="shared" si="12"/>
        <v>6.9444444444444448E-2</v>
      </c>
      <c r="M62" s="75">
        <v>134</v>
      </c>
      <c r="N62" s="13">
        <f t="shared" si="13"/>
        <v>0.93055555555555558</v>
      </c>
      <c r="O62" s="103">
        <v>4571</v>
      </c>
      <c r="P62" s="75">
        <v>302</v>
      </c>
      <c r="Q62" s="13">
        <f t="shared" si="14"/>
        <v>6.6068693940056877E-2</v>
      </c>
      <c r="R62" s="75">
        <v>4269</v>
      </c>
      <c r="S62" s="13">
        <f t="shared" si="15"/>
        <v>0.93393130605994312</v>
      </c>
      <c r="T62" s="103">
        <v>3710</v>
      </c>
      <c r="U62" s="75">
        <v>255</v>
      </c>
      <c r="V62" s="13">
        <f t="shared" si="16"/>
        <v>6.8733153638814021E-2</v>
      </c>
      <c r="W62" s="75">
        <v>3455</v>
      </c>
      <c r="X62" s="13">
        <f t="shared" si="17"/>
        <v>0.93126684636118595</v>
      </c>
      <c r="Y62" s="103">
        <v>2469</v>
      </c>
      <c r="Z62" s="75">
        <v>108</v>
      </c>
      <c r="AA62" s="13">
        <f t="shared" si="18"/>
        <v>4.374240583232078E-2</v>
      </c>
      <c r="AB62" s="75">
        <v>2361</v>
      </c>
      <c r="AC62" s="13">
        <f t="shared" si="19"/>
        <v>0.95625759416767919</v>
      </c>
      <c r="AD62" s="103">
        <v>1083</v>
      </c>
      <c r="AE62" s="75">
        <v>33</v>
      </c>
      <c r="AF62" s="13">
        <f t="shared" si="20"/>
        <v>3.0470914127423823E-2</v>
      </c>
      <c r="AG62" s="75">
        <v>1050</v>
      </c>
      <c r="AH62" s="13">
        <f t="shared" si="21"/>
        <v>0.96952908587257614</v>
      </c>
      <c r="AI62" s="103">
        <v>360</v>
      </c>
      <c r="AJ62" s="75">
        <v>3</v>
      </c>
      <c r="AK62" s="13">
        <f t="shared" si="22"/>
        <v>8.3333333333333332E-3</v>
      </c>
      <c r="AL62" s="75">
        <v>357</v>
      </c>
      <c r="AM62" s="13">
        <f t="shared" si="23"/>
        <v>0.9916666666666667</v>
      </c>
      <c r="AN62" s="103">
        <f t="shared" si="24"/>
        <v>12394</v>
      </c>
      <c r="AO62" s="75">
        <f t="shared" si="35"/>
        <v>712</v>
      </c>
      <c r="AP62" s="13">
        <f t="shared" si="25"/>
        <v>5.7447151847668229E-2</v>
      </c>
      <c r="AQ62" s="34">
        <f t="shared" si="36"/>
        <v>11682</v>
      </c>
      <c r="AR62" s="13">
        <f t="shared" si="26"/>
        <v>0.94255284815233176</v>
      </c>
      <c r="AS62" s="58">
        <v>57</v>
      </c>
      <c r="AT62" s="32" t="s">
        <v>49</v>
      </c>
      <c r="AU62" s="38">
        <f t="shared" si="29"/>
        <v>0.21933962264150944</v>
      </c>
      <c r="AV62" s="38">
        <f t="shared" si="30"/>
        <v>0.78066037735849059</v>
      </c>
      <c r="AW62" s="38">
        <f t="shared" si="31"/>
        <v>3.3006244424620877E-2</v>
      </c>
      <c r="AX62" s="38">
        <f t="shared" si="32"/>
        <v>0.96699375557537914</v>
      </c>
    </row>
    <row r="63" spans="2:57" s="12" customFormat="1" ht="13.5" customHeight="1">
      <c r="B63" s="242">
        <v>20</v>
      </c>
      <c r="C63" s="315" t="s">
        <v>119</v>
      </c>
      <c r="D63" s="80" t="s">
        <v>168</v>
      </c>
      <c r="E63" s="101">
        <v>33</v>
      </c>
      <c r="F63" s="79">
        <v>1</v>
      </c>
      <c r="G63" s="77">
        <f t="shared" si="10"/>
        <v>3.0303030303030304E-2</v>
      </c>
      <c r="H63" s="79">
        <v>32</v>
      </c>
      <c r="I63" s="77">
        <f t="shared" si="11"/>
        <v>0.96969696969696972</v>
      </c>
      <c r="J63" s="101">
        <v>86</v>
      </c>
      <c r="K63" s="79">
        <v>7</v>
      </c>
      <c r="L63" s="77">
        <f t="shared" si="12"/>
        <v>8.1395348837209308E-2</v>
      </c>
      <c r="M63" s="79">
        <v>79</v>
      </c>
      <c r="N63" s="77">
        <f t="shared" si="13"/>
        <v>0.91860465116279066</v>
      </c>
      <c r="O63" s="101">
        <v>4155</v>
      </c>
      <c r="P63" s="79">
        <v>717</v>
      </c>
      <c r="Q63" s="77">
        <f t="shared" si="14"/>
        <v>0.17256317689530687</v>
      </c>
      <c r="R63" s="79">
        <v>3438</v>
      </c>
      <c r="S63" s="77">
        <f t="shared" si="15"/>
        <v>0.82743682310469313</v>
      </c>
      <c r="T63" s="101">
        <v>3298</v>
      </c>
      <c r="U63" s="79">
        <v>552</v>
      </c>
      <c r="V63" s="77">
        <f t="shared" si="16"/>
        <v>0.16737416616130987</v>
      </c>
      <c r="W63" s="79">
        <v>2746</v>
      </c>
      <c r="X63" s="77">
        <f t="shared" si="17"/>
        <v>0.83262583383869015</v>
      </c>
      <c r="Y63" s="101">
        <v>2085</v>
      </c>
      <c r="Z63" s="79">
        <v>295</v>
      </c>
      <c r="AA63" s="77">
        <f t="shared" si="18"/>
        <v>0.14148681055155876</v>
      </c>
      <c r="AB63" s="79">
        <v>1790</v>
      </c>
      <c r="AC63" s="77">
        <f t="shared" si="19"/>
        <v>0.85851318944844124</v>
      </c>
      <c r="AD63" s="101">
        <v>797</v>
      </c>
      <c r="AE63" s="79">
        <v>84</v>
      </c>
      <c r="AF63" s="77">
        <f t="shared" si="20"/>
        <v>0.1053952321204517</v>
      </c>
      <c r="AG63" s="79">
        <v>713</v>
      </c>
      <c r="AH63" s="77">
        <f t="shared" si="21"/>
        <v>0.89460476787954835</v>
      </c>
      <c r="AI63" s="101">
        <v>253</v>
      </c>
      <c r="AJ63" s="79">
        <v>12</v>
      </c>
      <c r="AK63" s="77">
        <f t="shared" si="22"/>
        <v>4.7430830039525688E-2</v>
      </c>
      <c r="AL63" s="79">
        <v>241</v>
      </c>
      <c r="AM63" s="77">
        <f t="shared" si="23"/>
        <v>0.95256916996047436</v>
      </c>
      <c r="AN63" s="101">
        <f t="shared" si="24"/>
        <v>10707</v>
      </c>
      <c r="AO63" s="79">
        <f t="shared" si="35"/>
        <v>1668</v>
      </c>
      <c r="AP63" s="77">
        <f t="shared" si="25"/>
        <v>0.15578593443541608</v>
      </c>
      <c r="AQ63" s="78">
        <f t="shared" si="36"/>
        <v>9039</v>
      </c>
      <c r="AR63" s="77">
        <f t="shared" si="26"/>
        <v>0.84421406556458389</v>
      </c>
      <c r="AS63" s="58">
        <v>58</v>
      </c>
      <c r="AT63" s="32" t="s">
        <v>29</v>
      </c>
      <c r="AU63" s="38">
        <f t="shared" si="29"/>
        <v>0.24125596184419715</v>
      </c>
      <c r="AV63" s="38">
        <f t="shared" si="30"/>
        <v>0.75874403815580282</v>
      </c>
      <c r="AW63" s="38">
        <f t="shared" si="31"/>
        <v>3.4889094269870607E-2</v>
      </c>
      <c r="AX63" s="38">
        <f t="shared" si="32"/>
        <v>0.96511090573012936</v>
      </c>
    </row>
    <row r="64" spans="2:57" s="12" customFormat="1" ht="13.5" customHeight="1">
      <c r="B64" s="243"/>
      <c r="C64" s="316"/>
      <c r="D64" s="70" t="s">
        <v>169</v>
      </c>
      <c r="E64" s="102">
        <v>20</v>
      </c>
      <c r="F64" s="69">
        <v>0</v>
      </c>
      <c r="G64" s="67">
        <f t="shared" si="10"/>
        <v>0</v>
      </c>
      <c r="H64" s="69">
        <v>20</v>
      </c>
      <c r="I64" s="67">
        <f t="shared" si="11"/>
        <v>1</v>
      </c>
      <c r="J64" s="102">
        <v>62</v>
      </c>
      <c r="K64" s="69">
        <v>1</v>
      </c>
      <c r="L64" s="67">
        <f t="shared" si="12"/>
        <v>1.6129032258064516E-2</v>
      </c>
      <c r="M64" s="69">
        <v>61</v>
      </c>
      <c r="N64" s="67">
        <f t="shared" si="13"/>
        <v>0.9838709677419355</v>
      </c>
      <c r="O64" s="102">
        <v>3137</v>
      </c>
      <c r="P64" s="69">
        <v>86</v>
      </c>
      <c r="Q64" s="67">
        <f t="shared" si="14"/>
        <v>2.7414727446605038E-2</v>
      </c>
      <c r="R64" s="69">
        <v>3051</v>
      </c>
      <c r="S64" s="67">
        <f t="shared" si="15"/>
        <v>0.972585272553395</v>
      </c>
      <c r="T64" s="102">
        <v>2497</v>
      </c>
      <c r="U64" s="69">
        <v>61</v>
      </c>
      <c r="V64" s="67">
        <f t="shared" si="16"/>
        <v>2.4429315178213857E-2</v>
      </c>
      <c r="W64" s="69">
        <v>2436</v>
      </c>
      <c r="X64" s="67">
        <f t="shared" si="17"/>
        <v>0.9755706848217861</v>
      </c>
      <c r="Y64" s="102">
        <v>1813</v>
      </c>
      <c r="Z64" s="69">
        <v>35</v>
      </c>
      <c r="AA64" s="67">
        <f t="shared" si="18"/>
        <v>1.9305019305019305E-2</v>
      </c>
      <c r="AB64" s="69">
        <v>1778</v>
      </c>
      <c r="AC64" s="67">
        <f t="shared" si="19"/>
        <v>0.98069498069498073</v>
      </c>
      <c r="AD64" s="102">
        <v>904</v>
      </c>
      <c r="AE64" s="69">
        <v>10</v>
      </c>
      <c r="AF64" s="67">
        <f t="shared" si="20"/>
        <v>1.1061946902654867E-2</v>
      </c>
      <c r="AG64" s="69">
        <v>894</v>
      </c>
      <c r="AH64" s="67">
        <f t="shared" si="21"/>
        <v>0.98893805309734517</v>
      </c>
      <c r="AI64" s="102">
        <v>328</v>
      </c>
      <c r="AJ64" s="69">
        <v>1</v>
      </c>
      <c r="AK64" s="67">
        <f t="shared" si="22"/>
        <v>3.0487804878048782E-3</v>
      </c>
      <c r="AL64" s="69">
        <v>327</v>
      </c>
      <c r="AM64" s="67">
        <f t="shared" si="23"/>
        <v>0.99695121951219512</v>
      </c>
      <c r="AN64" s="102">
        <f t="shared" si="24"/>
        <v>8761</v>
      </c>
      <c r="AO64" s="69">
        <f t="shared" si="35"/>
        <v>194</v>
      </c>
      <c r="AP64" s="67">
        <f t="shared" si="25"/>
        <v>2.2143590914279192E-2</v>
      </c>
      <c r="AQ64" s="68">
        <f t="shared" si="36"/>
        <v>8567</v>
      </c>
      <c r="AR64" s="67">
        <f t="shared" si="26"/>
        <v>0.9778564090857208</v>
      </c>
      <c r="AS64" s="58">
        <v>59</v>
      </c>
      <c r="AT64" s="32" t="s">
        <v>23</v>
      </c>
      <c r="AU64" s="38">
        <f t="shared" si="29"/>
        <v>0.20193349005520483</v>
      </c>
      <c r="AV64" s="38">
        <f t="shared" si="30"/>
        <v>0.79806650994479511</v>
      </c>
      <c r="AW64" s="38">
        <f t="shared" si="31"/>
        <v>1.1395821532104895E-2</v>
      </c>
      <c r="AX64" s="38">
        <f t="shared" si="32"/>
        <v>0.98860417846789506</v>
      </c>
    </row>
    <row r="65" spans="2:50" s="12" customFormat="1" ht="13.5" customHeight="1">
      <c r="B65" s="244"/>
      <c r="C65" s="318"/>
      <c r="D65" s="63" t="s">
        <v>74</v>
      </c>
      <c r="E65" s="105">
        <v>53</v>
      </c>
      <c r="F65" s="62">
        <v>1</v>
      </c>
      <c r="G65" s="60">
        <f t="shared" si="10"/>
        <v>1.8867924528301886E-2</v>
      </c>
      <c r="H65" s="62">
        <v>52</v>
      </c>
      <c r="I65" s="60">
        <f t="shared" si="11"/>
        <v>0.98113207547169812</v>
      </c>
      <c r="J65" s="105">
        <v>148</v>
      </c>
      <c r="K65" s="62">
        <v>8</v>
      </c>
      <c r="L65" s="60">
        <f t="shared" si="12"/>
        <v>5.4054054054054057E-2</v>
      </c>
      <c r="M65" s="62">
        <v>140</v>
      </c>
      <c r="N65" s="60">
        <f t="shared" si="13"/>
        <v>0.94594594594594594</v>
      </c>
      <c r="O65" s="105">
        <v>7292</v>
      </c>
      <c r="P65" s="62">
        <v>803</v>
      </c>
      <c r="Q65" s="60">
        <f t="shared" si="14"/>
        <v>0.11012068019747669</v>
      </c>
      <c r="R65" s="62">
        <v>6489</v>
      </c>
      <c r="S65" s="60">
        <f t="shared" si="15"/>
        <v>0.88987931980252333</v>
      </c>
      <c r="T65" s="105">
        <v>5795</v>
      </c>
      <c r="U65" s="62">
        <v>613</v>
      </c>
      <c r="V65" s="60">
        <f t="shared" si="16"/>
        <v>0.10578084555651424</v>
      </c>
      <c r="W65" s="62">
        <v>5182</v>
      </c>
      <c r="X65" s="60">
        <f t="shared" si="17"/>
        <v>0.89421915444348576</v>
      </c>
      <c r="Y65" s="105">
        <v>3898</v>
      </c>
      <c r="Z65" s="62">
        <v>330</v>
      </c>
      <c r="AA65" s="60">
        <f t="shared" si="18"/>
        <v>8.4658799384299641E-2</v>
      </c>
      <c r="AB65" s="62">
        <v>3568</v>
      </c>
      <c r="AC65" s="60">
        <f t="shared" si="19"/>
        <v>0.91534120061570035</v>
      </c>
      <c r="AD65" s="105">
        <v>1701</v>
      </c>
      <c r="AE65" s="62">
        <v>94</v>
      </c>
      <c r="AF65" s="60">
        <f t="shared" si="20"/>
        <v>5.5261610817166372E-2</v>
      </c>
      <c r="AG65" s="62">
        <v>1607</v>
      </c>
      <c r="AH65" s="60">
        <f t="shared" si="21"/>
        <v>0.94473838918283359</v>
      </c>
      <c r="AI65" s="105">
        <v>581</v>
      </c>
      <c r="AJ65" s="62">
        <v>13</v>
      </c>
      <c r="AK65" s="60">
        <f t="shared" si="22"/>
        <v>2.2375215146299483E-2</v>
      </c>
      <c r="AL65" s="62">
        <v>568</v>
      </c>
      <c r="AM65" s="60">
        <f t="shared" si="23"/>
        <v>0.97762478485370052</v>
      </c>
      <c r="AN65" s="105">
        <f t="shared" si="24"/>
        <v>19468</v>
      </c>
      <c r="AO65" s="62">
        <f t="shared" si="35"/>
        <v>1862</v>
      </c>
      <c r="AP65" s="60">
        <f t="shared" si="25"/>
        <v>9.5644133963427164E-2</v>
      </c>
      <c r="AQ65" s="61">
        <f t="shared" si="36"/>
        <v>17606</v>
      </c>
      <c r="AR65" s="60">
        <f t="shared" si="26"/>
        <v>0.90435586603657281</v>
      </c>
      <c r="AS65" s="58">
        <v>60</v>
      </c>
      <c r="AT65" s="32" t="s">
        <v>50</v>
      </c>
      <c r="AU65" s="38">
        <f t="shared" si="29"/>
        <v>0.17972350230414746</v>
      </c>
      <c r="AV65" s="38">
        <f t="shared" si="30"/>
        <v>0.82027649769585254</v>
      </c>
      <c r="AW65" s="38">
        <f t="shared" si="31"/>
        <v>1.7245291581574767E-2</v>
      </c>
      <c r="AX65" s="38">
        <f t="shared" si="32"/>
        <v>0.98275470841842527</v>
      </c>
    </row>
    <row r="66" spans="2:50" s="12" customFormat="1" ht="13.5" customHeight="1">
      <c r="B66" s="242">
        <v>21</v>
      </c>
      <c r="C66" s="315" t="s">
        <v>120</v>
      </c>
      <c r="D66" s="80" t="s">
        <v>168</v>
      </c>
      <c r="E66" s="101">
        <v>23</v>
      </c>
      <c r="F66" s="79">
        <v>0</v>
      </c>
      <c r="G66" s="77">
        <f t="shared" si="10"/>
        <v>0</v>
      </c>
      <c r="H66" s="79">
        <v>23</v>
      </c>
      <c r="I66" s="77">
        <f t="shared" si="11"/>
        <v>1</v>
      </c>
      <c r="J66" s="101">
        <v>59</v>
      </c>
      <c r="K66" s="79">
        <v>4</v>
      </c>
      <c r="L66" s="77">
        <f t="shared" si="12"/>
        <v>6.7796610169491525E-2</v>
      </c>
      <c r="M66" s="79">
        <v>55</v>
      </c>
      <c r="N66" s="77">
        <f t="shared" si="13"/>
        <v>0.93220338983050843</v>
      </c>
      <c r="O66" s="101">
        <v>2749</v>
      </c>
      <c r="P66" s="79">
        <v>453</v>
      </c>
      <c r="Q66" s="77">
        <f t="shared" si="14"/>
        <v>0.16478719534376138</v>
      </c>
      <c r="R66" s="79">
        <v>2296</v>
      </c>
      <c r="S66" s="77">
        <f t="shared" si="15"/>
        <v>0.83521280465623859</v>
      </c>
      <c r="T66" s="101">
        <v>2422</v>
      </c>
      <c r="U66" s="79">
        <v>383</v>
      </c>
      <c r="V66" s="77">
        <f t="shared" si="16"/>
        <v>0.15813377374071017</v>
      </c>
      <c r="W66" s="79">
        <v>2039</v>
      </c>
      <c r="X66" s="77">
        <f t="shared" si="17"/>
        <v>0.84186622625928986</v>
      </c>
      <c r="Y66" s="101">
        <v>1411</v>
      </c>
      <c r="Z66" s="79">
        <v>171</v>
      </c>
      <c r="AA66" s="77">
        <f t="shared" si="18"/>
        <v>0.12119064493267187</v>
      </c>
      <c r="AB66" s="79">
        <v>1240</v>
      </c>
      <c r="AC66" s="77">
        <f t="shared" si="19"/>
        <v>0.87880935506732816</v>
      </c>
      <c r="AD66" s="101">
        <v>484</v>
      </c>
      <c r="AE66" s="79">
        <v>35</v>
      </c>
      <c r="AF66" s="77">
        <f t="shared" si="20"/>
        <v>7.2314049586776855E-2</v>
      </c>
      <c r="AG66" s="79">
        <v>449</v>
      </c>
      <c r="AH66" s="77">
        <f t="shared" si="21"/>
        <v>0.9276859504132231</v>
      </c>
      <c r="AI66" s="101">
        <v>115</v>
      </c>
      <c r="AJ66" s="79">
        <v>4</v>
      </c>
      <c r="AK66" s="77">
        <f t="shared" si="22"/>
        <v>3.4782608695652174E-2</v>
      </c>
      <c r="AL66" s="79">
        <v>111</v>
      </c>
      <c r="AM66" s="77">
        <f t="shared" si="23"/>
        <v>0.9652173913043478</v>
      </c>
      <c r="AN66" s="101">
        <f t="shared" si="24"/>
        <v>7263</v>
      </c>
      <c r="AO66" s="79">
        <f t="shared" si="35"/>
        <v>1050</v>
      </c>
      <c r="AP66" s="77">
        <f t="shared" si="25"/>
        <v>0.14456836018174307</v>
      </c>
      <c r="AQ66" s="78">
        <f t="shared" si="36"/>
        <v>6213</v>
      </c>
      <c r="AR66" s="77">
        <f t="shared" si="26"/>
        <v>0.85543163981825687</v>
      </c>
      <c r="AS66" s="58">
        <v>61</v>
      </c>
      <c r="AT66" s="32" t="s">
        <v>18</v>
      </c>
      <c r="AU66" s="38">
        <f t="shared" si="29"/>
        <v>0.19716527461402178</v>
      </c>
      <c r="AV66" s="38">
        <f t="shared" si="30"/>
        <v>0.80283472538597822</v>
      </c>
      <c r="AW66" s="38">
        <f t="shared" si="31"/>
        <v>9.9596231493943466E-3</v>
      </c>
      <c r="AX66" s="38">
        <f t="shared" si="32"/>
        <v>0.99004037685060564</v>
      </c>
    </row>
    <row r="67" spans="2:50" s="12" customFormat="1" ht="13.5" customHeight="1">
      <c r="B67" s="243"/>
      <c r="C67" s="316"/>
      <c r="D67" s="70" t="s">
        <v>169</v>
      </c>
      <c r="E67" s="102">
        <v>24</v>
      </c>
      <c r="F67" s="69">
        <v>0</v>
      </c>
      <c r="G67" s="67">
        <f t="shared" si="10"/>
        <v>0</v>
      </c>
      <c r="H67" s="69">
        <v>24</v>
      </c>
      <c r="I67" s="67">
        <f t="shared" si="11"/>
        <v>1</v>
      </c>
      <c r="J67" s="102">
        <v>43</v>
      </c>
      <c r="K67" s="69">
        <v>1</v>
      </c>
      <c r="L67" s="67">
        <f t="shared" si="12"/>
        <v>2.3255813953488372E-2</v>
      </c>
      <c r="M67" s="69">
        <v>42</v>
      </c>
      <c r="N67" s="67">
        <f t="shared" si="13"/>
        <v>0.97674418604651159</v>
      </c>
      <c r="O67" s="102">
        <v>2048</v>
      </c>
      <c r="P67" s="69">
        <v>49</v>
      </c>
      <c r="Q67" s="67">
        <f t="shared" si="14"/>
        <v>2.392578125E-2</v>
      </c>
      <c r="R67" s="69">
        <v>1999</v>
      </c>
      <c r="S67" s="67">
        <f t="shared" si="15"/>
        <v>0.97607421875</v>
      </c>
      <c r="T67" s="102">
        <v>1698</v>
      </c>
      <c r="U67" s="69">
        <v>32</v>
      </c>
      <c r="V67" s="67">
        <f t="shared" si="16"/>
        <v>1.884570082449941E-2</v>
      </c>
      <c r="W67" s="69">
        <v>1666</v>
      </c>
      <c r="X67" s="67">
        <f t="shared" si="17"/>
        <v>0.98115429917550057</v>
      </c>
      <c r="Y67" s="102">
        <v>1168</v>
      </c>
      <c r="Z67" s="69">
        <v>16</v>
      </c>
      <c r="AA67" s="67">
        <f t="shared" si="18"/>
        <v>1.3698630136986301E-2</v>
      </c>
      <c r="AB67" s="69">
        <v>1152</v>
      </c>
      <c r="AC67" s="67">
        <f t="shared" si="19"/>
        <v>0.98630136986301364</v>
      </c>
      <c r="AD67" s="102">
        <v>495</v>
      </c>
      <c r="AE67" s="69">
        <v>3</v>
      </c>
      <c r="AF67" s="67">
        <f t="shared" si="20"/>
        <v>6.0606060606060606E-3</v>
      </c>
      <c r="AG67" s="69">
        <v>492</v>
      </c>
      <c r="AH67" s="67">
        <f t="shared" si="21"/>
        <v>0.9939393939393939</v>
      </c>
      <c r="AI67" s="102">
        <v>170</v>
      </c>
      <c r="AJ67" s="69">
        <v>0</v>
      </c>
      <c r="AK67" s="67">
        <f t="shared" si="22"/>
        <v>0</v>
      </c>
      <c r="AL67" s="69">
        <v>170</v>
      </c>
      <c r="AM67" s="67">
        <f t="shared" si="23"/>
        <v>1</v>
      </c>
      <c r="AN67" s="102">
        <f t="shared" si="24"/>
        <v>5646</v>
      </c>
      <c r="AO67" s="69">
        <f t="shared" si="35"/>
        <v>101</v>
      </c>
      <c r="AP67" s="67">
        <f t="shared" si="25"/>
        <v>1.7888770811193767E-2</v>
      </c>
      <c r="AQ67" s="68">
        <f t="shared" si="36"/>
        <v>5545</v>
      </c>
      <c r="AR67" s="67">
        <f t="shared" si="26"/>
        <v>0.98211122918880622</v>
      </c>
      <c r="AS67" s="58">
        <v>62</v>
      </c>
      <c r="AT67" s="32" t="s">
        <v>19</v>
      </c>
      <c r="AU67" s="38">
        <f t="shared" si="29"/>
        <v>0.1272272124871153</v>
      </c>
      <c r="AV67" s="38">
        <f t="shared" si="30"/>
        <v>0.87277278751288467</v>
      </c>
      <c r="AW67" s="38">
        <f t="shared" si="31"/>
        <v>2.0934658490167055E-2</v>
      </c>
      <c r="AX67" s="38">
        <f t="shared" si="32"/>
        <v>0.97906534150983293</v>
      </c>
    </row>
    <row r="68" spans="2:50" s="12" customFormat="1" ht="13.5" customHeight="1">
      <c r="B68" s="244"/>
      <c r="C68" s="318"/>
      <c r="D68" s="76" t="s">
        <v>74</v>
      </c>
      <c r="E68" s="103">
        <v>47</v>
      </c>
      <c r="F68" s="75">
        <v>0</v>
      </c>
      <c r="G68" s="13">
        <f t="shared" si="10"/>
        <v>0</v>
      </c>
      <c r="H68" s="75">
        <v>47</v>
      </c>
      <c r="I68" s="13">
        <f t="shared" si="11"/>
        <v>1</v>
      </c>
      <c r="J68" s="103">
        <v>102</v>
      </c>
      <c r="K68" s="75">
        <v>5</v>
      </c>
      <c r="L68" s="13">
        <f t="shared" si="12"/>
        <v>4.9019607843137254E-2</v>
      </c>
      <c r="M68" s="75">
        <v>97</v>
      </c>
      <c r="N68" s="13">
        <f t="shared" si="13"/>
        <v>0.9509803921568627</v>
      </c>
      <c r="O68" s="103">
        <v>4797</v>
      </c>
      <c r="P68" s="75">
        <v>502</v>
      </c>
      <c r="Q68" s="13">
        <f t="shared" si="14"/>
        <v>0.10464873879508026</v>
      </c>
      <c r="R68" s="75">
        <v>4295</v>
      </c>
      <c r="S68" s="13">
        <f t="shared" si="15"/>
        <v>0.8953512612049197</v>
      </c>
      <c r="T68" s="103">
        <v>4120</v>
      </c>
      <c r="U68" s="75">
        <v>415</v>
      </c>
      <c r="V68" s="13">
        <f t="shared" si="16"/>
        <v>0.10072815533980582</v>
      </c>
      <c r="W68" s="75">
        <v>3705</v>
      </c>
      <c r="X68" s="13">
        <f t="shared" si="17"/>
        <v>0.89927184466019416</v>
      </c>
      <c r="Y68" s="103">
        <v>2579</v>
      </c>
      <c r="Z68" s="75">
        <v>187</v>
      </c>
      <c r="AA68" s="13">
        <f t="shared" si="18"/>
        <v>7.2508724311748735E-2</v>
      </c>
      <c r="AB68" s="75">
        <v>2392</v>
      </c>
      <c r="AC68" s="13">
        <f t="shared" si="19"/>
        <v>0.92749127568825129</v>
      </c>
      <c r="AD68" s="103">
        <v>979</v>
      </c>
      <c r="AE68" s="75">
        <v>38</v>
      </c>
      <c r="AF68" s="13">
        <f t="shared" si="20"/>
        <v>3.8815117466802863E-2</v>
      </c>
      <c r="AG68" s="75">
        <v>941</v>
      </c>
      <c r="AH68" s="13">
        <f t="shared" si="21"/>
        <v>0.96118488253319712</v>
      </c>
      <c r="AI68" s="103">
        <v>285</v>
      </c>
      <c r="AJ68" s="75">
        <v>4</v>
      </c>
      <c r="AK68" s="13">
        <f t="shared" si="22"/>
        <v>1.4035087719298246E-2</v>
      </c>
      <c r="AL68" s="75">
        <v>281</v>
      </c>
      <c r="AM68" s="13">
        <f t="shared" si="23"/>
        <v>0.98596491228070171</v>
      </c>
      <c r="AN68" s="103">
        <f t="shared" si="24"/>
        <v>12909</v>
      </c>
      <c r="AO68" s="75">
        <f t="shared" si="35"/>
        <v>1151</v>
      </c>
      <c r="AP68" s="13">
        <f t="shared" si="25"/>
        <v>8.9162599736617859E-2</v>
      </c>
      <c r="AQ68" s="34">
        <f t="shared" si="36"/>
        <v>11758</v>
      </c>
      <c r="AR68" s="13">
        <f t="shared" si="26"/>
        <v>0.91083740026338211</v>
      </c>
      <c r="AS68" s="58">
        <v>63</v>
      </c>
      <c r="AT68" s="32" t="s">
        <v>30</v>
      </c>
      <c r="AU68" s="38">
        <f t="shared" si="29"/>
        <v>0.12604018672620257</v>
      </c>
      <c r="AV68" s="38">
        <f t="shared" si="30"/>
        <v>0.87395981327379746</v>
      </c>
      <c r="AW68" s="38">
        <f t="shared" si="31"/>
        <v>2.932551319648094E-2</v>
      </c>
      <c r="AX68" s="38">
        <f t="shared" si="32"/>
        <v>0.97067448680351909</v>
      </c>
    </row>
    <row r="69" spans="2:50" s="12" customFormat="1" ht="13.5" customHeight="1">
      <c r="B69" s="242">
        <v>22</v>
      </c>
      <c r="C69" s="315" t="s">
        <v>63</v>
      </c>
      <c r="D69" s="80" t="s">
        <v>168</v>
      </c>
      <c r="E69" s="101">
        <v>31</v>
      </c>
      <c r="F69" s="79">
        <v>4</v>
      </c>
      <c r="G69" s="77">
        <f t="shared" si="10"/>
        <v>0.12903225806451613</v>
      </c>
      <c r="H69" s="79">
        <v>27</v>
      </c>
      <c r="I69" s="77">
        <f t="shared" si="11"/>
        <v>0.87096774193548387</v>
      </c>
      <c r="J69" s="101">
        <v>95</v>
      </c>
      <c r="K69" s="79">
        <v>6</v>
      </c>
      <c r="L69" s="77">
        <f t="shared" si="12"/>
        <v>6.3157894736842107E-2</v>
      </c>
      <c r="M69" s="79">
        <v>89</v>
      </c>
      <c r="N69" s="77">
        <f t="shared" si="13"/>
        <v>0.93684210526315792</v>
      </c>
      <c r="O69" s="101">
        <v>3378</v>
      </c>
      <c r="P69" s="79">
        <v>758</v>
      </c>
      <c r="Q69" s="77">
        <f t="shared" si="14"/>
        <v>0.22439313203078745</v>
      </c>
      <c r="R69" s="79">
        <v>2620</v>
      </c>
      <c r="S69" s="77">
        <f t="shared" si="15"/>
        <v>0.77560686796921252</v>
      </c>
      <c r="T69" s="101">
        <v>2735</v>
      </c>
      <c r="U69" s="79">
        <v>574</v>
      </c>
      <c r="V69" s="77">
        <f t="shared" si="16"/>
        <v>0.20987202925045703</v>
      </c>
      <c r="W69" s="79">
        <v>2161</v>
      </c>
      <c r="X69" s="77">
        <f t="shared" si="17"/>
        <v>0.790127970749543</v>
      </c>
      <c r="Y69" s="101">
        <v>1545</v>
      </c>
      <c r="Z69" s="79">
        <v>275</v>
      </c>
      <c r="AA69" s="77">
        <f t="shared" si="18"/>
        <v>0.17799352750809061</v>
      </c>
      <c r="AB69" s="79">
        <v>1270</v>
      </c>
      <c r="AC69" s="77">
        <f t="shared" si="19"/>
        <v>0.82200647249190939</v>
      </c>
      <c r="AD69" s="101">
        <v>600</v>
      </c>
      <c r="AE69" s="79">
        <v>59</v>
      </c>
      <c r="AF69" s="77">
        <f t="shared" si="20"/>
        <v>9.8333333333333328E-2</v>
      </c>
      <c r="AG69" s="79">
        <v>541</v>
      </c>
      <c r="AH69" s="77">
        <f t="shared" si="21"/>
        <v>0.90166666666666662</v>
      </c>
      <c r="AI69" s="101">
        <v>171</v>
      </c>
      <c r="AJ69" s="79">
        <v>8</v>
      </c>
      <c r="AK69" s="77">
        <f t="shared" si="22"/>
        <v>4.6783625730994149E-2</v>
      </c>
      <c r="AL69" s="79">
        <v>163</v>
      </c>
      <c r="AM69" s="77">
        <f t="shared" si="23"/>
        <v>0.95321637426900585</v>
      </c>
      <c r="AN69" s="101">
        <f t="shared" si="24"/>
        <v>8555</v>
      </c>
      <c r="AO69" s="79">
        <f t="shared" si="35"/>
        <v>1684</v>
      </c>
      <c r="AP69" s="77">
        <f t="shared" si="25"/>
        <v>0.19684395090590298</v>
      </c>
      <c r="AQ69" s="78">
        <f t="shared" si="36"/>
        <v>6871</v>
      </c>
      <c r="AR69" s="77">
        <f t="shared" si="26"/>
        <v>0.80315604909409699</v>
      </c>
      <c r="AS69" s="58">
        <v>64</v>
      </c>
      <c r="AT69" s="32" t="s">
        <v>51</v>
      </c>
      <c r="AU69" s="38">
        <f t="shared" si="29"/>
        <v>0.10933987328837114</v>
      </c>
      <c r="AV69" s="38">
        <f t="shared" si="30"/>
        <v>0.89066012671162886</v>
      </c>
      <c r="AW69" s="38">
        <f t="shared" si="31"/>
        <v>8.2381078926388514E-3</v>
      </c>
      <c r="AX69" s="38">
        <f t="shared" si="32"/>
        <v>0.9917618921073611</v>
      </c>
    </row>
    <row r="70" spans="2:50" s="12" customFormat="1" ht="13.5" customHeight="1">
      <c r="B70" s="243"/>
      <c r="C70" s="316"/>
      <c r="D70" s="70" t="s">
        <v>169</v>
      </c>
      <c r="E70" s="102">
        <v>17</v>
      </c>
      <c r="F70" s="69">
        <v>0</v>
      </c>
      <c r="G70" s="67">
        <f t="shared" si="10"/>
        <v>0</v>
      </c>
      <c r="H70" s="69">
        <v>17</v>
      </c>
      <c r="I70" s="67">
        <f t="shared" si="11"/>
        <v>1</v>
      </c>
      <c r="J70" s="102">
        <v>62</v>
      </c>
      <c r="K70" s="69">
        <v>2</v>
      </c>
      <c r="L70" s="67">
        <f t="shared" si="12"/>
        <v>3.2258064516129031E-2</v>
      </c>
      <c r="M70" s="69">
        <v>60</v>
      </c>
      <c r="N70" s="67">
        <f t="shared" si="13"/>
        <v>0.967741935483871</v>
      </c>
      <c r="O70" s="102">
        <v>2979</v>
      </c>
      <c r="P70" s="69">
        <v>60</v>
      </c>
      <c r="Q70" s="67">
        <f t="shared" si="14"/>
        <v>2.014098690835851E-2</v>
      </c>
      <c r="R70" s="69">
        <v>2919</v>
      </c>
      <c r="S70" s="67">
        <f t="shared" si="15"/>
        <v>0.97985901309164147</v>
      </c>
      <c r="T70" s="102">
        <v>2275</v>
      </c>
      <c r="U70" s="69">
        <v>47</v>
      </c>
      <c r="V70" s="67">
        <f t="shared" si="16"/>
        <v>2.065934065934066E-2</v>
      </c>
      <c r="W70" s="69">
        <v>2228</v>
      </c>
      <c r="X70" s="67">
        <f t="shared" si="17"/>
        <v>0.97934065934065939</v>
      </c>
      <c r="Y70" s="102">
        <v>1476</v>
      </c>
      <c r="Z70" s="69">
        <v>23</v>
      </c>
      <c r="AA70" s="67">
        <f t="shared" si="18"/>
        <v>1.5582655826558265E-2</v>
      </c>
      <c r="AB70" s="69">
        <v>1453</v>
      </c>
      <c r="AC70" s="67">
        <f t="shared" si="19"/>
        <v>0.98441734417344173</v>
      </c>
      <c r="AD70" s="102">
        <v>671</v>
      </c>
      <c r="AE70" s="69">
        <v>10</v>
      </c>
      <c r="AF70" s="67">
        <f t="shared" si="20"/>
        <v>1.4903129657228018E-2</v>
      </c>
      <c r="AG70" s="69">
        <v>661</v>
      </c>
      <c r="AH70" s="67">
        <f t="shared" si="21"/>
        <v>0.98509687034277194</v>
      </c>
      <c r="AI70" s="102">
        <v>273</v>
      </c>
      <c r="AJ70" s="69">
        <v>3</v>
      </c>
      <c r="AK70" s="67">
        <f t="shared" si="22"/>
        <v>1.098901098901099E-2</v>
      </c>
      <c r="AL70" s="69">
        <v>270</v>
      </c>
      <c r="AM70" s="67">
        <f t="shared" si="23"/>
        <v>0.98901098901098905</v>
      </c>
      <c r="AN70" s="102">
        <f t="shared" si="24"/>
        <v>7753</v>
      </c>
      <c r="AO70" s="69">
        <f t="shared" si="35"/>
        <v>145</v>
      </c>
      <c r="AP70" s="67">
        <f t="shared" si="25"/>
        <v>1.8702437766026054E-2</v>
      </c>
      <c r="AQ70" s="68">
        <f t="shared" si="36"/>
        <v>7608</v>
      </c>
      <c r="AR70" s="67">
        <f t="shared" si="26"/>
        <v>0.98129756223397391</v>
      </c>
      <c r="AS70" s="58">
        <v>65</v>
      </c>
      <c r="AT70" s="32" t="s">
        <v>11</v>
      </c>
      <c r="AU70" s="38">
        <f t="shared" ref="AU70:AU80" si="37">INDEX($AP:$AP,(ROW()+(AS70*2)-2))</f>
        <v>0.21022258862324814</v>
      </c>
      <c r="AV70" s="38">
        <f t="shared" ref="AV70:AV80" si="38">INDEX($AR:$AR,(ROW()+(AS70*2)-2))</f>
        <v>0.78977741137675184</v>
      </c>
      <c r="AW70" s="38">
        <f t="shared" ref="AW70:AW80" si="39">INDEX($AP:$AP,(ROW()+(AS70*2)-1))</f>
        <v>8.9899524061343213E-3</v>
      </c>
      <c r="AX70" s="38">
        <f t="shared" ref="AX70:AX80" si="40">INDEX($AR:$AR,(ROW()+(AS70*2)-1))</f>
        <v>0.99101004759386568</v>
      </c>
    </row>
    <row r="71" spans="2:50" s="12" customFormat="1" ht="13.5" customHeight="1">
      <c r="B71" s="244"/>
      <c r="C71" s="318"/>
      <c r="D71" s="76" t="s">
        <v>74</v>
      </c>
      <c r="E71" s="103">
        <v>48</v>
      </c>
      <c r="F71" s="75">
        <v>4</v>
      </c>
      <c r="G71" s="13">
        <f t="shared" ref="G71:G134" si="41">IFERROR(F71/E71,"-")</f>
        <v>8.3333333333333329E-2</v>
      </c>
      <c r="H71" s="75">
        <v>44</v>
      </c>
      <c r="I71" s="13">
        <f t="shared" ref="I71:I134" si="42">IFERROR(H71/E71,"-")</f>
        <v>0.91666666666666663</v>
      </c>
      <c r="J71" s="103">
        <v>157</v>
      </c>
      <c r="K71" s="75">
        <v>8</v>
      </c>
      <c r="L71" s="13">
        <f t="shared" ref="L71:L134" si="43">IFERROR(K71/J71,"-")</f>
        <v>5.0955414012738856E-2</v>
      </c>
      <c r="M71" s="75">
        <v>149</v>
      </c>
      <c r="N71" s="13">
        <f t="shared" ref="N71:N134" si="44">IFERROR(M71/J71,"-")</f>
        <v>0.94904458598726116</v>
      </c>
      <c r="O71" s="103">
        <v>6357</v>
      </c>
      <c r="P71" s="75">
        <v>818</v>
      </c>
      <c r="Q71" s="13">
        <f t="shared" ref="Q71:Q134" si="45">IFERROR(P71/O71,"-")</f>
        <v>0.12867704892244769</v>
      </c>
      <c r="R71" s="75">
        <v>5539</v>
      </c>
      <c r="S71" s="13">
        <f t="shared" ref="S71:S134" si="46">IFERROR(R71/O71,"-")</f>
        <v>0.87132295107755231</v>
      </c>
      <c r="T71" s="103">
        <v>5010</v>
      </c>
      <c r="U71" s="75">
        <v>621</v>
      </c>
      <c r="V71" s="13">
        <f t="shared" ref="V71:V134" si="47">IFERROR(U71/T71,"-")</f>
        <v>0.12395209580838323</v>
      </c>
      <c r="W71" s="75">
        <v>4389</v>
      </c>
      <c r="X71" s="13">
        <f t="shared" ref="X71:X134" si="48">IFERROR(W71/T71,"-")</f>
        <v>0.87604790419161682</v>
      </c>
      <c r="Y71" s="103">
        <v>3021</v>
      </c>
      <c r="Z71" s="75">
        <v>298</v>
      </c>
      <c r="AA71" s="13">
        <f t="shared" ref="AA71:AA134" si="49">IFERROR(Z71/Y71,"-")</f>
        <v>9.864283349884144E-2</v>
      </c>
      <c r="AB71" s="75">
        <v>2723</v>
      </c>
      <c r="AC71" s="13">
        <f t="shared" ref="AC71:AC134" si="50">IFERROR(AB71/Y71,"-")</f>
        <v>0.9013571665011586</v>
      </c>
      <c r="AD71" s="103">
        <v>1271</v>
      </c>
      <c r="AE71" s="75">
        <v>69</v>
      </c>
      <c r="AF71" s="13">
        <f t="shared" ref="AF71:AF134" si="51">IFERROR(AE71/AD71,"-")</f>
        <v>5.4287962234461057E-2</v>
      </c>
      <c r="AG71" s="75">
        <v>1202</v>
      </c>
      <c r="AH71" s="13">
        <f t="shared" ref="AH71:AH134" si="52">IFERROR(AG71/AD71,"-")</f>
        <v>0.94571203776553892</v>
      </c>
      <c r="AI71" s="103">
        <v>444</v>
      </c>
      <c r="AJ71" s="75">
        <v>11</v>
      </c>
      <c r="AK71" s="13">
        <f t="shared" ref="AK71:AK134" si="53">IFERROR(AJ71/AI71,"-")</f>
        <v>2.4774774774774775E-2</v>
      </c>
      <c r="AL71" s="75">
        <v>433</v>
      </c>
      <c r="AM71" s="13">
        <f t="shared" ref="AM71:AM134" si="54">IFERROR(AL71/AI71,"-")</f>
        <v>0.97522522522522526</v>
      </c>
      <c r="AN71" s="103">
        <f t="shared" ref="AN71:AN134" si="55">SUM(E71,J71,O71,T71,Y71,AD71,AI71,)</f>
        <v>16308</v>
      </c>
      <c r="AO71" s="75">
        <f t="shared" si="35"/>
        <v>1829</v>
      </c>
      <c r="AP71" s="13">
        <f t="shared" ref="AP71:AP134" si="56">IFERROR(AO71/AN71,"-")</f>
        <v>0.11215354427274957</v>
      </c>
      <c r="AQ71" s="34">
        <f t="shared" si="36"/>
        <v>14479</v>
      </c>
      <c r="AR71" s="13">
        <f t="shared" ref="AR71:AR134" si="57">IFERROR(AQ71/AN71,"-")</f>
        <v>0.88784645572725041</v>
      </c>
      <c r="AS71" s="58">
        <v>66</v>
      </c>
      <c r="AT71" s="32" t="s">
        <v>5</v>
      </c>
      <c r="AU71" s="38">
        <f t="shared" si="37"/>
        <v>0.23716814159292035</v>
      </c>
      <c r="AV71" s="38">
        <f t="shared" si="38"/>
        <v>0.76283185840707968</v>
      </c>
      <c r="AW71" s="38">
        <f t="shared" si="39"/>
        <v>8.0645161290322578E-3</v>
      </c>
      <c r="AX71" s="38">
        <f t="shared" si="40"/>
        <v>0.99193548387096775</v>
      </c>
    </row>
    <row r="72" spans="2:50" s="12" customFormat="1" ht="13.5" customHeight="1">
      <c r="B72" s="242">
        <v>23</v>
      </c>
      <c r="C72" s="315" t="s">
        <v>121</v>
      </c>
      <c r="D72" s="80" t="s">
        <v>168</v>
      </c>
      <c r="E72" s="101">
        <v>40</v>
      </c>
      <c r="F72" s="79">
        <v>5</v>
      </c>
      <c r="G72" s="77">
        <f t="shared" si="41"/>
        <v>0.125</v>
      </c>
      <c r="H72" s="79">
        <v>35</v>
      </c>
      <c r="I72" s="77">
        <f t="shared" si="42"/>
        <v>0.875</v>
      </c>
      <c r="J72" s="101">
        <v>123</v>
      </c>
      <c r="K72" s="79">
        <v>15</v>
      </c>
      <c r="L72" s="77">
        <f t="shared" si="43"/>
        <v>0.12195121951219512</v>
      </c>
      <c r="M72" s="79">
        <v>108</v>
      </c>
      <c r="N72" s="77">
        <f t="shared" si="44"/>
        <v>0.87804878048780488</v>
      </c>
      <c r="O72" s="101">
        <v>5550</v>
      </c>
      <c r="P72" s="79">
        <v>1090</v>
      </c>
      <c r="Q72" s="77">
        <f t="shared" si="45"/>
        <v>0.19639639639639639</v>
      </c>
      <c r="R72" s="79">
        <v>4460</v>
      </c>
      <c r="S72" s="77">
        <f t="shared" si="46"/>
        <v>0.80360360360360361</v>
      </c>
      <c r="T72" s="101">
        <v>4882</v>
      </c>
      <c r="U72" s="79">
        <v>834</v>
      </c>
      <c r="V72" s="77">
        <f t="shared" si="47"/>
        <v>0.17083162638263008</v>
      </c>
      <c r="W72" s="79">
        <v>4048</v>
      </c>
      <c r="X72" s="77">
        <f t="shared" si="48"/>
        <v>0.82916837361736995</v>
      </c>
      <c r="Y72" s="101">
        <v>2848</v>
      </c>
      <c r="Z72" s="79">
        <v>402</v>
      </c>
      <c r="AA72" s="77">
        <f t="shared" si="49"/>
        <v>0.14115168539325842</v>
      </c>
      <c r="AB72" s="79">
        <v>2446</v>
      </c>
      <c r="AC72" s="77">
        <f t="shared" si="50"/>
        <v>0.8588483146067416</v>
      </c>
      <c r="AD72" s="101">
        <v>942</v>
      </c>
      <c r="AE72" s="79">
        <v>77</v>
      </c>
      <c r="AF72" s="77">
        <f t="shared" si="51"/>
        <v>8.174097664543524E-2</v>
      </c>
      <c r="AG72" s="79">
        <v>865</v>
      </c>
      <c r="AH72" s="77">
        <f t="shared" si="52"/>
        <v>0.91825902335456477</v>
      </c>
      <c r="AI72" s="101">
        <v>233</v>
      </c>
      <c r="AJ72" s="79">
        <v>10</v>
      </c>
      <c r="AK72" s="77">
        <f t="shared" si="53"/>
        <v>4.2918454935622317E-2</v>
      </c>
      <c r="AL72" s="79">
        <v>223</v>
      </c>
      <c r="AM72" s="77">
        <f t="shared" si="54"/>
        <v>0.9570815450643777</v>
      </c>
      <c r="AN72" s="101">
        <f t="shared" si="55"/>
        <v>14618</v>
      </c>
      <c r="AO72" s="79">
        <f t="shared" si="35"/>
        <v>2433</v>
      </c>
      <c r="AP72" s="77">
        <f t="shared" si="56"/>
        <v>0.16643863729648378</v>
      </c>
      <c r="AQ72" s="78">
        <f t="shared" si="36"/>
        <v>12185</v>
      </c>
      <c r="AR72" s="77">
        <f t="shared" si="57"/>
        <v>0.83356136270351622</v>
      </c>
      <c r="AS72" s="58">
        <v>67</v>
      </c>
      <c r="AT72" s="32" t="s">
        <v>6</v>
      </c>
      <c r="AU72" s="38">
        <f t="shared" si="37"/>
        <v>0.17634635691657866</v>
      </c>
      <c r="AV72" s="38">
        <f t="shared" si="38"/>
        <v>0.82365364308342137</v>
      </c>
      <c r="AW72" s="38">
        <f t="shared" si="39"/>
        <v>1.2591815320041973E-2</v>
      </c>
      <c r="AX72" s="38">
        <f t="shared" si="40"/>
        <v>0.98740818467995806</v>
      </c>
    </row>
    <row r="73" spans="2:50" s="12" customFormat="1" ht="13.5" customHeight="1">
      <c r="B73" s="243"/>
      <c r="C73" s="316"/>
      <c r="D73" s="70" t="s">
        <v>169</v>
      </c>
      <c r="E73" s="102">
        <v>45</v>
      </c>
      <c r="F73" s="69">
        <v>0</v>
      </c>
      <c r="G73" s="67">
        <f t="shared" si="41"/>
        <v>0</v>
      </c>
      <c r="H73" s="69">
        <v>45</v>
      </c>
      <c r="I73" s="67">
        <f t="shared" si="42"/>
        <v>1</v>
      </c>
      <c r="J73" s="102">
        <v>137</v>
      </c>
      <c r="K73" s="69">
        <v>1</v>
      </c>
      <c r="L73" s="67">
        <f t="shared" si="43"/>
        <v>7.2992700729927005E-3</v>
      </c>
      <c r="M73" s="69">
        <v>136</v>
      </c>
      <c r="N73" s="67">
        <f t="shared" si="44"/>
        <v>0.99270072992700731</v>
      </c>
      <c r="O73" s="102">
        <v>4473</v>
      </c>
      <c r="P73" s="69">
        <v>57</v>
      </c>
      <c r="Q73" s="67">
        <f t="shared" si="45"/>
        <v>1.2743125419181758E-2</v>
      </c>
      <c r="R73" s="69">
        <v>4416</v>
      </c>
      <c r="S73" s="67">
        <f t="shared" si="46"/>
        <v>0.98725687458081823</v>
      </c>
      <c r="T73" s="102">
        <v>4026</v>
      </c>
      <c r="U73" s="69">
        <v>43</v>
      </c>
      <c r="V73" s="67">
        <f t="shared" si="47"/>
        <v>1.0680576254346746E-2</v>
      </c>
      <c r="W73" s="69">
        <v>3983</v>
      </c>
      <c r="X73" s="67">
        <f t="shared" si="48"/>
        <v>0.98931942374565329</v>
      </c>
      <c r="Y73" s="102">
        <v>2680</v>
      </c>
      <c r="Z73" s="69">
        <v>20</v>
      </c>
      <c r="AA73" s="67">
        <f t="shared" si="49"/>
        <v>7.462686567164179E-3</v>
      </c>
      <c r="AB73" s="69">
        <v>2660</v>
      </c>
      <c r="AC73" s="67">
        <f t="shared" si="50"/>
        <v>0.9925373134328358</v>
      </c>
      <c r="AD73" s="102">
        <v>1064</v>
      </c>
      <c r="AE73" s="69">
        <v>3</v>
      </c>
      <c r="AF73" s="67">
        <f t="shared" si="51"/>
        <v>2.819548872180451E-3</v>
      </c>
      <c r="AG73" s="69">
        <v>1061</v>
      </c>
      <c r="AH73" s="67">
        <f t="shared" si="52"/>
        <v>0.9971804511278195</v>
      </c>
      <c r="AI73" s="102">
        <v>280</v>
      </c>
      <c r="AJ73" s="69">
        <v>0</v>
      </c>
      <c r="AK73" s="67">
        <f t="shared" si="53"/>
        <v>0</v>
      </c>
      <c r="AL73" s="69">
        <v>280</v>
      </c>
      <c r="AM73" s="67">
        <f t="shared" si="54"/>
        <v>1</v>
      </c>
      <c r="AN73" s="102">
        <f t="shared" si="55"/>
        <v>12705</v>
      </c>
      <c r="AO73" s="69">
        <f t="shared" si="35"/>
        <v>124</v>
      </c>
      <c r="AP73" s="67">
        <f t="shared" si="56"/>
        <v>9.7599370326643051E-3</v>
      </c>
      <c r="AQ73" s="68">
        <f t="shared" si="36"/>
        <v>12581</v>
      </c>
      <c r="AR73" s="67">
        <f t="shared" si="57"/>
        <v>0.99024006296733569</v>
      </c>
      <c r="AS73" s="58">
        <v>68</v>
      </c>
      <c r="AT73" s="32" t="s">
        <v>52</v>
      </c>
      <c r="AU73" s="38">
        <f t="shared" si="37"/>
        <v>0.19058641975308643</v>
      </c>
      <c r="AV73" s="38">
        <f t="shared" si="38"/>
        <v>0.80941358024691357</v>
      </c>
      <c r="AW73" s="38">
        <f t="shared" si="39"/>
        <v>1.7418844022169439E-2</v>
      </c>
      <c r="AX73" s="38">
        <f t="shared" si="40"/>
        <v>0.98258115597783058</v>
      </c>
    </row>
    <row r="74" spans="2:50" s="12" customFormat="1" ht="13.5" customHeight="1">
      <c r="B74" s="244"/>
      <c r="C74" s="318"/>
      <c r="D74" s="76" t="s">
        <v>74</v>
      </c>
      <c r="E74" s="103">
        <v>85</v>
      </c>
      <c r="F74" s="75">
        <v>5</v>
      </c>
      <c r="G74" s="13">
        <f t="shared" si="41"/>
        <v>5.8823529411764705E-2</v>
      </c>
      <c r="H74" s="75">
        <v>80</v>
      </c>
      <c r="I74" s="13">
        <f t="shared" si="42"/>
        <v>0.94117647058823528</v>
      </c>
      <c r="J74" s="103">
        <v>260</v>
      </c>
      <c r="K74" s="75">
        <v>16</v>
      </c>
      <c r="L74" s="13">
        <f t="shared" si="43"/>
        <v>6.1538461538461542E-2</v>
      </c>
      <c r="M74" s="75">
        <v>244</v>
      </c>
      <c r="N74" s="13">
        <f t="shared" si="44"/>
        <v>0.93846153846153846</v>
      </c>
      <c r="O74" s="103">
        <v>10023</v>
      </c>
      <c r="P74" s="75">
        <v>1147</v>
      </c>
      <c r="Q74" s="13">
        <f t="shared" si="45"/>
        <v>0.11443679537064751</v>
      </c>
      <c r="R74" s="75">
        <v>8876</v>
      </c>
      <c r="S74" s="13">
        <f t="shared" si="46"/>
        <v>0.88556320462935245</v>
      </c>
      <c r="T74" s="103">
        <v>8908</v>
      </c>
      <c r="U74" s="75">
        <v>877</v>
      </c>
      <c r="V74" s="13">
        <f t="shared" si="47"/>
        <v>9.8450830713964974E-2</v>
      </c>
      <c r="W74" s="75">
        <v>8031</v>
      </c>
      <c r="X74" s="13">
        <f t="shared" si="48"/>
        <v>0.90154916928603501</v>
      </c>
      <c r="Y74" s="103">
        <v>5528</v>
      </c>
      <c r="Z74" s="75">
        <v>422</v>
      </c>
      <c r="AA74" s="13">
        <f t="shared" si="49"/>
        <v>7.6338639652677273E-2</v>
      </c>
      <c r="AB74" s="75">
        <v>5106</v>
      </c>
      <c r="AC74" s="13">
        <f t="shared" si="50"/>
        <v>0.92366136034732271</v>
      </c>
      <c r="AD74" s="103">
        <v>2006</v>
      </c>
      <c r="AE74" s="75">
        <v>80</v>
      </c>
      <c r="AF74" s="13">
        <f t="shared" si="51"/>
        <v>3.9880358923230309E-2</v>
      </c>
      <c r="AG74" s="75">
        <v>1926</v>
      </c>
      <c r="AH74" s="13">
        <f t="shared" si="52"/>
        <v>0.96011964107676973</v>
      </c>
      <c r="AI74" s="103">
        <v>513</v>
      </c>
      <c r="AJ74" s="75">
        <v>10</v>
      </c>
      <c r="AK74" s="13">
        <f t="shared" si="53"/>
        <v>1.9493177387914229E-2</v>
      </c>
      <c r="AL74" s="75">
        <v>503</v>
      </c>
      <c r="AM74" s="13">
        <f t="shared" si="54"/>
        <v>0.98050682261208577</v>
      </c>
      <c r="AN74" s="103">
        <f t="shared" si="55"/>
        <v>27323</v>
      </c>
      <c r="AO74" s="75">
        <f t="shared" si="35"/>
        <v>2557</v>
      </c>
      <c r="AP74" s="13">
        <f t="shared" si="56"/>
        <v>9.3584159865314931E-2</v>
      </c>
      <c r="AQ74" s="34">
        <f t="shared" si="36"/>
        <v>24766</v>
      </c>
      <c r="AR74" s="13">
        <f t="shared" si="57"/>
        <v>0.90641584013468501</v>
      </c>
      <c r="AS74" s="58">
        <v>69</v>
      </c>
      <c r="AT74" s="32" t="s">
        <v>53</v>
      </c>
      <c r="AU74" s="38">
        <f t="shared" si="37"/>
        <v>0.2092022509102946</v>
      </c>
      <c r="AV74" s="38">
        <f t="shared" si="38"/>
        <v>0.79079774908970535</v>
      </c>
      <c r="AW74" s="38">
        <f t="shared" si="39"/>
        <v>1.7826534110387385E-2</v>
      </c>
      <c r="AX74" s="38">
        <f t="shared" si="40"/>
        <v>0.98217346588961263</v>
      </c>
    </row>
    <row r="75" spans="2:50" s="12" customFormat="1" ht="13.5" customHeight="1">
      <c r="B75" s="242">
        <v>24</v>
      </c>
      <c r="C75" s="315" t="s">
        <v>122</v>
      </c>
      <c r="D75" s="80" t="s">
        <v>168</v>
      </c>
      <c r="E75" s="101">
        <v>17</v>
      </c>
      <c r="F75" s="79">
        <v>1</v>
      </c>
      <c r="G75" s="77">
        <f t="shared" si="41"/>
        <v>5.8823529411764705E-2</v>
      </c>
      <c r="H75" s="79">
        <v>16</v>
      </c>
      <c r="I75" s="77">
        <f t="shared" si="42"/>
        <v>0.94117647058823528</v>
      </c>
      <c r="J75" s="101">
        <v>61</v>
      </c>
      <c r="K75" s="79">
        <v>2</v>
      </c>
      <c r="L75" s="77">
        <f t="shared" si="43"/>
        <v>3.2786885245901641E-2</v>
      </c>
      <c r="M75" s="79">
        <v>59</v>
      </c>
      <c r="N75" s="77">
        <f t="shared" si="44"/>
        <v>0.96721311475409832</v>
      </c>
      <c r="O75" s="101">
        <v>2568</v>
      </c>
      <c r="P75" s="79">
        <v>522</v>
      </c>
      <c r="Q75" s="77">
        <f t="shared" si="45"/>
        <v>0.20327102803738317</v>
      </c>
      <c r="R75" s="79">
        <v>2046</v>
      </c>
      <c r="S75" s="77">
        <f t="shared" si="46"/>
        <v>0.79672897196261683</v>
      </c>
      <c r="T75" s="101">
        <v>2100</v>
      </c>
      <c r="U75" s="79">
        <v>419</v>
      </c>
      <c r="V75" s="77">
        <f t="shared" si="47"/>
        <v>0.19952380952380952</v>
      </c>
      <c r="W75" s="79">
        <v>1681</v>
      </c>
      <c r="X75" s="77">
        <f t="shared" si="48"/>
        <v>0.80047619047619045</v>
      </c>
      <c r="Y75" s="101">
        <v>1389</v>
      </c>
      <c r="Z75" s="79">
        <v>249</v>
      </c>
      <c r="AA75" s="77">
        <f t="shared" si="49"/>
        <v>0.17926565874730022</v>
      </c>
      <c r="AB75" s="79">
        <v>1140</v>
      </c>
      <c r="AC75" s="77">
        <f t="shared" si="50"/>
        <v>0.82073434125269984</v>
      </c>
      <c r="AD75" s="101">
        <v>568</v>
      </c>
      <c r="AE75" s="79">
        <v>66</v>
      </c>
      <c r="AF75" s="77">
        <f t="shared" si="51"/>
        <v>0.11619718309859155</v>
      </c>
      <c r="AG75" s="79">
        <v>502</v>
      </c>
      <c r="AH75" s="77">
        <f t="shared" si="52"/>
        <v>0.88380281690140849</v>
      </c>
      <c r="AI75" s="101">
        <v>174</v>
      </c>
      <c r="AJ75" s="79">
        <v>12</v>
      </c>
      <c r="AK75" s="77">
        <f t="shared" si="53"/>
        <v>6.8965517241379309E-2</v>
      </c>
      <c r="AL75" s="79">
        <v>162</v>
      </c>
      <c r="AM75" s="77">
        <f t="shared" si="54"/>
        <v>0.93103448275862066</v>
      </c>
      <c r="AN75" s="101">
        <f t="shared" si="55"/>
        <v>6877</v>
      </c>
      <c r="AO75" s="79">
        <f t="shared" si="35"/>
        <v>1271</v>
      </c>
      <c r="AP75" s="77">
        <f t="shared" si="56"/>
        <v>0.18481896175657991</v>
      </c>
      <c r="AQ75" s="78">
        <f t="shared" si="36"/>
        <v>5606</v>
      </c>
      <c r="AR75" s="77">
        <f t="shared" si="57"/>
        <v>0.81518103824342014</v>
      </c>
      <c r="AS75" s="58">
        <v>70</v>
      </c>
      <c r="AT75" s="32" t="s">
        <v>54</v>
      </c>
      <c r="AU75" s="38">
        <f t="shared" si="37"/>
        <v>0.25426621160409557</v>
      </c>
      <c r="AV75" s="38">
        <f t="shared" si="38"/>
        <v>0.74573378839590443</v>
      </c>
      <c r="AW75" s="38">
        <f t="shared" si="39"/>
        <v>2.2075055187637969E-3</v>
      </c>
      <c r="AX75" s="38">
        <f t="shared" si="40"/>
        <v>0.99779249448123619</v>
      </c>
    </row>
    <row r="76" spans="2:50" s="12" customFormat="1" ht="13.5" customHeight="1">
      <c r="B76" s="243"/>
      <c r="C76" s="316"/>
      <c r="D76" s="70" t="s">
        <v>169</v>
      </c>
      <c r="E76" s="102">
        <v>19</v>
      </c>
      <c r="F76" s="69">
        <v>0</v>
      </c>
      <c r="G76" s="67">
        <f t="shared" si="41"/>
        <v>0</v>
      </c>
      <c r="H76" s="69">
        <v>19</v>
      </c>
      <c r="I76" s="67">
        <f t="shared" si="42"/>
        <v>1</v>
      </c>
      <c r="J76" s="102">
        <v>42</v>
      </c>
      <c r="K76" s="69">
        <v>0</v>
      </c>
      <c r="L76" s="67">
        <f t="shared" si="43"/>
        <v>0</v>
      </c>
      <c r="M76" s="69">
        <v>42</v>
      </c>
      <c r="N76" s="67">
        <f t="shared" si="44"/>
        <v>1</v>
      </c>
      <c r="O76" s="102">
        <v>1619</v>
      </c>
      <c r="P76" s="69">
        <v>11</v>
      </c>
      <c r="Q76" s="67">
        <f t="shared" si="45"/>
        <v>6.7943174799258805E-3</v>
      </c>
      <c r="R76" s="69">
        <v>1608</v>
      </c>
      <c r="S76" s="67">
        <f t="shared" si="46"/>
        <v>0.99320568252007413</v>
      </c>
      <c r="T76" s="102">
        <v>1340</v>
      </c>
      <c r="U76" s="69">
        <v>10</v>
      </c>
      <c r="V76" s="67">
        <f t="shared" si="47"/>
        <v>7.462686567164179E-3</v>
      </c>
      <c r="W76" s="69">
        <v>1330</v>
      </c>
      <c r="X76" s="67">
        <f t="shared" si="48"/>
        <v>0.9925373134328358</v>
      </c>
      <c r="Y76" s="102">
        <v>1013</v>
      </c>
      <c r="Z76" s="69">
        <v>6</v>
      </c>
      <c r="AA76" s="67">
        <f t="shared" si="49"/>
        <v>5.9230009871668312E-3</v>
      </c>
      <c r="AB76" s="69">
        <v>1007</v>
      </c>
      <c r="AC76" s="67">
        <f t="shared" si="50"/>
        <v>0.9940769990128332</v>
      </c>
      <c r="AD76" s="102">
        <v>527</v>
      </c>
      <c r="AE76" s="69">
        <v>1</v>
      </c>
      <c r="AF76" s="67">
        <f t="shared" si="51"/>
        <v>1.8975332068311196E-3</v>
      </c>
      <c r="AG76" s="69">
        <v>526</v>
      </c>
      <c r="AH76" s="67">
        <f t="shared" si="52"/>
        <v>0.99810246679316883</v>
      </c>
      <c r="AI76" s="102">
        <v>188</v>
      </c>
      <c r="AJ76" s="69">
        <v>0</v>
      </c>
      <c r="AK76" s="67">
        <f t="shared" si="53"/>
        <v>0</v>
      </c>
      <c r="AL76" s="69">
        <v>188</v>
      </c>
      <c r="AM76" s="67">
        <f t="shared" si="54"/>
        <v>1</v>
      </c>
      <c r="AN76" s="102">
        <f t="shared" si="55"/>
        <v>4748</v>
      </c>
      <c r="AO76" s="69">
        <f t="shared" si="35"/>
        <v>28</v>
      </c>
      <c r="AP76" s="67">
        <f t="shared" si="56"/>
        <v>5.8972198820556026E-3</v>
      </c>
      <c r="AQ76" s="68">
        <f t="shared" si="36"/>
        <v>4720</v>
      </c>
      <c r="AR76" s="67">
        <f t="shared" si="57"/>
        <v>0.9941027801179444</v>
      </c>
      <c r="AS76" s="58">
        <v>71</v>
      </c>
      <c r="AT76" s="32" t="s">
        <v>55</v>
      </c>
      <c r="AU76" s="38">
        <f t="shared" si="37"/>
        <v>6.746987951807229E-2</v>
      </c>
      <c r="AV76" s="38">
        <f t="shared" si="38"/>
        <v>0.93253012048192774</v>
      </c>
      <c r="AW76" s="38">
        <f t="shared" si="39"/>
        <v>6.6533599467731206E-4</v>
      </c>
      <c r="AX76" s="38">
        <f t="shared" si="40"/>
        <v>0.99933466400532267</v>
      </c>
    </row>
    <row r="77" spans="2:50" s="12" customFormat="1" ht="13.5" customHeight="1">
      <c r="B77" s="244"/>
      <c r="C77" s="318"/>
      <c r="D77" s="76" t="s">
        <v>74</v>
      </c>
      <c r="E77" s="103">
        <v>36</v>
      </c>
      <c r="F77" s="75">
        <v>1</v>
      </c>
      <c r="G77" s="13">
        <f t="shared" si="41"/>
        <v>2.7777777777777776E-2</v>
      </c>
      <c r="H77" s="75">
        <v>35</v>
      </c>
      <c r="I77" s="13">
        <f t="shared" si="42"/>
        <v>0.97222222222222221</v>
      </c>
      <c r="J77" s="103">
        <v>103</v>
      </c>
      <c r="K77" s="75">
        <v>2</v>
      </c>
      <c r="L77" s="13">
        <f t="shared" si="43"/>
        <v>1.9417475728155338E-2</v>
      </c>
      <c r="M77" s="75">
        <v>101</v>
      </c>
      <c r="N77" s="13">
        <f t="shared" si="44"/>
        <v>0.98058252427184467</v>
      </c>
      <c r="O77" s="103">
        <v>4187</v>
      </c>
      <c r="P77" s="75">
        <v>533</v>
      </c>
      <c r="Q77" s="13">
        <f t="shared" si="45"/>
        <v>0.12729878194411273</v>
      </c>
      <c r="R77" s="75">
        <v>3654</v>
      </c>
      <c r="S77" s="13">
        <f t="shared" si="46"/>
        <v>0.8727012180558873</v>
      </c>
      <c r="T77" s="103">
        <v>3440</v>
      </c>
      <c r="U77" s="75">
        <v>429</v>
      </c>
      <c r="V77" s="13">
        <f t="shared" si="47"/>
        <v>0.12470930232558139</v>
      </c>
      <c r="W77" s="75">
        <v>3011</v>
      </c>
      <c r="X77" s="13">
        <f t="shared" si="48"/>
        <v>0.87529069767441858</v>
      </c>
      <c r="Y77" s="103">
        <v>2402</v>
      </c>
      <c r="Z77" s="75">
        <v>255</v>
      </c>
      <c r="AA77" s="13">
        <f t="shared" si="49"/>
        <v>0.10616153205661949</v>
      </c>
      <c r="AB77" s="75">
        <v>2147</v>
      </c>
      <c r="AC77" s="13">
        <f t="shared" si="50"/>
        <v>0.89383846794338051</v>
      </c>
      <c r="AD77" s="103">
        <v>1095</v>
      </c>
      <c r="AE77" s="75">
        <v>67</v>
      </c>
      <c r="AF77" s="13">
        <f t="shared" si="51"/>
        <v>6.1187214611872147E-2</v>
      </c>
      <c r="AG77" s="75">
        <v>1028</v>
      </c>
      <c r="AH77" s="13">
        <f t="shared" si="52"/>
        <v>0.93881278538812785</v>
      </c>
      <c r="AI77" s="103">
        <v>362</v>
      </c>
      <c r="AJ77" s="75">
        <v>12</v>
      </c>
      <c r="AK77" s="13">
        <f t="shared" si="53"/>
        <v>3.3149171270718231E-2</v>
      </c>
      <c r="AL77" s="75">
        <v>350</v>
      </c>
      <c r="AM77" s="13">
        <f t="shared" si="54"/>
        <v>0.96685082872928174</v>
      </c>
      <c r="AN77" s="103">
        <f t="shared" si="55"/>
        <v>11625</v>
      </c>
      <c r="AO77" s="75">
        <f t="shared" si="35"/>
        <v>1299</v>
      </c>
      <c r="AP77" s="13">
        <f t="shared" si="56"/>
        <v>0.11174193548387097</v>
      </c>
      <c r="AQ77" s="34">
        <f t="shared" si="36"/>
        <v>10326</v>
      </c>
      <c r="AR77" s="13">
        <f t="shared" si="57"/>
        <v>0.88825806451612899</v>
      </c>
      <c r="AS77" s="58">
        <v>72</v>
      </c>
      <c r="AT77" s="32" t="s">
        <v>31</v>
      </c>
      <c r="AU77" s="38">
        <f t="shared" si="37"/>
        <v>0.11893434823977164</v>
      </c>
      <c r="AV77" s="38">
        <f t="shared" si="38"/>
        <v>0.88106565176022833</v>
      </c>
      <c r="AW77" s="38">
        <f t="shared" si="39"/>
        <v>4.459308807134894E-3</v>
      </c>
      <c r="AX77" s="38">
        <f t="shared" si="40"/>
        <v>0.99554069119286515</v>
      </c>
    </row>
    <row r="78" spans="2:50" s="12" customFormat="1" ht="13.5" customHeight="1">
      <c r="B78" s="242">
        <v>25</v>
      </c>
      <c r="C78" s="315" t="s">
        <v>123</v>
      </c>
      <c r="D78" s="80" t="s">
        <v>168</v>
      </c>
      <c r="E78" s="101">
        <v>7</v>
      </c>
      <c r="F78" s="79">
        <v>0</v>
      </c>
      <c r="G78" s="77">
        <f t="shared" si="41"/>
        <v>0</v>
      </c>
      <c r="H78" s="79">
        <v>7</v>
      </c>
      <c r="I78" s="77">
        <f t="shared" si="42"/>
        <v>1</v>
      </c>
      <c r="J78" s="101">
        <v>32</v>
      </c>
      <c r="K78" s="79">
        <v>3</v>
      </c>
      <c r="L78" s="77">
        <f t="shared" si="43"/>
        <v>9.375E-2</v>
      </c>
      <c r="M78" s="79">
        <v>29</v>
      </c>
      <c r="N78" s="77">
        <f t="shared" si="44"/>
        <v>0.90625</v>
      </c>
      <c r="O78" s="101">
        <v>1661</v>
      </c>
      <c r="P78" s="79">
        <v>232</v>
      </c>
      <c r="Q78" s="77">
        <f t="shared" si="45"/>
        <v>0.13967489464178207</v>
      </c>
      <c r="R78" s="79">
        <v>1429</v>
      </c>
      <c r="S78" s="77">
        <f t="shared" si="46"/>
        <v>0.86032510535821793</v>
      </c>
      <c r="T78" s="101">
        <v>1345</v>
      </c>
      <c r="U78" s="79">
        <v>200</v>
      </c>
      <c r="V78" s="77">
        <f t="shared" si="47"/>
        <v>0.14869888475836432</v>
      </c>
      <c r="W78" s="79">
        <v>1145</v>
      </c>
      <c r="X78" s="77">
        <f t="shared" si="48"/>
        <v>0.85130111524163565</v>
      </c>
      <c r="Y78" s="101">
        <v>843</v>
      </c>
      <c r="Z78" s="79">
        <v>101</v>
      </c>
      <c r="AA78" s="77">
        <f t="shared" si="49"/>
        <v>0.11981020166073547</v>
      </c>
      <c r="AB78" s="79">
        <v>742</v>
      </c>
      <c r="AC78" s="77">
        <f t="shared" si="50"/>
        <v>0.88018979833926458</v>
      </c>
      <c r="AD78" s="101">
        <v>457</v>
      </c>
      <c r="AE78" s="79">
        <v>37</v>
      </c>
      <c r="AF78" s="77">
        <f t="shared" si="51"/>
        <v>8.0962800875273522E-2</v>
      </c>
      <c r="AG78" s="79">
        <v>420</v>
      </c>
      <c r="AH78" s="77">
        <f t="shared" si="52"/>
        <v>0.91903719912472648</v>
      </c>
      <c r="AI78" s="101">
        <v>133</v>
      </c>
      <c r="AJ78" s="79">
        <v>4</v>
      </c>
      <c r="AK78" s="77">
        <f t="shared" si="53"/>
        <v>3.007518796992481E-2</v>
      </c>
      <c r="AL78" s="79">
        <v>129</v>
      </c>
      <c r="AM78" s="77">
        <f t="shared" si="54"/>
        <v>0.96992481203007519</v>
      </c>
      <c r="AN78" s="101">
        <f t="shared" si="55"/>
        <v>4478</v>
      </c>
      <c r="AO78" s="79">
        <f t="shared" si="33"/>
        <v>577</v>
      </c>
      <c r="AP78" s="77">
        <f t="shared" si="56"/>
        <v>0.12885216614560072</v>
      </c>
      <c r="AQ78" s="78">
        <f t="shared" si="34"/>
        <v>3901</v>
      </c>
      <c r="AR78" s="77">
        <f t="shared" si="57"/>
        <v>0.87114783385439931</v>
      </c>
      <c r="AS78" s="58">
        <v>73</v>
      </c>
      <c r="AT78" s="32" t="s">
        <v>32</v>
      </c>
      <c r="AU78" s="38">
        <f t="shared" si="37"/>
        <v>0.16655336505778381</v>
      </c>
      <c r="AV78" s="38">
        <f t="shared" si="38"/>
        <v>0.83344663494221616</v>
      </c>
      <c r="AW78" s="38">
        <f t="shared" si="39"/>
        <v>5.9372349448685328E-3</v>
      </c>
      <c r="AX78" s="38">
        <f t="shared" si="40"/>
        <v>0.99406276505513147</v>
      </c>
    </row>
    <row r="79" spans="2:50" s="12" customFormat="1" ht="13.5" customHeight="1">
      <c r="B79" s="243"/>
      <c r="C79" s="316"/>
      <c r="D79" s="70" t="s">
        <v>169</v>
      </c>
      <c r="E79" s="102">
        <v>8</v>
      </c>
      <c r="F79" s="69">
        <v>0</v>
      </c>
      <c r="G79" s="67">
        <f t="shared" si="41"/>
        <v>0</v>
      </c>
      <c r="H79" s="69">
        <v>8</v>
      </c>
      <c r="I79" s="67">
        <f t="shared" si="42"/>
        <v>1</v>
      </c>
      <c r="J79" s="102">
        <v>26</v>
      </c>
      <c r="K79" s="69">
        <v>1</v>
      </c>
      <c r="L79" s="67">
        <f t="shared" si="43"/>
        <v>3.8461538461538464E-2</v>
      </c>
      <c r="M79" s="69">
        <v>25</v>
      </c>
      <c r="N79" s="67">
        <f t="shared" si="44"/>
        <v>0.96153846153846156</v>
      </c>
      <c r="O79" s="102">
        <v>1202</v>
      </c>
      <c r="P79" s="69">
        <v>18</v>
      </c>
      <c r="Q79" s="67">
        <f t="shared" si="45"/>
        <v>1.4975041597337771E-2</v>
      </c>
      <c r="R79" s="69">
        <v>1184</v>
      </c>
      <c r="S79" s="67">
        <f t="shared" si="46"/>
        <v>0.98502495840266224</v>
      </c>
      <c r="T79" s="102">
        <v>977</v>
      </c>
      <c r="U79" s="69">
        <v>16</v>
      </c>
      <c r="V79" s="67">
        <f t="shared" si="47"/>
        <v>1.6376663254861822E-2</v>
      </c>
      <c r="W79" s="69">
        <v>961</v>
      </c>
      <c r="X79" s="67">
        <f t="shared" si="48"/>
        <v>0.98362333674513813</v>
      </c>
      <c r="Y79" s="102">
        <v>738</v>
      </c>
      <c r="Z79" s="69">
        <v>10</v>
      </c>
      <c r="AA79" s="67">
        <f t="shared" si="49"/>
        <v>1.3550135501355014E-2</v>
      </c>
      <c r="AB79" s="69">
        <v>728</v>
      </c>
      <c r="AC79" s="67">
        <f t="shared" si="50"/>
        <v>0.98644986449864502</v>
      </c>
      <c r="AD79" s="102">
        <v>434</v>
      </c>
      <c r="AE79" s="69">
        <v>3</v>
      </c>
      <c r="AF79" s="67">
        <f t="shared" si="51"/>
        <v>6.9124423963133645E-3</v>
      </c>
      <c r="AG79" s="69">
        <v>431</v>
      </c>
      <c r="AH79" s="67">
        <f t="shared" si="52"/>
        <v>0.99308755760368661</v>
      </c>
      <c r="AI79" s="102">
        <v>147</v>
      </c>
      <c r="AJ79" s="69">
        <v>0</v>
      </c>
      <c r="AK79" s="67">
        <f t="shared" si="53"/>
        <v>0</v>
      </c>
      <c r="AL79" s="69">
        <v>147</v>
      </c>
      <c r="AM79" s="67">
        <f t="shared" si="54"/>
        <v>1</v>
      </c>
      <c r="AN79" s="102">
        <f t="shared" si="55"/>
        <v>3532</v>
      </c>
      <c r="AO79" s="69">
        <f t="shared" si="33"/>
        <v>48</v>
      </c>
      <c r="AP79" s="67">
        <f t="shared" si="56"/>
        <v>1.3590033975084938E-2</v>
      </c>
      <c r="AQ79" s="68">
        <f t="shared" si="34"/>
        <v>3484</v>
      </c>
      <c r="AR79" s="67">
        <f t="shared" si="57"/>
        <v>0.98640996602491504</v>
      </c>
      <c r="AS79" s="58">
        <v>74</v>
      </c>
      <c r="AT79" s="32" t="s">
        <v>33</v>
      </c>
      <c r="AU79" s="38">
        <f t="shared" si="37"/>
        <v>0.1888111888111888</v>
      </c>
      <c r="AV79" s="38">
        <f t="shared" si="38"/>
        <v>0.81118881118881114</v>
      </c>
      <c r="AW79" s="38">
        <f t="shared" si="39"/>
        <v>3.1796502384737677E-2</v>
      </c>
      <c r="AX79" s="38">
        <f t="shared" si="40"/>
        <v>0.96820349761526237</v>
      </c>
    </row>
    <row r="80" spans="2:50" s="12" customFormat="1" ht="13.5" customHeight="1">
      <c r="B80" s="244"/>
      <c r="C80" s="318"/>
      <c r="D80" s="76" t="s">
        <v>74</v>
      </c>
      <c r="E80" s="103">
        <v>15</v>
      </c>
      <c r="F80" s="75">
        <v>0</v>
      </c>
      <c r="G80" s="13">
        <f t="shared" si="41"/>
        <v>0</v>
      </c>
      <c r="H80" s="75">
        <v>15</v>
      </c>
      <c r="I80" s="13">
        <f t="shared" si="42"/>
        <v>1</v>
      </c>
      <c r="J80" s="103">
        <v>58</v>
      </c>
      <c r="K80" s="75">
        <v>4</v>
      </c>
      <c r="L80" s="13">
        <f t="shared" si="43"/>
        <v>6.8965517241379309E-2</v>
      </c>
      <c r="M80" s="75">
        <v>54</v>
      </c>
      <c r="N80" s="13">
        <f t="shared" si="44"/>
        <v>0.93103448275862066</v>
      </c>
      <c r="O80" s="103">
        <v>2863</v>
      </c>
      <c r="P80" s="75">
        <v>250</v>
      </c>
      <c r="Q80" s="13">
        <f t="shared" si="45"/>
        <v>8.7320991966468739E-2</v>
      </c>
      <c r="R80" s="75">
        <v>2613</v>
      </c>
      <c r="S80" s="13">
        <f t="shared" si="46"/>
        <v>0.9126790080335313</v>
      </c>
      <c r="T80" s="103">
        <v>2322</v>
      </c>
      <c r="U80" s="75">
        <v>216</v>
      </c>
      <c r="V80" s="13">
        <f t="shared" si="47"/>
        <v>9.3023255813953487E-2</v>
      </c>
      <c r="W80" s="75">
        <v>2106</v>
      </c>
      <c r="X80" s="13">
        <f t="shared" si="48"/>
        <v>0.90697674418604646</v>
      </c>
      <c r="Y80" s="103">
        <v>1581</v>
      </c>
      <c r="Z80" s="75">
        <v>111</v>
      </c>
      <c r="AA80" s="13">
        <f t="shared" si="49"/>
        <v>7.020872865275142E-2</v>
      </c>
      <c r="AB80" s="75">
        <v>1470</v>
      </c>
      <c r="AC80" s="13">
        <f t="shared" si="50"/>
        <v>0.92979127134724859</v>
      </c>
      <c r="AD80" s="103">
        <v>891</v>
      </c>
      <c r="AE80" s="75">
        <v>40</v>
      </c>
      <c r="AF80" s="13">
        <f t="shared" si="51"/>
        <v>4.4893378226711557E-2</v>
      </c>
      <c r="AG80" s="75">
        <v>851</v>
      </c>
      <c r="AH80" s="13">
        <f t="shared" si="52"/>
        <v>0.95510662177328842</v>
      </c>
      <c r="AI80" s="103">
        <v>280</v>
      </c>
      <c r="AJ80" s="75">
        <v>4</v>
      </c>
      <c r="AK80" s="13">
        <f t="shared" si="53"/>
        <v>1.4285714285714285E-2</v>
      </c>
      <c r="AL80" s="75">
        <v>276</v>
      </c>
      <c r="AM80" s="13">
        <f t="shared" si="54"/>
        <v>0.98571428571428577</v>
      </c>
      <c r="AN80" s="103">
        <f t="shared" si="55"/>
        <v>8010</v>
      </c>
      <c r="AO80" s="75">
        <f t="shared" si="33"/>
        <v>625</v>
      </c>
      <c r="AP80" s="13">
        <f t="shared" si="56"/>
        <v>7.8027465667915102E-2</v>
      </c>
      <c r="AQ80" s="34">
        <f t="shared" si="34"/>
        <v>7385</v>
      </c>
      <c r="AR80" s="13">
        <f t="shared" si="57"/>
        <v>0.92197253433208493</v>
      </c>
      <c r="AS80" s="58">
        <v>75</v>
      </c>
      <c r="AT80" s="32" t="s">
        <v>253</v>
      </c>
      <c r="AU80" s="38">
        <f t="shared" si="37"/>
        <v>0.18570970360787167</v>
      </c>
      <c r="AV80" s="38">
        <f t="shared" si="38"/>
        <v>0.81429029639212835</v>
      </c>
      <c r="AW80" s="38">
        <f t="shared" si="39"/>
        <v>1.7011451649022014E-2</v>
      </c>
      <c r="AX80" s="38">
        <f t="shared" si="40"/>
        <v>0.98298854835097793</v>
      </c>
    </row>
    <row r="81" spans="2:44" s="12" customFormat="1" ht="13.5" customHeight="1">
      <c r="B81" s="242">
        <v>26</v>
      </c>
      <c r="C81" s="315" t="s">
        <v>35</v>
      </c>
      <c r="D81" s="80" t="s">
        <v>168</v>
      </c>
      <c r="E81" s="101">
        <v>254</v>
      </c>
      <c r="F81" s="79">
        <v>24</v>
      </c>
      <c r="G81" s="77">
        <f t="shared" si="41"/>
        <v>9.4488188976377951E-2</v>
      </c>
      <c r="H81" s="79">
        <v>230</v>
      </c>
      <c r="I81" s="77">
        <f t="shared" si="42"/>
        <v>0.90551181102362199</v>
      </c>
      <c r="J81" s="101">
        <v>601</v>
      </c>
      <c r="K81" s="79">
        <v>50</v>
      </c>
      <c r="L81" s="77">
        <f t="shared" si="43"/>
        <v>8.3194675540765387E-2</v>
      </c>
      <c r="M81" s="79">
        <v>551</v>
      </c>
      <c r="N81" s="77">
        <f t="shared" si="44"/>
        <v>0.91680532445923457</v>
      </c>
      <c r="O81" s="101">
        <v>27208</v>
      </c>
      <c r="P81" s="79">
        <v>3817</v>
      </c>
      <c r="Q81" s="77">
        <f t="shared" si="45"/>
        <v>0.14028962069979417</v>
      </c>
      <c r="R81" s="79">
        <v>23391</v>
      </c>
      <c r="S81" s="77">
        <f t="shared" si="46"/>
        <v>0.85971037930020577</v>
      </c>
      <c r="T81" s="101">
        <v>20395</v>
      </c>
      <c r="U81" s="79">
        <v>2592</v>
      </c>
      <c r="V81" s="77">
        <f t="shared" si="47"/>
        <v>0.12708997303260602</v>
      </c>
      <c r="W81" s="79">
        <v>17803</v>
      </c>
      <c r="X81" s="77">
        <f t="shared" si="48"/>
        <v>0.87291002696739395</v>
      </c>
      <c r="Y81" s="101">
        <v>11312</v>
      </c>
      <c r="Z81" s="79">
        <v>1133</v>
      </c>
      <c r="AA81" s="77">
        <f t="shared" si="49"/>
        <v>0.10015912305516265</v>
      </c>
      <c r="AB81" s="79">
        <v>10179</v>
      </c>
      <c r="AC81" s="77">
        <f t="shared" si="50"/>
        <v>0.89984087694483739</v>
      </c>
      <c r="AD81" s="101">
        <v>4372</v>
      </c>
      <c r="AE81" s="79">
        <v>273</v>
      </c>
      <c r="AF81" s="77">
        <f t="shared" si="51"/>
        <v>6.2442817932296432E-2</v>
      </c>
      <c r="AG81" s="79">
        <v>4099</v>
      </c>
      <c r="AH81" s="77">
        <f t="shared" si="52"/>
        <v>0.93755718206770355</v>
      </c>
      <c r="AI81" s="101">
        <v>1246</v>
      </c>
      <c r="AJ81" s="79">
        <v>42</v>
      </c>
      <c r="AK81" s="77">
        <f t="shared" si="53"/>
        <v>3.3707865168539325E-2</v>
      </c>
      <c r="AL81" s="79">
        <v>1204</v>
      </c>
      <c r="AM81" s="77">
        <f t="shared" si="54"/>
        <v>0.9662921348314607</v>
      </c>
      <c r="AN81" s="101">
        <f t="shared" si="55"/>
        <v>65388</v>
      </c>
      <c r="AO81" s="79">
        <f t="shared" si="33"/>
        <v>7931</v>
      </c>
      <c r="AP81" s="77">
        <f t="shared" si="56"/>
        <v>0.12129136844680981</v>
      </c>
      <c r="AQ81" s="78">
        <f t="shared" si="34"/>
        <v>57457</v>
      </c>
      <c r="AR81" s="77">
        <f t="shared" si="57"/>
        <v>0.87870863155319023</v>
      </c>
    </row>
    <row r="82" spans="2:44" s="12" customFormat="1" ht="13.5" customHeight="1">
      <c r="B82" s="243"/>
      <c r="C82" s="316"/>
      <c r="D82" s="70" t="s">
        <v>169</v>
      </c>
      <c r="E82" s="102">
        <v>205</v>
      </c>
      <c r="F82" s="69">
        <v>2</v>
      </c>
      <c r="G82" s="67">
        <f t="shared" si="41"/>
        <v>9.7560975609756097E-3</v>
      </c>
      <c r="H82" s="69">
        <v>203</v>
      </c>
      <c r="I82" s="67">
        <f t="shared" si="42"/>
        <v>0.99024390243902438</v>
      </c>
      <c r="J82" s="102">
        <v>438</v>
      </c>
      <c r="K82" s="69">
        <v>4</v>
      </c>
      <c r="L82" s="67">
        <f t="shared" si="43"/>
        <v>9.1324200913242004E-3</v>
      </c>
      <c r="M82" s="69">
        <v>434</v>
      </c>
      <c r="N82" s="67">
        <f t="shared" si="44"/>
        <v>0.9908675799086758</v>
      </c>
      <c r="O82" s="102">
        <v>19302</v>
      </c>
      <c r="P82" s="69">
        <v>252</v>
      </c>
      <c r="Q82" s="67">
        <f t="shared" si="45"/>
        <v>1.3055641902393535E-2</v>
      </c>
      <c r="R82" s="69">
        <v>19050</v>
      </c>
      <c r="S82" s="67">
        <f t="shared" si="46"/>
        <v>0.9869443580976065</v>
      </c>
      <c r="T82" s="102">
        <v>14506</v>
      </c>
      <c r="U82" s="69">
        <v>161</v>
      </c>
      <c r="V82" s="67">
        <f t="shared" si="47"/>
        <v>1.1098855645939612E-2</v>
      </c>
      <c r="W82" s="69">
        <v>14345</v>
      </c>
      <c r="X82" s="67">
        <f t="shared" si="48"/>
        <v>0.9889011443540604</v>
      </c>
      <c r="Y82" s="102">
        <v>9574</v>
      </c>
      <c r="Z82" s="69">
        <v>91</v>
      </c>
      <c r="AA82" s="67">
        <f t="shared" si="49"/>
        <v>9.5049091288907459E-3</v>
      </c>
      <c r="AB82" s="69">
        <v>9483</v>
      </c>
      <c r="AC82" s="67">
        <f t="shared" si="50"/>
        <v>0.99049509087110921</v>
      </c>
      <c r="AD82" s="102">
        <v>4649</v>
      </c>
      <c r="AE82" s="69">
        <v>20</v>
      </c>
      <c r="AF82" s="67">
        <f t="shared" si="51"/>
        <v>4.3020004302000434E-3</v>
      </c>
      <c r="AG82" s="69">
        <v>4629</v>
      </c>
      <c r="AH82" s="67">
        <f t="shared" si="52"/>
        <v>0.99569799956979999</v>
      </c>
      <c r="AI82" s="102">
        <v>1684</v>
      </c>
      <c r="AJ82" s="69">
        <v>2</v>
      </c>
      <c r="AK82" s="67">
        <f t="shared" si="53"/>
        <v>1.1876484560570072E-3</v>
      </c>
      <c r="AL82" s="69">
        <v>1682</v>
      </c>
      <c r="AM82" s="67">
        <f t="shared" si="54"/>
        <v>0.99881235154394299</v>
      </c>
      <c r="AN82" s="102">
        <f t="shared" si="55"/>
        <v>50358</v>
      </c>
      <c r="AO82" s="69">
        <f t="shared" si="33"/>
        <v>532</v>
      </c>
      <c r="AP82" s="67">
        <f t="shared" si="56"/>
        <v>1.0564359188212399E-2</v>
      </c>
      <c r="AQ82" s="68">
        <f t="shared" si="34"/>
        <v>49826</v>
      </c>
      <c r="AR82" s="67">
        <f t="shared" si="57"/>
        <v>0.98943564081178759</v>
      </c>
    </row>
    <row r="83" spans="2:44" s="12" customFormat="1" ht="13.5" customHeight="1">
      <c r="B83" s="244"/>
      <c r="C83" s="318"/>
      <c r="D83" s="76" t="s">
        <v>74</v>
      </c>
      <c r="E83" s="103">
        <v>459</v>
      </c>
      <c r="F83" s="75">
        <v>26</v>
      </c>
      <c r="G83" s="13">
        <f t="shared" si="41"/>
        <v>5.6644880174291937E-2</v>
      </c>
      <c r="H83" s="75">
        <v>433</v>
      </c>
      <c r="I83" s="13">
        <f t="shared" si="42"/>
        <v>0.94335511982570808</v>
      </c>
      <c r="J83" s="103">
        <v>1039</v>
      </c>
      <c r="K83" s="75">
        <v>54</v>
      </c>
      <c r="L83" s="13">
        <f t="shared" si="43"/>
        <v>5.19730510105871E-2</v>
      </c>
      <c r="M83" s="75">
        <v>985</v>
      </c>
      <c r="N83" s="13">
        <f t="shared" si="44"/>
        <v>0.94802694898941287</v>
      </c>
      <c r="O83" s="103">
        <v>46510</v>
      </c>
      <c r="P83" s="75">
        <v>4069</v>
      </c>
      <c r="Q83" s="13">
        <f t="shared" si="45"/>
        <v>8.7486562029671033E-2</v>
      </c>
      <c r="R83" s="75">
        <v>42441</v>
      </c>
      <c r="S83" s="13">
        <f t="shared" si="46"/>
        <v>0.91251343797032891</v>
      </c>
      <c r="T83" s="103">
        <v>34901</v>
      </c>
      <c r="U83" s="75">
        <v>2753</v>
      </c>
      <c r="V83" s="13">
        <f t="shared" si="47"/>
        <v>7.8880261310564165E-2</v>
      </c>
      <c r="W83" s="75">
        <v>32148</v>
      </c>
      <c r="X83" s="13">
        <f t="shared" si="48"/>
        <v>0.92111973868943586</v>
      </c>
      <c r="Y83" s="103">
        <v>20886</v>
      </c>
      <c r="Z83" s="75">
        <v>1224</v>
      </c>
      <c r="AA83" s="13">
        <f t="shared" si="49"/>
        <v>5.8603849468543523E-2</v>
      </c>
      <c r="AB83" s="75">
        <v>19662</v>
      </c>
      <c r="AC83" s="13">
        <f t="shared" si="50"/>
        <v>0.94139615053145653</v>
      </c>
      <c r="AD83" s="103">
        <v>9021</v>
      </c>
      <c r="AE83" s="75">
        <v>293</v>
      </c>
      <c r="AF83" s="13">
        <f t="shared" si="51"/>
        <v>3.2479769426892804E-2</v>
      </c>
      <c r="AG83" s="75">
        <v>8728</v>
      </c>
      <c r="AH83" s="13">
        <f t="shared" si="52"/>
        <v>0.96752023057310721</v>
      </c>
      <c r="AI83" s="103">
        <v>2930</v>
      </c>
      <c r="AJ83" s="75">
        <v>44</v>
      </c>
      <c r="AK83" s="13">
        <f t="shared" si="53"/>
        <v>1.5017064846416382E-2</v>
      </c>
      <c r="AL83" s="75">
        <v>2886</v>
      </c>
      <c r="AM83" s="13">
        <f t="shared" si="54"/>
        <v>0.98498293515358359</v>
      </c>
      <c r="AN83" s="103">
        <f t="shared" si="55"/>
        <v>115746</v>
      </c>
      <c r="AO83" s="75">
        <f t="shared" si="33"/>
        <v>8463</v>
      </c>
      <c r="AP83" s="13">
        <f t="shared" si="56"/>
        <v>7.3116997563630715E-2</v>
      </c>
      <c r="AQ83" s="34">
        <f t="shared" si="34"/>
        <v>107283</v>
      </c>
      <c r="AR83" s="13">
        <f t="shared" si="57"/>
        <v>0.92688300243636934</v>
      </c>
    </row>
    <row r="84" spans="2:44" s="12" customFormat="1" ht="13.5" customHeight="1">
      <c r="B84" s="242">
        <v>27</v>
      </c>
      <c r="C84" s="315" t="s">
        <v>36</v>
      </c>
      <c r="D84" s="80" t="s">
        <v>168</v>
      </c>
      <c r="E84" s="101">
        <v>42</v>
      </c>
      <c r="F84" s="79">
        <v>4</v>
      </c>
      <c r="G84" s="77">
        <f t="shared" si="41"/>
        <v>9.5238095238095233E-2</v>
      </c>
      <c r="H84" s="79">
        <v>38</v>
      </c>
      <c r="I84" s="77">
        <f t="shared" si="42"/>
        <v>0.90476190476190477</v>
      </c>
      <c r="J84" s="101">
        <v>97</v>
      </c>
      <c r="K84" s="79">
        <v>9</v>
      </c>
      <c r="L84" s="77">
        <f t="shared" si="43"/>
        <v>9.2783505154639179E-2</v>
      </c>
      <c r="M84" s="79">
        <v>88</v>
      </c>
      <c r="N84" s="77">
        <f t="shared" si="44"/>
        <v>0.90721649484536082</v>
      </c>
      <c r="O84" s="101">
        <v>4185</v>
      </c>
      <c r="P84" s="79">
        <v>575</v>
      </c>
      <c r="Q84" s="77">
        <f t="shared" si="45"/>
        <v>0.13739545997610514</v>
      </c>
      <c r="R84" s="79">
        <v>3610</v>
      </c>
      <c r="S84" s="77">
        <f t="shared" si="46"/>
        <v>0.86260454002389486</v>
      </c>
      <c r="T84" s="101">
        <v>3274</v>
      </c>
      <c r="U84" s="79">
        <v>382</v>
      </c>
      <c r="V84" s="77">
        <f t="shared" si="47"/>
        <v>0.11667684789248625</v>
      </c>
      <c r="W84" s="79">
        <v>2892</v>
      </c>
      <c r="X84" s="77">
        <f t="shared" si="48"/>
        <v>0.88332315210751378</v>
      </c>
      <c r="Y84" s="101">
        <v>2094</v>
      </c>
      <c r="Z84" s="79">
        <v>212</v>
      </c>
      <c r="AA84" s="77">
        <f t="shared" si="49"/>
        <v>0.10124164278892073</v>
      </c>
      <c r="AB84" s="79">
        <v>1882</v>
      </c>
      <c r="AC84" s="77">
        <f t="shared" si="50"/>
        <v>0.89875835721107933</v>
      </c>
      <c r="AD84" s="101">
        <v>884</v>
      </c>
      <c r="AE84" s="79">
        <v>51</v>
      </c>
      <c r="AF84" s="77">
        <f t="shared" si="51"/>
        <v>5.7692307692307696E-2</v>
      </c>
      <c r="AG84" s="79">
        <v>833</v>
      </c>
      <c r="AH84" s="77">
        <f t="shared" si="52"/>
        <v>0.94230769230769229</v>
      </c>
      <c r="AI84" s="101">
        <v>267</v>
      </c>
      <c r="AJ84" s="79">
        <v>10</v>
      </c>
      <c r="AK84" s="77">
        <f t="shared" si="53"/>
        <v>3.7453183520599252E-2</v>
      </c>
      <c r="AL84" s="79">
        <v>257</v>
      </c>
      <c r="AM84" s="77">
        <f t="shared" si="54"/>
        <v>0.96254681647940077</v>
      </c>
      <c r="AN84" s="101">
        <f t="shared" si="55"/>
        <v>10843</v>
      </c>
      <c r="AO84" s="79">
        <f t="shared" si="33"/>
        <v>1243</v>
      </c>
      <c r="AP84" s="77">
        <f t="shared" si="56"/>
        <v>0.11463617080143872</v>
      </c>
      <c r="AQ84" s="78">
        <f t="shared" si="34"/>
        <v>9600</v>
      </c>
      <c r="AR84" s="77">
        <f t="shared" si="57"/>
        <v>0.88536382919856127</v>
      </c>
    </row>
    <row r="85" spans="2:44" s="12" customFormat="1" ht="13.5" customHeight="1">
      <c r="B85" s="243"/>
      <c r="C85" s="316"/>
      <c r="D85" s="70" t="s">
        <v>169</v>
      </c>
      <c r="E85" s="102">
        <v>37</v>
      </c>
      <c r="F85" s="69">
        <v>0</v>
      </c>
      <c r="G85" s="67">
        <f t="shared" si="41"/>
        <v>0</v>
      </c>
      <c r="H85" s="69">
        <v>37</v>
      </c>
      <c r="I85" s="67">
        <f t="shared" si="42"/>
        <v>1</v>
      </c>
      <c r="J85" s="102">
        <v>54</v>
      </c>
      <c r="K85" s="69">
        <v>1</v>
      </c>
      <c r="L85" s="67">
        <f t="shared" si="43"/>
        <v>1.8518518518518517E-2</v>
      </c>
      <c r="M85" s="69">
        <v>53</v>
      </c>
      <c r="N85" s="67">
        <f t="shared" si="44"/>
        <v>0.98148148148148151</v>
      </c>
      <c r="O85" s="102">
        <v>2873</v>
      </c>
      <c r="P85" s="69">
        <v>23</v>
      </c>
      <c r="Q85" s="67">
        <f t="shared" si="45"/>
        <v>8.005569091541943E-3</v>
      </c>
      <c r="R85" s="69">
        <v>2850</v>
      </c>
      <c r="S85" s="67">
        <f t="shared" si="46"/>
        <v>0.99199443090845807</v>
      </c>
      <c r="T85" s="102">
        <v>2164</v>
      </c>
      <c r="U85" s="69">
        <v>14</v>
      </c>
      <c r="V85" s="67">
        <f t="shared" si="47"/>
        <v>6.4695009242144181E-3</v>
      </c>
      <c r="W85" s="69">
        <v>2150</v>
      </c>
      <c r="X85" s="67">
        <f t="shared" si="48"/>
        <v>0.99353049907578561</v>
      </c>
      <c r="Y85" s="102">
        <v>1674</v>
      </c>
      <c r="Z85" s="69">
        <v>4</v>
      </c>
      <c r="AA85" s="67">
        <f t="shared" si="49"/>
        <v>2.3894862604540022E-3</v>
      </c>
      <c r="AB85" s="69">
        <v>1670</v>
      </c>
      <c r="AC85" s="67">
        <f t="shared" si="50"/>
        <v>0.99761051373954601</v>
      </c>
      <c r="AD85" s="102">
        <v>944</v>
      </c>
      <c r="AE85" s="69">
        <v>3</v>
      </c>
      <c r="AF85" s="67">
        <f t="shared" si="51"/>
        <v>3.1779661016949155E-3</v>
      </c>
      <c r="AG85" s="69">
        <v>941</v>
      </c>
      <c r="AH85" s="67">
        <f t="shared" si="52"/>
        <v>0.99682203389830504</v>
      </c>
      <c r="AI85" s="102">
        <v>355</v>
      </c>
      <c r="AJ85" s="69">
        <v>0</v>
      </c>
      <c r="AK85" s="67">
        <f t="shared" si="53"/>
        <v>0</v>
      </c>
      <c r="AL85" s="69">
        <v>355</v>
      </c>
      <c r="AM85" s="67">
        <f t="shared" si="54"/>
        <v>1</v>
      </c>
      <c r="AN85" s="102">
        <f t="shared" si="55"/>
        <v>8101</v>
      </c>
      <c r="AO85" s="69">
        <f t="shared" si="33"/>
        <v>45</v>
      </c>
      <c r="AP85" s="67">
        <f t="shared" si="56"/>
        <v>5.5548697691643004E-3</v>
      </c>
      <c r="AQ85" s="68">
        <f t="shared" si="34"/>
        <v>8056</v>
      </c>
      <c r="AR85" s="67">
        <f t="shared" si="57"/>
        <v>0.99444513023083569</v>
      </c>
    </row>
    <row r="86" spans="2:44" s="12" customFormat="1" ht="13.5" customHeight="1">
      <c r="B86" s="244"/>
      <c r="C86" s="318"/>
      <c r="D86" s="76" t="s">
        <v>74</v>
      </c>
      <c r="E86" s="103">
        <v>79</v>
      </c>
      <c r="F86" s="75">
        <v>4</v>
      </c>
      <c r="G86" s="13">
        <f t="shared" si="41"/>
        <v>5.0632911392405063E-2</v>
      </c>
      <c r="H86" s="75">
        <v>75</v>
      </c>
      <c r="I86" s="13">
        <f t="shared" si="42"/>
        <v>0.94936708860759489</v>
      </c>
      <c r="J86" s="103">
        <v>151</v>
      </c>
      <c r="K86" s="75">
        <v>10</v>
      </c>
      <c r="L86" s="13">
        <f t="shared" si="43"/>
        <v>6.6225165562913912E-2</v>
      </c>
      <c r="M86" s="75">
        <v>141</v>
      </c>
      <c r="N86" s="13">
        <f t="shared" si="44"/>
        <v>0.93377483443708609</v>
      </c>
      <c r="O86" s="103">
        <v>7058</v>
      </c>
      <c r="P86" s="75">
        <v>598</v>
      </c>
      <c r="Q86" s="13">
        <f t="shared" si="45"/>
        <v>8.4726551431000288E-2</v>
      </c>
      <c r="R86" s="75">
        <v>6460</v>
      </c>
      <c r="S86" s="13">
        <f t="shared" si="46"/>
        <v>0.91527344856899973</v>
      </c>
      <c r="T86" s="103">
        <v>5438</v>
      </c>
      <c r="U86" s="75">
        <v>396</v>
      </c>
      <c r="V86" s="13">
        <f t="shared" si="47"/>
        <v>7.2820890033100411E-2</v>
      </c>
      <c r="W86" s="75">
        <v>5042</v>
      </c>
      <c r="X86" s="13">
        <f t="shared" si="48"/>
        <v>0.92717910996689956</v>
      </c>
      <c r="Y86" s="103">
        <v>3768</v>
      </c>
      <c r="Z86" s="75">
        <v>216</v>
      </c>
      <c r="AA86" s="13">
        <f t="shared" si="49"/>
        <v>5.7324840764331211E-2</v>
      </c>
      <c r="AB86" s="75">
        <v>3552</v>
      </c>
      <c r="AC86" s="13">
        <f t="shared" si="50"/>
        <v>0.9426751592356688</v>
      </c>
      <c r="AD86" s="103">
        <v>1828</v>
      </c>
      <c r="AE86" s="75">
        <v>54</v>
      </c>
      <c r="AF86" s="13">
        <f t="shared" si="51"/>
        <v>2.9540481400437638E-2</v>
      </c>
      <c r="AG86" s="75">
        <v>1774</v>
      </c>
      <c r="AH86" s="13">
        <f t="shared" si="52"/>
        <v>0.97045951859956237</v>
      </c>
      <c r="AI86" s="103">
        <v>622</v>
      </c>
      <c r="AJ86" s="75">
        <v>10</v>
      </c>
      <c r="AK86" s="13">
        <f t="shared" si="53"/>
        <v>1.607717041800643E-2</v>
      </c>
      <c r="AL86" s="75">
        <v>612</v>
      </c>
      <c r="AM86" s="13">
        <f t="shared" si="54"/>
        <v>0.98392282958199362</v>
      </c>
      <c r="AN86" s="103">
        <f t="shared" si="55"/>
        <v>18944</v>
      </c>
      <c r="AO86" s="75">
        <f t="shared" si="33"/>
        <v>1288</v>
      </c>
      <c r="AP86" s="13">
        <f t="shared" si="56"/>
        <v>6.7989864864864871E-2</v>
      </c>
      <c r="AQ86" s="34">
        <f t="shared" si="34"/>
        <v>17656</v>
      </c>
      <c r="AR86" s="13">
        <f t="shared" si="57"/>
        <v>0.93201013513513509</v>
      </c>
    </row>
    <row r="87" spans="2:44" s="12" customFormat="1" ht="13.5" customHeight="1">
      <c r="B87" s="242">
        <v>28</v>
      </c>
      <c r="C87" s="315" t="s">
        <v>37</v>
      </c>
      <c r="D87" s="80" t="s">
        <v>168</v>
      </c>
      <c r="E87" s="101">
        <v>44</v>
      </c>
      <c r="F87" s="79">
        <v>4</v>
      </c>
      <c r="G87" s="77">
        <f t="shared" si="41"/>
        <v>9.0909090909090912E-2</v>
      </c>
      <c r="H87" s="79">
        <v>40</v>
      </c>
      <c r="I87" s="77">
        <f t="shared" si="42"/>
        <v>0.90909090909090906</v>
      </c>
      <c r="J87" s="101">
        <v>74</v>
      </c>
      <c r="K87" s="79">
        <v>6</v>
      </c>
      <c r="L87" s="77">
        <f t="shared" si="43"/>
        <v>8.1081081081081086E-2</v>
      </c>
      <c r="M87" s="79">
        <v>68</v>
      </c>
      <c r="N87" s="77">
        <f t="shared" si="44"/>
        <v>0.91891891891891897</v>
      </c>
      <c r="O87" s="101">
        <v>3893</v>
      </c>
      <c r="P87" s="79">
        <v>393</v>
      </c>
      <c r="Q87" s="77">
        <f t="shared" si="45"/>
        <v>0.10095042383765733</v>
      </c>
      <c r="R87" s="79">
        <v>3500</v>
      </c>
      <c r="S87" s="77">
        <f t="shared" si="46"/>
        <v>0.89904957616234271</v>
      </c>
      <c r="T87" s="101">
        <v>2604</v>
      </c>
      <c r="U87" s="79">
        <v>219</v>
      </c>
      <c r="V87" s="77">
        <f t="shared" si="47"/>
        <v>8.4101382488479259E-2</v>
      </c>
      <c r="W87" s="79">
        <v>2385</v>
      </c>
      <c r="X87" s="77">
        <f t="shared" si="48"/>
        <v>0.91589861751152069</v>
      </c>
      <c r="Y87" s="101">
        <v>1300</v>
      </c>
      <c r="Z87" s="79">
        <v>76</v>
      </c>
      <c r="AA87" s="77">
        <f t="shared" si="49"/>
        <v>5.8461538461538461E-2</v>
      </c>
      <c r="AB87" s="79">
        <v>1224</v>
      </c>
      <c r="AC87" s="77">
        <f t="shared" si="50"/>
        <v>0.94153846153846155</v>
      </c>
      <c r="AD87" s="101">
        <v>467</v>
      </c>
      <c r="AE87" s="79">
        <v>17</v>
      </c>
      <c r="AF87" s="77">
        <f t="shared" si="51"/>
        <v>3.6402569593147749E-2</v>
      </c>
      <c r="AG87" s="79">
        <v>450</v>
      </c>
      <c r="AH87" s="77">
        <f t="shared" si="52"/>
        <v>0.9635974304068522</v>
      </c>
      <c r="AI87" s="101">
        <v>134</v>
      </c>
      <c r="AJ87" s="79">
        <v>0</v>
      </c>
      <c r="AK87" s="77">
        <f t="shared" si="53"/>
        <v>0</v>
      </c>
      <c r="AL87" s="79">
        <v>134</v>
      </c>
      <c r="AM87" s="77">
        <f t="shared" si="54"/>
        <v>1</v>
      </c>
      <c r="AN87" s="101">
        <f t="shared" si="55"/>
        <v>8516</v>
      </c>
      <c r="AO87" s="79">
        <f t="shared" si="33"/>
        <v>715</v>
      </c>
      <c r="AP87" s="77">
        <f t="shared" si="56"/>
        <v>8.3959605448567398E-2</v>
      </c>
      <c r="AQ87" s="78">
        <f t="shared" si="34"/>
        <v>7801</v>
      </c>
      <c r="AR87" s="77">
        <f t="shared" si="57"/>
        <v>0.9160403945514326</v>
      </c>
    </row>
    <row r="88" spans="2:44" s="12" customFormat="1" ht="13.5" customHeight="1">
      <c r="B88" s="243"/>
      <c r="C88" s="316"/>
      <c r="D88" s="70" t="s">
        <v>169</v>
      </c>
      <c r="E88" s="102">
        <v>33</v>
      </c>
      <c r="F88" s="69">
        <v>0</v>
      </c>
      <c r="G88" s="67">
        <f t="shared" si="41"/>
        <v>0</v>
      </c>
      <c r="H88" s="69">
        <v>33</v>
      </c>
      <c r="I88" s="67">
        <f t="shared" si="42"/>
        <v>1</v>
      </c>
      <c r="J88" s="102">
        <v>71</v>
      </c>
      <c r="K88" s="69">
        <v>0</v>
      </c>
      <c r="L88" s="67">
        <f t="shared" si="43"/>
        <v>0</v>
      </c>
      <c r="M88" s="69">
        <v>71</v>
      </c>
      <c r="N88" s="67">
        <f t="shared" si="44"/>
        <v>1</v>
      </c>
      <c r="O88" s="102">
        <v>2864</v>
      </c>
      <c r="P88" s="69">
        <v>27</v>
      </c>
      <c r="Q88" s="67">
        <f t="shared" si="45"/>
        <v>9.4273743016759781E-3</v>
      </c>
      <c r="R88" s="69">
        <v>2837</v>
      </c>
      <c r="S88" s="67">
        <f t="shared" si="46"/>
        <v>0.99057262569832405</v>
      </c>
      <c r="T88" s="102">
        <v>2051</v>
      </c>
      <c r="U88" s="69">
        <v>11</v>
      </c>
      <c r="V88" s="67">
        <f t="shared" si="47"/>
        <v>5.3632374451487077E-3</v>
      </c>
      <c r="W88" s="69">
        <v>2040</v>
      </c>
      <c r="X88" s="67">
        <f t="shared" si="48"/>
        <v>0.99463676255485134</v>
      </c>
      <c r="Y88" s="102">
        <v>1214</v>
      </c>
      <c r="Z88" s="69">
        <v>4</v>
      </c>
      <c r="AA88" s="67">
        <f t="shared" si="49"/>
        <v>3.2948929159802307E-3</v>
      </c>
      <c r="AB88" s="69">
        <v>1210</v>
      </c>
      <c r="AC88" s="67">
        <f t="shared" si="50"/>
        <v>0.99670510708401971</v>
      </c>
      <c r="AD88" s="102">
        <v>504</v>
      </c>
      <c r="AE88" s="69">
        <v>0</v>
      </c>
      <c r="AF88" s="67">
        <f t="shared" si="51"/>
        <v>0</v>
      </c>
      <c r="AG88" s="69">
        <v>504</v>
      </c>
      <c r="AH88" s="67">
        <f t="shared" si="52"/>
        <v>1</v>
      </c>
      <c r="AI88" s="102">
        <v>210</v>
      </c>
      <c r="AJ88" s="69">
        <v>0</v>
      </c>
      <c r="AK88" s="67">
        <f t="shared" si="53"/>
        <v>0</v>
      </c>
      <c r="AL88" s="69">
        <v>210</v>
      </c>
      <c r="AM88" s="67">
        <f t="shared" si="54"/>
        <v>1</v>
      </c>
      <c r="AN88" s="102">
        <f t="shared" si="55"/>
        <v>6947</v>
      </c>
      <c r="AO88" s="69">
        <f t="shared" si="33"/>
        <v>42</v>
      </c>
      <c r="AP88" s="67">
        <f t="shared" si="56"/>
        <v>6.0457751547430549E-3</v>
      </c>
      <c r="AQ88" s="68">
        <f t="shared" si="34"/>
        <v>6905</v>
      </c>
      <c r="AR88" s="67">
        <f t="shared" si="57"/>
        <v>0.99395422484525697</v>
      </c>
    </row>
    <row r="89" spans="2:44" s="12" customFormat="1" ht="13.5" customHeight="1">
      <c r="B89" s="244"/>
      <c r="C89" s="318"/>
      <c r="D89" s="76" t="s">
        <v>74</v>
      </c>
      <c r="E89" s="103">
        <v>77</v>
      </c>
      <c r="F89" s="75">
        <v>4</v>
      </c>
      <c r="G89" s="13">
        <f t="shared" si="41"/>
        <v>5.1948051948051951E-2</v>
      </c>
      <c r="H89" s="75">
        <v>73</v>
      </c>
      <c r="I89" s="13">
        <f t="shared" si="42"/>
        <v>0.94805194805194803</v>
      </c>
      <c r="J89" s="103">
        <v>145</v>
      </c>
      <c r="K89" s="75">
        <v>6</v>
      </c>
      <c r="L89" s="13">
        <f t="shared" si="43"/>
        <v>4.1379310344827586E-2</v>
      </c>
      <c r="M89" s="75">
        <v>139</v>
      </c>
      <c r="N89" s="13">
        <f t="shared" si="44"/>
        <v>0.95862068965517244</v>
      </c>
      <c r="O89" s="103">
        <v>6757</v>
      </c>
      <c r="P89" s="75">
        <v>420</v>
      </c>
      <c r="Q89" s="13">
        <f t="shared" si="45"/>
        <v>6.2157762320556462E-2</v>
      </c>
      <c r="R89" s="75">
        <v>6337</v>
      </c>
      <c r="S89" s="13">
        <f t="shared" si="46"/>
        <v>0.93784223767944352</v>
      </c>
      <c r="T89" s="103">
        <v>4655</v>
      </c>
      <c r="U89" s="75">
        <v>230</v>
      </c>
      <c r="V89" s="13">
        <f t="shared" si="47"/>
        <v>4.9409237379162189E-2</v>
      </c>
      <c r="W89" s="75">
        <v>4425</v>
      </c>
      <c r="X89" s="13">
        <f t="shared" si="48"/>
        <v>0.95059076262083786</v>
      </c>
      <c r="Y89" s="103">
        <v>2514</v>
      </c>
      <c r="Z89" s="75">
        <v>80</v>
      </c>
      <c r="AA89" s="13">
        <f t="shared" si="49"/>
        <v>3.1821797931583136E-2</v>
      </c>
      <c r="AB89" s="75">
        <v>2434</v>
      </c>
      <c r="AC89" s="13">
        <f t="shared" si="50"/>
        <v>0.96817820206841687</v>
      </c>
      <c r="AD89" s="103">
        <v>971</v>
      </c>
      <c r="AE89" s="75">
        <v>17</v>
      </c>
      <c r="AF89" s="13">
        <f t="shared" si="51"/>
        <v>1.7507723995880537E-2</v>
      </c>
      <c r="AG89" s="75">
        <v>954</v>
      </c>
      <c r="AH89" s="13">
        <f t="shared" si="52"/>
        <v>0.98249227600411948</v>
      </c>
      <c r="AI89" s="103">
        <v>344</v>
      </c>
      <c r="AJ89" s="75">
        <v>0</v>
      </c>
      <c r="AK89" s="13">
        <f t="shared" si="53"/>
        <v>0</v>
      </c>
      <c r="AL89" s="75">
        <v>344</v>
      </c>
      <c r="AM89" s="13">
        <f t="shared" si="54"/>
        <v>1</v>
      </c>
      <c r="AN89" s="103">
        <f t="shared" si="55"/>
        <v>15463</v>
      </c>
      <c r="AO89" s="75">
        <f t="shared" si="33"/>
        <v>757</v>
      </c>
      <c r="AP89" s="13">
        <f t="shared" si="56"/>
        <v>4.8955571363900927E-2</v>
      </c>
      <c r="AQ89" s="34">
        <f t="shared" si="34"/>
        <v>14706</v>
      </c>
      <c r="AR89" s="13">
        <f t="shared" si="57"/>
        <v>0.95104442863609906</v>
      </c>
    </row>
    <row r="90" spans="2:44" s="12" customFormat="1" ht="13.5" customHeight="1">
      <c r="B90" s="242">
        <v>29</v>
      </c>
      <c r="C90" s="315" t="s">
        <v>38</v>
      </c>
      <c r="D90" s="80" t="s">
        <v>168</v>
      </c>
      <c r="E90" s="101">
        <v>25</v>
      </c>
      <c r="F90" s="79">
        <v>1</v>
      </c>
      <c r="G90" s="77">
        <f t="shared" si="41"/>
        <v>0.04</v>
      </c>
      <c r="H90" s="79">
        <v>24</v>
      </c>
      <c r="I90" s="77">
        <f t="shared" si="42"/>
        <v>0.96</v>
      </c>
      <c r="J90" s="101">
        <v>64</v>
      </c>
      <c r="K90" s="79">
        <v>3</v>
      </c>
      <c r="L90" s="77">
        <f t="shared" si="43"/>
        <v>4.6875E-2</v>
      </c>
      <c r="M90" s="79">
        <v>61</v>
      </c>
      <c r="N90" s="77">
        <f t="shared" si="44"/>
        <v>0.953125</v>
      </c>
      <c r="O90" s="101">
        <v>3146</v>
      </c>
      <c r="P90" s="79">
        <v>390</v>
      </c>
      <c r="Q90" s="77">
        <f t="shared" si="45"/>
        <v>0.12396694214876033</v>
      </c>
      <c r="R90" s="79">
        <v>2756</v>
      </c>
      <c r="S90" s="77">
        <f t="shared" si="46"/>
        <v>0.87603305785123964</v>
      </c>
      <c r="T90" s="101">
        <v>2513</v>
      </c>
      <c r="U90" s="79">
        <v>274</v>
      </c>
      <c r="V90" s="77">
        <f t="shared" si="47"/>
        <v>0.10903302825308396</v>
      </c>
      <c r="W90" s="79">
        <v>2239</v>
      </c>
      <c r="X90" s="77">
        <f t="shared" si="48"/>
        <v>0.89096697174691608</v>
      </c>
      <c r="Y90" s="101">
        <v>1392</v>
      </c>
      <c r="Z90" s="79">
        <v>108</v>
      </c>
      <c r="AA90" s="77">
        <f t="shared" si="49"/>
        <v>7.7586206896551727E-2</v>
      </c>
      <c r="AB90" s="79">
        <v>1284</v>
      </c>
      <c r="AC90" s="77">
        <f t="shared" si="50"/>
        <v>0.92241379310344829</v>
      </c>
      <c r="AD90" s="101">
        <v>556</v>
      </c>
      <c r="AE90" s="79">
        <v>29</v>
      </c>
      <c r="AF90" s="77">
        <f t="shared" si="51"/>
        <v>5.2158273381294966E-2</v>
      </c>
      <c r="AG90" s="79">
        <v>527</v>
      </c>
      <c r="AH90" s="77">
        <f t="shared" si="52"/>
        <v>0.94784172661870503</v>
      </c>
      <c r="AI90" s="101">
        <v>166</v>
      </c>
      <c r="AJ90" s="79">
        <v>3</v>
      </c>
      <c r="AK90" s="77">
        <f t="shared" si="53"/>
        <v>1.8072289156626505E-2</v>
      </c>
      <c r="AL90" s="79">
        <v>163</v>
      </c>
      <c r="AM90" s="77">
        <f t="shared" si="54"/>
        <v>0.98192771084337349</v>
      </c>
      <c r="AN90" s="101">
        <f t="shared" si="55"/>
        <v>7862</v>
      </c>
      <c r="AO90" s="79">
        <f t="shared" si="33"/>
        <v>808</v>
      </c>
      <c r="AP90" s="77">
        <f t="shared" si="56"/>
        <v>0.1027728313406258</v>
      </c>
      <c r="AQ90" s="78">
        <f t="shared" si="34"/>
        <v>7054</v>
      </c>
      <c r="AR90" s="77">
        <f t="shared" si="57"/>
        <v>0.89722716865937424</v>
      </c>
    </row>
    <row r="91" spans="2:44" s="12" customFormat="1" ht="13.5" customHeight="1">
      <c r="B91" s="243"/>
      <c r="C91" s="316"/>
      <c r="D91" s="70" t="s">
        <v>169</v>
      </c>
      <c r="E91" s="102">
        <v>23</v>
      </c>
      <c r="F91" s="69">
        <v>0</v>
      </c>
      <c r="G91" s="67">
        <f t="shared" si="41"/>
        <v>0</v>
      </c>
      <c r="H91" s="69">
        <v>23</v>
      </c>
      <c r="I91" s="67">
        <f t="shared" si="42"/>
        <v>1</v>
      </c>
      <c r="J91" s="102">
        <v>47</v>
      </c>
      <c r="K91" s="69">
        <v>1</v>
      </c>
      <c r="L91" s="67">
        <f t="shared" si="43"/>
        <v>2.1276595744680851E-2</v>
      </c>
      <c r="M91" s="69">
        <v>46</v>
      </c>
      <c r="N91" s="67">
        <f t="shared" si="44"/>
        <v>0.97872340425531912</v>
      </c>
      <c r="O91" s="102">
        <v>2195</v>
      </c>
      <c r="P91" s="69">
        <v>22</v>
      </c>
      <c r="Q91" s="67">
        <f t="shared" si="45"/>
        <v>1.0022779043280182E-2</v>
      </c>
      <c r="R91" s="69">
        <v>2173</v>
      </c>
      <c r="S91" s="67">
        <f t="shared" si="46"/>
        <v>0.98997722095671981</v>
      </c>
      <c r="T91" s="102">
        <v>1584</v>
      </c>
      <c r="U91" s="69">
        <v>12</v>
      </c>
      <c r="V91" s="67">
        <f t="shared" si="47"/>
        <v>7.575757575757576E-3</v>
      </c>
      <c r="W91" s="69">
        <v>1572</v>
      </c>
      <c r="X91" s="67">
        <f t="shared" si="48"/>
        <v>0.99242424242424243</v>
      </c>
      <c r="Y91" s="102">
        <v>1083</v>
      </c>
      <c r="Z91" s="69">
        <v>8</v>
      </c>
      <c r="AA91" s="67">
        <f t="shared" si="49"/>
        <v>7.3868882733148658E-3</v>
      </c>
      <c r="AB91" s="69">
        <v>1075</v>
      </c>
      <c r="AC91" s="67">
        <f t="shared" si="50"/>
        <v>0.99261311172668509</v>
      </c>
      <c r="AD91" s="102">
        <v>520</v>
      </c>
      <c r="AE91" s="69">
        <v>3</v>
      </c>
      <c r="AF91" s="67">
        <f t="shared" si="51"/>
        <v>5.7692307692307696E-3</v>
      </c>
      <c r="AG91" s="69">
        <v>517</v>
      </c>
      <c r="AH91" s="67">
        <f t="shared" si="52"/>
        <v>0.99423076923076925</v>
      </c>
      <c r="AI91" s="102">
        <v>208</v>
      </c>
      <c r="AJ91" s="69">
        <v>1</v>
      </c>
      <c r="AK91" s="67">
        <f t="shared" si="53"/>
        <v>4.807692307692308E-3</v>
      </c>
      <c r="AL91" s="69">
        <v>207</v>
      </c>
      <c r="AM91" s="67">
        <f t="shared" si="54"/>
        <v>0.99519230769230771</v>
      </c>
      <c r="AN91" s="102">
        <f t="shared" si="55"/>
        <v>5660</v>
      </c>
      <c r="AO91" s="69">
        <f t="shared" si="33"/>
        <v>47</v>
      </c>
      <c r="AP91" s="67">
        <f t="shared" si="56"/>
        <v>8.3038869257950534E-3</v>
      </c>
      <c r="AQ91" s="68">
        <f t="shared" si="34"/>
        <v>5613</v>
      </c>
      <c r="AR91" s="67">
        <f t="shared" si="57"/>
        <v>0.99169611307420491</v>
      </c>
    </row>
    <row r="92" spans="2:44" s="12" customFormat="1" ht="13.5" customHeight="1">
      <c r="B92" s="244"/>
      <c r="C92" s="318"/>
      <c r="D92" s="76" t="s">
        <v>74</v>
      </c>
      <c r="E92" s="103">
        <v>48</v>
      </c>
      <c r="F92" s="75">
        <v>1</v>
      </c>
      <c r="G92" s="13">
        <f t="shared" si="41"/>
        <v>2.0833333333333332E-2</v>
      </c>
      <c r="H92" s="75">
        <v>47</v>
      </c>
      <c r="I92" s="13">
        <f t="shared" si="42"/>
        <v>0.97916666666666663</v>
      </c>
      <c r="J92" s="103">
        <v>111</v>
      </c>
      <c r="K92" s="75">
        <v>4</v>
      </c>
      <c r="L92" s="13">
        <f t="shared" si="43"/>
        <v>3.6036036036036036E-2</v>
      </c>
      <c r="M92" s="75">
        <v>107</v>
      </c>
      <c r="N92" s="13">
        <f t="shared" si="44"/>
        <v>0.963963963963964</v>
      </c>
      <c r="O92" s="103">
        <v>5341</v>
      </c>
      <c r="P92" s="75">
        <v>412</v>
      </c>
      <c r="Q92" s="13">
        <f t="shared" si="45"/>
        <v>7.7139112525744249E-2</v>
      </c>
      <c r="R92" s="75">
        <v>4929</v>
      </c>
      <c r="S92" s="13">
        <f t="shared" si="46"/>
        <v>0.92286088747425576</v>
      </c>
      <c r="T92" s="103">
        <v>4097</v>
      </c>
      <c r="U92" s="75">
        <v>286</v>
      </c>
      <c r="V92" s="13">
        <f t="shared" si="47"/>
        <v>6.9807175982426167E-2</v>
      </c>
      <c r="W92" s="75">
        <v>3811</v>
      </c>
      <c r="X92" s="13">
        <f t="shared" si="48"/>
        <v>0.93019282401757386</v>
      </c>
      <c r="Y92" s="103">
        <v>2475</v>
      </c>
      <c r="Z92" s="75">
        <v>116</v>
      </c>
      <c r="AA92" s="13">
        <f t="shared" si="49"/>
        <v>4.6868686868686872E-2</v>
      </c>
      <c r="AB92" s="75">
        <v>2359</v>
      </c>
      <c r="AC92" s="13">
        <f t="shared" si="50"/>
        <v>0.95313131313131316</v>
      </c>
      <c r="AD92" s="103">
        <v>1076</v>
      </c>
      <c r="AE92" s="75">
        <v>32</v>
      </c>
      <c r="AF92" s="13">
        <f t="shared" si="51"/>
        <v>2.9739776951672861E-2</v>
      </c>
      <c r="AG92" s="75">
        <v>1044</v>
      </c>
      <c r="AH92" s="13">
        <f t="shared" si="52"/>
        <v>0.97026022304832715</v>
      </c>
      <c r="AI92" s="103">
        <v>374</v>
      </c>
      <c r="AJ92" s="75">
        <v>4</v>
      </c>
      <c r="AK92" s="13">
        <f t="shared" si="53"/>
        <v>1.06951871657754E-2</v>
      </c>
      <c r="AL92" s="75">
        <v>370</v>
      </c>
      <c r="AM92" s="13">
        <f t="shared" si="54"/>
        <v>0.98930481283422456</v>
      </c>
      <c r="AN92" s="103">
        <f t="shared" si="55"/>
        <v>13522</v>
      </c>
      <c r="AO92" s="75">
        <f t="shared" si="33"/>
        <v>855</v>
      </c>
      <c r="AP92" s="13">
        <f t="shared" si="56"/>
        <v>6.3230291377015233E-2</v>
      </c>
      <c r="AQ92" s="34">
        <f t="shared" si="34"/>
        <v>12667</v>
      </c>
      <c r="AR92" s="13">
        <f t="shared" si="57"/>
        <v>0.93676970862298481</v>
      </c>
    </row>
    <row r="93" spans="2:44" s="12" customFormat="1" ht="13.5" customHeight="1">
      <c r="B93" s="242">
        <v>30</v>
      </c>
      <c r="C93" s="315" t="s">
        <v>39</v>
      </c>
      <c r="D93" s="80" t="s">
        <v>168</v>
      </c>
      <c r="E93" s="101">
        <v>33</v>
      </c>
      <c r="F93" s="79">
        <v>4</v>
      </c>
      <c r="G93" s="77">
        <f t="shared" si="41"/>
        <v>0.12121212121212122</v>
      </c>
      <c r="H93" s="79">
        <v>29</v>
      </c>
      <c r="I93" s="77">
        <f t="shared" si="42"/>
        <v>0.87878787878787878</v>
      </c>
      <c r="J93" s="101">
        <v>85</v>
      </c>
      <c r="K93" s="79">
        <v>9</v>
      </c>
      <c r="L93" s="77">
        <f t="shared" si="43"/>
        <v>0.10588235294117647</v>
      </c>
      <c r="M93" s="79">
        <v>76</v>
      </c>
      <c r="N93" s="77">
        <f t="shared" si="44"/>
        <v>0.89411764705882357</v>
      </c>
      <c r="O93" s="101">
        <v>3983</v>
      </c>
      <c r="P93" s="79">
        <v>582</v>
      </c>
      <c r="Q93" s="77">
        <f t="shared" si="45"/>
        <v>0.146121014310821</v>
      </c>
      <c r="R93" s="79">
        <v>3401</v>
      </c>
      <c r="S93" s="77">
        <f t="shared" si="46"/>
        <v>0.85387898568917897</v>
      </c>
      <c r="T93" s="101">
        <v>3086</v>
      </c>
      <c r="U93" s="79">
        <v>424</v>
      </c>
      <c r="V93" s="77">
        <f t="shared" si="47"/>
        <v>0.1373946856772521</v>
      </c>
      <c r="W93" s="79">
        <v>2662</v>
      </c>
      <c r="X93" s="77">
        <f t="shared" si="48"/>
        <v>0.8626053143227479</v>
      </c>
      <c r="Y93" s="101">
        <v>1820</v>
      </c>
      <c r="Z93" s="79">
        <v>192</v>
      </c>
      <c r="AA93" s="77">
        <f t="shared" si="49"/>
        <v>0.10549450549450549</v>
      </c>
      <c r="AB93" s="79">
        <v>1628</v>
      </c>
      <c r="AC93" s="77">
        <f t="shared" si="50"/>
        <v>0.89450549450549455</v>
      </c>
      <c r="AD93" s="101">
        <v>750</v>
      </c>
      <c r="AE93" s="79">
        <v>50</v>
      </c>
      <c r="AF93" s="77">
        <f t="shared" si="51"/>
        <v>6.6666666666666666E-2</v>
      </c>
      <c r="AG93" s="79">
        <v>700</v>
      </c>
      <c r="AH93" s="77">
        <f t="shared" si="52"/>
        <v>0.93333333333333335</v>
      </c>
      <c r="AI93" s="101">
        <v>214</v>
      </c>
      <c r="AJ93" s="79">
        <v>7</v>
      </c>
      <c r="AK93" s="77">
        <f t="shared" si="53"/>
        <v>3.2710280373831772E-2</v>
      </c>
      <c r="AL93" s="79">
        <v>207</v>
      </c>
      <c r="AM93" s="77">
        <f t="shared" si="54"/>
        <v>0.96728971962616828</v>
      </c>
      <c r="AN93" s="101">
        <f t="shared" si="55"/>
        <v>9971</v>
      </c>
      <c r="AO93" s="79">
        <f t="shared" si="33"/>
        <v>1268</v>
      </c>
      <c r="AP93" s="77">
        <f t="shared" si="56"/>
        <v>0.1271687894895196</v>
      </c>
      <c r="AQ93" s="78">
        <f t="shared" si="34"/>
        <v>8703</v>
      </c>
      <c r="AR93" s="77">
        <f t="shared" si="57"/>
        <v>0.8728312105104804</v>
      </c>
    </row>
    <row r="94" spans="2:44" s="12" customFormat="1" ht="13.5" customHeight="1">
      <c r="B94" s="243"/>
      <c r="C94" s="316"/>
      <c r="D94" s="70" t="s">
        <v>169</v>
      </c>
      <c r="E94" s="102">
        <v>31</v>
      </c>
      <c r="F94" s="69">
        <v>0</v>
      </c>
      <c r="G94" s="67">
        <f t="shared" si="41"/>
        <v>0</v>
      </c>
      <c r="H94" s="69">
        <v>31</v>
      </c>
      <c r="I94" s="67">
        <f t="shared" si="42"/>
        <v>1</v>
      </c>
      <c r="J94" s="102">
        <v>37</v>
      </c>
      <c r="K94" s="69">
        <v>0</v>
      </c>
      <c r="L94" s="67">
        <f t="shared" si="43"/>
        <v>0</v>
      </c>
      <c r="M94" s="69">
        <v>37</v>
      </c>
      <c r="N94" s="67">
        <f t="shared" si="44"/>
        <v>1</v>
      </c>
      <c r="O94" s="102">
        <v>2873</v>
      </c>
      <c r="P94" s="69">
        <v>39</v>
      </c>
      <c r="Q94" s="67">
        <f t="shared" si="45"/>
        <v>1.3574660633484163E-2</v>
      </c>
      <c r="R94" s="69">
        <v>2834</v>
      </c>
      <c r="S94" s="67">
        <f t="shared" si="46"/>
        <v>0.98642533936651589</v>
      </c>
      <c r="T94" s="102">
        <v>2297</v>
      </c>
      <c r="U94" s="69">
        <v>24</v>
      </c>
      <c r="V94" s="67">
        <f t="shared" si="47"/>
        <v>1.0448410970831519E-2</v>
      </c>
      <c r="W94" s="69">
        <v>2273</v>
      </c>
      <c r="X94" s="67">
        <f t="shared" si="48"/>
        <v>0.98955158902916851</v>
      </c>
      <c r="Y94" s="102">
        <v>1632</v>
      </c>
      <c r="Z94" s="69">
        <v>6</v>
      </c>
      <c r="AA94" s="67">
        <f t="shared" si="49"/>
        <v>3.6764705882352941E-3</v>
      </c>
      <c r="AB94" s="69">
        <v>1626</v>
      </c>
      <c r="AC94" s="67">
        <f t="shared" si="50"/>
        <v>0.99632352941176472</v>
      </c>
      <c r="AD94" s="102">
        <v>806</v>
      </c>
      <c r="AE94" s="69">
        <v>5</v>
      </c>
      <c r="AF94" s="67">
        <f t="shared" si="51"/>
        <v>6.2034739454094297E-3</v>
      </c>
      <c r="AG94" s="69">
        <v>801</v>
      </c>
      <c r="AH94" s="67">
        <f t="shared" si="52"/>
        <v>0.99379652605459057</v>
      </c>
      <c r="AI94" s="102">
        <v>291</v>
      </c>
      <c r="AJ94" s="69">
        <v>0</v>
      </c>
      <c r="AK94" s="67">
        <f t="shared" si="53"/>
        <v>0</v>
      </c>
      <c r="AL94" s="69">
        <v>291</v>
      </c>
      <c r="AM94" s="67">
        <f t="shared" si="54"/>
        <v>1</v>
      </c>
      <c r="AN94" s="102">
        <f t="shared" si="55"/>
        <v>7967</v>
      </c>
      <c r="AO94" s="69">
        <f t="shared" si="33"/>
        <v>74</v>
      </c>
      <c r="AP94" s="67">
        <f t="shared" si="56"/>
        <v>9.288314296472951E-3</v>
      </c>
      <c r="AQ94" s="68">
        <f t="shared" si="34"/>
        <v>7893</v>
      </c>
      <c r="AR94" s="67">
        <f t="shared" si="57"/>
        <v>0.99071168570352708</v>
      </c>
    </row>
    <row r="95" spans="2:44" s="12" customFormat="1" ht="13.5" customHeight="1">
      <c r="B95" s="244"/>
      <c r="C95" s="318"/>
      <c r="D95" s="76" t="s">
        <v>74</v>
      </c>
      <c r="E95" s="103">
        <v>64</v>
      </c>
      <c r="F95" s="75">
        <v>4</v>
      </c>
      <c r="G95" s="13">
        <f t="shared" si="41"/>
        <v>6.25E-2</v>
      </c>
      <c r="H95" s="75">
        <v>60</v>
      </c>
      <c r="I95" s="13">
        <f t="shared" si="42"/>
        <v>0.9375</v>
      </c>
      <c r="J95" s="103">
        <v>122</v>
      </c>
      <c r="K95" s="75">
        <v>9</v>
      </c>
      <c r="L95" s="13">
        <f t="shared" si="43"/>
        <v>7.3770491803278687E-2</v>
      </c>
      <c r="M95" s="75">
        <v>113</v>
      </c>
      <c r="N95" s="13">
        <f t="shared" si="44"/>
        <v>0.92622950819672134</v>
      </c>
      <c r="O95" s="103">
        <v>6856</v>
      </c>
      <c r="P95" s="75">
        <v>621</v>
      </c>
      <c r="Q95" s="13">
        <f t="shared" si="45"/>
        <v>9.0577596266044336E-2</v>
      </c>
      <c r="R95" s="75">
        <v>6235</v>
      </c>
      <c r="S95" s="13">
        <f t="shared" si="46"/>
        <v>0.90942240373395566</v>
      </c>
      <c r="T95" s="103">
        <v>5383</v>
      </c>
      <c r="U95" s="75">
        <v>448</v>
      </c>
      <c r="V95" s="13">
        <f t="shared" si="47"/>
        <v>8.3224967490247076E-2</v>
      </c>
      <c r="W95" s="75">
        <v>4935</v>
      </c>
      <c r="X95" s="13">
        <f t="shared" si="48"/>
        <v>0.9167750325097529</v>
      </c>
      <c r="Y95" s="103">
        <v>3452</v>
      </c>
      <c r="Z95" s="75">
        <v>198</v>
      </c>
      <c r="AA95" s="13">
        <f t="shared" si="49"/>
        <v>5.7358053302433369E-2</v>
      </c>
      <c r="AB95" s="75">
        <v>3254</v>
      </c>
      <c r="AC95" s="13">
        <f t="shared" si="50"/>
        <v>0.94264194669756662</v>
      </c>
      <c r="AD95" s="103">
        <v>1556</v>
      </c>
      <c r="AE95" s="75">
        <v>55</v>
      </c>
      <c r="AF95" s="13">
        <f t="shared" si="51"/>
        <v>3.5347043701799488E-2</v>
      </c>
      <c r="AG95" s="75">
        <v>1501</v>
      </c>
      <c r="AH95" s="13">
        <f t="shared" si="52"/>
        <v>0.96465295629820047</v>
      </c>
      <c r="AI95" s="103">
        <v>505</v>
      </c>
      <c r="AJ95" s="75">
        <v>7</v>
      </c>
      <c r="AK95" s="13">
        <f t="shared" si="53"/>
        <v>1.3861386138613862E-2</v>
      </c>
      <c r="AL95" s="75">
        <v>498</v>
      </c>
      <c r="AM95" s="13">
        <f t="shared" si="54"/>
        <v>0.98613861386138613</v>
      </c>
      <c r="AN95" s="103">
        <f t="shared" si="55"/>
        <v>17938</v>
      </c>
      <c r="AO95" s="75">
        <f t="shared" si="33"/>
        <v>1342</v>
      </c>
      <c r="AP95" s="13">
        <f t="shared" si="56"/>
        <v>7.4813245623815361E-2</v>
      </c>
      <c r="AQ95" s="34">
        <f t="shared" si="34"/>
        <v>16596</v>
      </c>
      <c r="AR95" s="13">
        <f t="shared" si="57"/>
        <v>0.92518675437618458</v>
      </c>
    </row>
    <row r="96" spans="2:44" s="12" customFormat="1" ht="13.5" customHeight="1">
      <c r="B96" s="242">
        <v>31</v>
      </c>
      <c r="C96" s="315" t="s">
        <v>40</v>
      </c>
      <c r="D96" s="80" t="s">
        <v>168</v>
      </c>
      <c r="E96" s="101">
        <v>69</v>
      </c>
      <c r="F96" s="79">
        <v>8</v>
      </c>
      <c r="G96" s="77">
        <f t="shared" si="41"/>
        <v>0.11594202898550725</v>
      </c>
      <c r="H96" s="79">
        <v>61</v>
      </c>
      <c r="I96" s="77">
        <f t="shared" si="42"/>
        <v>0.88405797101449279</v>
      </c>
      <c r="J96" s="101">
        <v>154</v>
      </c>
      <c r="K96" s="79">
        <v>10</v>
      </c>
      <c r="L96" s="77">
        <f t="shared" si="43"/>
        <v>6.4935064935064929E-2</v>
      </c>
      <c r="M96" s="79">
        <v>144</v>
      </c>
      <c r="N96" s="77">
        <f t="shared" si="44"/>
        <v>0.93506493506493504</v>
      </c>
      <c r="O96" s="101">
        <v>6179</v>
      </c>
      <c r="P96" s="79">
        <v>879</v>
      </c>
      <c r="Q96" s="77">
        <f t="shared" si="45"/>
        <v>0.14225602848357338</v>
      </c>
      <c r="R96" s="79">
        <v>5300</v>
      </c>
      <c r="S96" s="77">
        <f t="shared" si="46"/>
        <v>0.85774397151642656</v>
      </c>
      <c r="T96" s="101">
        <v>4448</v>
      </c>
      <c r="U96" s="79">
        <v>539</v>
      </c>
      <c r="V96" s="77">
        <f t="shared" si="47"/>
        <v>0.12117805755395683</v>
      </c>
      <c r="W96" s="79">
        <v>3909</v>
      </c>
      <c r="X96" s="77">
        <f t="shared" si="48"/>
        <v>0.87882194244604317</v>
      </c>
      <c r="Y96" s="101">
        <v>2253</v>
      </c>
      <c r="Z96" s="79">
        <v>219</v>
      </c>
      <c r="AA96" s="77">
        <f t="shared" si="49"/>
        <v>9.7203728362183758E-2</v>
      </c>
      <c r="AB96" s="79">
        <v>2034</v>
      </c>
      <c r="AC96" s="77">
        <f t="shared" si="50"/>
        <v>0.90279627163781628</v>
      </c>
      <c r="AD96" s="101">
        <v>791</v>
      </c>
      <c r="AE96" s="79">
        <v>43</v>
      </c>
      <c r="AF96" s="77">
        <f t="shared" si="51"/>
        <v>5.4361567635903919E-2</v>
      </c>
      <c r="AG96" s="79">
        <v>748</v>
      </c>
      <c r="AH96" s="77">
        <f t="shared" si="52"/>
        <v>0.94563843236409606</v>
      </c>
      <c r="AI96" s="101">
        <v>213</v>
      </c>
      <c r="AJ96" s="79">
        <v>9</v>
      </c>
      <c r="AK96" s="77">
        <f t="shared" si="53"/>
        <v>4.2253521126760563E-2</v>
      </c>
      <c r="AL96" s="79">
        <v>204</v>
      </c>
      <c r="AM96" s="77">
        <f t="shared" si="54"/>
        <v>0.95774647887323938</v>
      </c>
      <c r="AN96" s="101">
        <f t="shared" si="55"/>
        <v>14107</v>
      </c>
      <c r="AO96" s="79">
        <f t="shared" si="33"/>
        <v>1707</v>
      </c>
      <c r="AP96" s="77">
        <f t="shared" si="56"/>
        <v>0.12100375700007089</v>
      </c>
      <c r="AQ96" s="78">
        <f t="shared" si="34"/>
        <v>12400</v>
      </c>
      <c r="AR96" s="77">
        <f t="shared" si="57"/>
        <v>0.87899624299992907</v>
      </c>
    </row>
    <row r="97" spans="2:44" s="12" customFormat="1" ht="13.5" customHeight="1">
      <c r="B97" s="243"/>
      <c r="C97" s="316"/>
      <c r="D97" s="70" t="s">
        <v>169</v>
      </c>
      <c r="E97" s="102">
        <v>44</v>
      </c>
      <c r="F97" s="69">
        <v>1</v>
      </c>
      <c r="G97" s="67">
        <f t="shared" si="41"/>
        <v>2.2727272727272728E-2</v>
      </c>
      <c r="H97" s="69">
        <v>43</v>
      </c>
      <c r="I97" s="67">
        <f t="shared" si="42"/>
        <v>0.97727272727272729</v>
      </c>
      <c r="J97" s="102">
        <v>124</v>
      </c>
      <c r="K97" s="69">
        <v>1</v>
      </c>
      <c r="L97" s="67">
        <f t="shared" si="43"/>
        <v>8.0645161290322578E-3</v>
      </c>
      <c r="M97" s="69">
        <v>123</v>
      </c>
      <c r="N97" s="67">
        <f t="shared" si="44"/>
        <v>0.99193548387096775</v>
      </c>
      <c r="O97" s="102">
        <v>4038</v>
      </c>
      <c r="P97" s="69">
        <v>59</v>
      </c>
      <c r="Q97" s="67">
        <f t="shared" si="45"/>
        <v>1.4611193660227836E-2</v>
      </c>
      <c r="R97" s="69">
        <v>3979</v>
      </c>
      <c r="S97" s="67">
        <f t="shared" si="46"/>
        <v>0.98538880633977222</v>
      </c>
      <c r="T97" s="102">
        <v>2791</v>
      </c>
      <c r="U97" s="69">
        <v>36</v>
      </c>
      <c r="V97" s="67">
        <f t="shared" si="47"/>
        <v>1.2898602651379433E-2</v>
      </c>
      <c r="W97" s="69">
        <v>2755</v>
      </c>
      <c r="X97" s="67">
        <f t="shared" si="48"/>
        <v>0.98710139734862057</v>
      </c>
      <c r="Y97" s="102">
        <v>1682</v>
      </c>
      <c r="Z97" s="69">
        <v>21</v>
      </c>
      <c r="AA97" s="67">
        <f t="shared" si="49"/>
        <v>1.2485136741973841E-2</v>
      </c>
      <c r="AB97" s="69">
        <v>1661</v>
      </c>
      <c r="AC97" s="67">
        <f t="shared" si="50"/>
        <v>0.98751486325802618</v>
      </c>
      <c r="AD97" s="102">
        <v>794</v>
      </c>
      <c r="AE97" s="69">
        <v>4</v>
      </c>
      <c r="AF97" s="67">
        <f t="shared" si="51"/>
        <v>5.0377833753148613E-3</v>
      </c>
      <c r="AG97" s="69">
        <v>790</v>
      </c>
      <c r="AH97" s="67">
        <f t="shared" si="52"/>
        <v>0.99496221662468509</v>
      </c>
      <c r="AI97" s="102">
        <v>262</v>
      </c>
      <c r="AJ97" s="69">
        <v>0</v>
      </c>
      <c r="AK97" s="67">
        <f t="shared" si="53"/>
        <v>0</v>
      </c>
      <c r="AL97" s="69">
        <v>262</v>
      </c>
      <c r="AM97" s="67">
        <f t="shared" si="54"/>
        <v>1</v>
      </c>
      <c r="AN97" s="102">
        <f t="shared" si="55"/>
        <v>9735</v>
      </c>
      <c r="AO97" s="69">
        <f t="shared" si="33"/>
        <v>122</v>
      </c>
      <c r="AP97" s="67">
        <f t="shared" si="56"/>
        <v>1.2532100667693887E-2</v>
      </c>
      <c r="AQ97" s="68">
        <f t="shared" si="34"/>
        <v>9613</v>
      </c>
      <c r="AR97" s="67">
        <f t="shared" si="57"/>
        <v>0.98746789933230616</v>
      </c>
    </row>
    <row r="98" spans="2:44" s="12" customFormat="1" ht="13.5" customHeight="1">
      <c r="B98" s="244"/>
      <c r="C98" s="318"/>
      <c r="D98" s="76" t="s">
        <v>74</v>
      </c>
      <c r="E98" s="103">
        <v>113</v>
      </c>
      <c r="F98" s="75">
        <v>9</v>
      </c>
      <c r="G98" s="13">
        <f t="shared" si="41"/>
        <v>7.9646017699115043E-2</v>
      </c>
      <c r="H98" s="75">
        <v>104</v>
      </c>
      <c r="I98" s="13">
        <f t="shared" si="42"/>
        <v>0.92035398230088494</v>
      </c>
      <c r="J98" s="103">
        <v>278</v>
      </c>
      <c r="K98" s="75">
        <v>11</v>
      </c>
      <c r="L98" s="13">
        <f t="shared" si="43"/>
        <v>3.9568345323741004E-2</v>
      </c>
      <c r="M98" s="75">
        <v>267</v>
      </c>
      <c r="N98" s="13">
        <f t="shared" si="44"/>
        <v>0.96043165467625902</v>
      </c>
      <c r="O98" s="103">
        <v>10217</v>
      </c>
      <c r="P98" s="75">
        <v>938</v>
      </c>
      <c r="Q98" s="13">
        <f t="shared" si="45"/>
        <v>9.1807771361456403E-2</v>
      </c>
      <c r="R98" s="75">
        <v>9279</v>
      </c>
      <c r="S98" s="13">
        <f t="shared" si="46"/>
        <v>0.90819222863854365</v>
      </c>
      <c r="T98" s="103">
        <v>7239</v>
      </c>
      <c r="U98" s="75">
        <v>575</v>
      </c>
      <c r="V98" s="13">
        <f t="shared" si="47"/>
        <v>7.9430860616107199E-2</v>
      </c>
      <c r="W98" s="75">
        <v>6664</v>
      </c>
      <c r="X98" s="13">
        <f t="shared" si="48"/>
        <v>0.92056913938389284</v>
      </c>
      <c r="Y98" s="103">
        <v>3935</v>
      </c>
      <c r="Z98" s="75">
        <v>240</v>
      </c>
      <c r="AA98" s="13">
        <f t="shared" si="49"/>
        <v>6.0991105463786534E-2</v>
      </c>
      <c r="AB98" s="75">
        <v>3695</v>
      </c>
      <c r="AC98" s="13">
        <f t="shared" si="50"/>
        <v>0.9390088945362135</v>
      </c>
      <c r="AD98" s="103">
        <v>1585</v>
      </c>
      <c r="AE98" s="75">
        <v>47</v>
      </c>
      <c r="AF98" s="13">
        <f t="shared" si="51"/>
        <v>2.9652996845425869E-2</v>
      </c>
      <c r="AG98" s="75">
        <v>1538</v>
      </c>
      <c r="AH98" s="13">
        <f t="shared" si="52"/>
        <v>0.97034700315457412</v>
      </c>
      <c r="AI98" s="103">
        <v>475</v>
      </c>
      <c r="AJ98" s="75">
        <v>9</v>
      </c>
      <c r="AK98" s="13">
        <f t="shared" si="53"/>
        <v>1.8947368421052633E-2</v>
      </c>
      <c r="AL98" s="75">
        <v>466</v>
      </c>
      <c r="AM98" s="13">
        <f t="shared" si="54"/>
        <v>0.9810526315789474</v>
      </c>
      <c r="AN98" s="103">
        <f t="shared" si="55"/>
        <v>23842</v>
      </c>
      <c r="AO98" s="75">
        <f t="shared" si="33"/>
        <v>1829</v>
      </c>
      <c r="AP98" s="13">
        <f t="shared" si="56"/>
        <v>7.6713362972904958E-2</v>
      </c>
      <c r="AQ98" s="34">
        <f t="shared" si="34"/>
        <v>22013</v>
      </c>
      <c r="AR98" s="13">
        <f t="shared" si="57"/>
        <v>0.92328663702709501</v>
      </c>
    </row>
    <row r="99" spans="2:44" s="12" customFormat="1" ht="13.5" customHeight="1">
      <c r="B99" s="242">
        <v>32</v>
      </c>
      <c r="C99" s="315" t="s">
        <v>41</v>
      </c>
      <c r="D99" s="80" t="s">
        <v>168</v>
      </c>
      <c r="E99" s="101">
        <v>34</v>
      </c>
      <c r="F99" s="79">
        <v>1</v>
      </c>
      <c r="G99" s="77">
        <f t="shared" si="41"/>
        <v>2.9411764705882353E-2</v>
      </c>
      <c r="H99" s="79">
        <v>33</v>
      </c>
      <c r="I99" s="77">
        <f t="shared" si="42"/>
        <v>0.97058823529411764</v>
      </c>
      <c r="J99" s="101">
        <v>93</v>
      </c>
      <c r="K99" s="79">
        <v>10</v>
      </c>
      <c r="L99" s="77">
        <f t="shared" si="43"/>
        <v>0.10752688172043011</v>
      </c>
      <c r="M99" s="79">
        <v>83</v>
      </c>
      <c r="N99" s="77">
        <f t="shared" si="44"/>
        <v>0.89247311827956988</v>
      </c>
      <c r="O99" s="101">
        <v>4457</v>
      </c>
      <c r="P99" s="79">
        <v>788</v>
      </c>
      <c r="Q99" s="77">
        <f t="shared" si="45"/>
        <v>0.1768005384787974</v>
      </c>
      <c r="R99" s="79">
        <v>3669</v>
      </c>
      <c r="S99" s="77">
        <f t="shared" si="46"/>
        <v>0.8231994615212026</v>
      </c>
      <c r="T99" s="101">
        <v>3517</v>
      </c>
      <c r="U99" s="79">
        <v>610</v>
      </c>
      <c r="V99" s="77">
        <f t="shared" si="47"/>
        <v>0.17344327551890815</v>
      </c>
      <c r="W99" s="79">
        <v>2907</v>
      </c>
      <c r="X99" s="77">
        <f t="shared" si="48"/>
        <v>0.82655672448109185</v>
      </c>
      <c r="Y99" s="101">
        <v>1953</v>
      </c>
      <c r="Z99" s="79">
        <v>275</v>
      </c>
      <c r="AA99" s="77">
        <f t="shared" si="49"/>
        <v>0.1408090117767537</v>
      </c>
      <c r="AB99" s="79">
        <v>1678</v>
      </c>
      <c r="AC99" s="77">
        <f t="shared" si="50"/>
        <v>0.85919098822324624</v>
      </c>
      <c r="AD99" s="101">
        <v>724</v>
      </c>
      <c r="AE99" s="79">
        <v>71</v>
      </c>
      <c r="AF99" s="77">
        <f t="shared" si="51"/>
        <v>9.8066298342541436E-2</v>
      </c>
      <c r="AG99" s="79">
        <v>653</v>
      </c>
      <c r="AH99" s="77">
        <f t="shared" si="52"/>
        <v>0.90193370165745856</v>
      </c>
      <c r="AI99" s="101">
        <v>197</v>
      </c>
      <c r="AJ99" s="79">
        <v>12</v>
      </c>
      <c r="AK99" s="77">
        <f t="shared" si="53"/>
        <v>6.0913705583756347E-2</v>
      </c>
      <c r="AL99" s="79">
        <v>185</v>
      </c>
      <c r="AM99" s="77">
        <f t="shared" si="54"/>
        <v>0.93908629441624369</v>
      </c>
      <c r="AN99" s="101">
        <f t="shared" si="55"/>
        <v>10975</v>
      </c>
      <c r="AO99" s="79">
        <f t="shared" si="33"/>
        <v>1767</v>
      </c>
      <c r="AP99" s="77">
        <f t="shared" si="56"/>
        <v>0.16100227790432803</v>
      </c>
      <c r="AQ99" s="78">
        <f t="shared" si="34"/>
        <v>9208</v>
      </c>
      <c r="AR99" s="77">
        <f t="shared" si="57"/>
        <v>0.83899772209567203</v>
      </c>
    </row>
    <row r="100" spans="2:44" s="12" customFormat="1" ht="13.5" customHeight="1">
      <c r="B100" s="243"/>
      <c r="C100" s="316"/>
      <c r="D100" s="70" t="s">
        <v>169</v>
      </c>
      <c r="E100" s="102">
        <v>28</v>
      </c>
      <c r="F100" s="69">
        <v>1</v>
      </c>
      <c r="G100" s="67">
        <f t="shared" si="41"/>
        <v>3.5714285714285712E-2</v>
      </c>
      <c r="H100" s="69">
        <v>27</v>
      </c>
      <c r="I100" s="67">
        <f t="shared" si="42"/>
        <v>0.9642857142857143</v>
      </c>
      <c r="J100" s="102">
        <v>80</v>
      </c>
      <c r="K100" s="69">
        <v>1</v>
      </c>
      <c r="L100" s="67">
        <f t="shared" si="43"/>
        <v>1.2500000000000001E-2</v>
      </c>
      <c r="M100" s="69">
        <v>79</v>
      </c>
      <c r="N100" s="67">
        <f t="shared" si="44"/>
        <v>0.98750000000000004</v>
      </c>
      <c r="O100" s="102">
        <v>3398</v>
      </c>
      <c r="P100" s="69">
        <v>70</v>
      </c>
      <c r="Q100" s="67">
        <f t="shared" si="45"/>
        <v>2.0600353148911125E-2</v>
      </c>
      <c r="R100" s="69">
        <v>3328</v>
      </c>
      <c r="S100" s="67">
        <f t="shared" si="46"/>
        <v>0.97939964685108882</v>
      </c>
      <c r="T100" s="102">
        <v>2887</v>
      </c>
      <c r="U100" s="69">
        <v>60</v>
      </c>
      <c r="V100" s="67">
        <f t="shared" si="47"/>
        <v>2.0782819535850365E-2</v>
      </c>
      <c r="W100" s="69">
        <v>2827</v>
      </c>
      <c r="X100" s="67">
        <f t="shared" si="48"/>
        <v>0.97921718046414963</v>
      </c>
      <c r="Y100" s="102">
        <v>1802</v>
      </c>
      <c r="Z100" s="69">
        <v>47</v>
      </c>
      <c r="AA100" s="67">
        <f t="shared" si="49"/>
        <v>2.6082130965593784E-2</v>
      </c>
      <c r="AB100" s="69">
        <v>1755</v>
      </c>
      <c r="AC100" s="67">
        <f t="shared" si="50"/>
        <v>0.97391786903440625</v>
      </c>
      <c r="AD100" s="102">
        <v>842</v>
      </c>
      <c r="AE100" s="69">
        <v>5</v>
      </c>
      <c r="AF100" s="67">
        <f t="shared" si="51"/>
        <v>5.9382422802850355E-3</v>
      </c>
      <c r="AG100" s="69">
        <v>837</v>
      </c>
      <c r="AH100" s="67">
        <f t="shared" si="52"/>
        <v>0.99406175771971494</v>
      </c>
      <c r="AI100" s="102">
        <v>278</v>
      </c>
      <c r="AJ100" s="69">
        <v>1</v>
      </c>
      <c r="AK100" s="67">
        <f t="shared" si="53"/>
        <v>3.5971223021582736E-3</v>
      </c>
      <c r="AL100" s="69">
        <v>277</v>
      </c>
      <c r="AM100" s="67">
        <f t="shared" si="54"/>
        <v>0.99640287769784175</v>
      </c>
      <c r="AN100" s="102">
        <f t="shared" si="55"/>
        <v>9315</v>
      </c>
      <c r="AO100" s="69">
        <f t="shared" si="33"/>
        <v>185</v>
      </c>
      <c r="AP100" s="67">
        <f t="shared" si="56"/>
        <v>1.9860440150295224E-2</v>
      </c>
      <c r="AQ100" s="68">
        <f t="shared" si="34"/>
        <v>9130</v>
      </c>
      <c r="AR100" s="67">
        <f t="shared" si="57"/>
        <v>0.9801395598497048</v>
      </c>
    </row>
    <row r="101" spans="2:44" s="12" customFormat="1" ht="13.5" customHeight="1">
      <c r="B101" s="244"/>
      <c r="C101" s="318"/>
      <c r="D101" s="76" t="s">
        <v>74</v>
      </c>
      <c r="E101" s="103">
        <v>62</v>
      </c>
      <c r="F101" s="75">
        <v>2</v>
      </c>
      <c r="G101" s="13">
        <f t="shared" si="41"/>
        <v>3.2258064516129031E-2</v>
      </c>
      <c r="H101" s="75">
        <v>60</v>
      </c>
      <c r="I101" s="13">
        <f t="shared" si="42"/>
        <v>0.967741935483871</v>
      </c>
      <c r="J101" s="103">
        <v>173</v>
      </c>
      <c r="K101" s="75">
        <v>11</v>
      </c>
      <c r="L101" s="13">
        <f t="shared" si="43"/>
        <v>6.358381502890173E-2</v>
      </c>
      <c r="M101" s="75">
        <v>162</v>
      </c>
      <c r="N101" s="13">
        <f t="shared" si="44"/>
        <v>0.93641618497109824</v>
      </c>
      <c r="O101" s="103">
        <v>7855</v>
      </c>
      <c r="P101" s="75">
        <v>858</v>
      </c>
      <c r="Q101" s="13">
        <f t="shared" si="45"/>
        <v>0.10922978994271165</v>
      </c>
      <c r="R101" s="75">
        <v>6997</v>
      </c>
      <c r="S101" s="13">
        <f t="shared" si="46"/>
        <v>0.8907702100572884</v>
      </c>
      <c r="T101" s="103">
        <v>6404</v>
      </c>
      <c r="U101" s="75">
        <v>670</v>
      </c>
      <c r="V101" s="13">
        <f t="shared" si="47"/>
        <v>0.10462211118051218</v>
      </c>
      <c r="W101" s="75">
        <v>5734</v>
      </c>
      <c r="X101" s="13">
        <f t="shared" si="48"/>
        <v>0.89537788881948777</v>
      </c>
      <c r="Y101" s="103">
        <v>3755</v>
      </c>
      <c r="Z101" s="75">
        <v>322</v>
      </c>
      <c r="AA101" s="13">
        <f t="shared" si="49"/>
        <v>8.5752330226364845E-2</v>
      </c>
      <c r="AB101" s="75">
        <v>3433</v>
      </c>
      <c r="AC101" s="13">
        <f t="shared" si="50"/>
        <v>0.91424766977363514</v>
      </c>
      <c r="AD101" s="103">
        <v>1566</v>
      </c>
      <c r="AE101" s="75">
        <v>76</v>
      </c>
      <c r="AF101" s="13">
        <f t="shared" si="51"/>
        <v>4.8531289910600253E-2</v>
      </c>
      <c r="AG101" s="75">
        <v>1490</v>
      </c>
      <c r="AH101" s="13">
        <f t="shared" si="52"/>
        <v>0.95146871008939971</v>
      </c>
      <c r="AI101" s="103">
        <v>475</v>
      </c>
      <c r="AJ101" s="75">
        <v>13</v>
      </c>
      <c r="AK101" s="13">
        <f t="shared" si="53"/>
        <v>2.736842105263158E-2</v>
      </c>
      <c r="AL101" s="75">
        <v>462</v>
      </c>
      <c r="AM101" s="13">
        <f t="shared" si="54"/>
        <v>0.9726315789473684</v>
      </c>
      <c r="AN101" s="103">
        <f t="shared" si="55"/>
        <v>20290</v>
      </c>
      <c r="AO101" s="75">
        <f t="shared" si="33"/>
        <v>1952</v>
      </c>
      <c r="AP101" s="13">
        <f t="shared" si="56"/>
        <v>9.620502710694924E-2</v>
      </c>
      <c r="AQ101" s="34">
        <f t="shared" si="34"/>
        <v>18338</v>
      </c>
      <c r="AR101" s="13">
        <f t="shared" si="57"/>
        <v>0.90379497289305077</v>
      </c>
    </row>
    <row r="102" spans="2:44" s="12" customFormat="1" ht="13.5" customHeight="1">
      <c r="B102" s="242">
        <v>33</v>
      </c>
      <c r="C102" s="315" t="s">
        <v>42</v>
      </c>
      <c r="D102" s="80" t="s">
        <v>168</v>
      </c>
      <c r="E102" s="101">
        <v>7</v>
      </c>
      <c r="F102" s="79">
        <v>2</v>
      </c>
      <c r="G102" s="77">
        <f t="shared" si="41"/>
        <v>0.2857142857142857</v>
      </c>
      <c r="H102" s="79">
        <v>5</v>
      </c>
      <c r="I102" s="77">
        <f t="shared" si="42"/>
        <v>0.7142857142857143</v>
      </c>
      <c r="J102" s="101">
        <v>34</v>
      </c>
      <c r="K102" s="79">
        <v>3</v>
      </c>
      <c r="L102" s="77">
        <f t="shared" si="43"/>
        <v>8.8235294117647065E-2</v>
      </c>
      <c r="M102" s="79">
        <v>31</v>
      </c>
      <c r="N102" s="77">
        <f t="shared" si="44"/>
        <v>0.91176470588235292</v>
      </c>
      <c r="O102" s="101">
        <v>1365</v>
      </c>
      <c r="P102" s="79">
        <v>210</v>
      </c>
      <c r="Q102" s="77">
        <f t="shared" si="45"/>
        <v>0.15384615384615385</v>
      </c>
      <c r="R102" s="79">
        <v>1155</v>
      </c>
      <c r="S102" s="77">
        <f t="shared" si="46"/>
        <v>0.84615384615384615</v>
      </c>
      <c r="T102" s="101">
        <v>953</v>
      </c>
      <c r="U102" s="79">
        <v>144</v>
      </c>
      <c r="V102" s="77">
        <f t="shared" si="47"/>
        <v>0.15110178384050368</v>
      </c>
      <c r="W102" s="79">
        <v>809</v>
      </c>
      <c r="X102" s="77">
        <f t="shared" si="48"/>
        <v>0.84889821615949634</v>
      </c>
      <c r="Y102" s="101">
        <v>500</v>
      </c>
      <c r="Z102" s="79">
        <v>51</v>
      </c>
      <c r="AA102" s="77">
        <f t="shared" si="49"/>
        <v>0.10199999999999999</v>
      </c>
      <c r="AB102" s="79">
        <v>449</v>
      </c>
      <c r="AC102" s="77">
        <f t="shared" si="50"/>
        <v>0.89800000000000002</v>
      </c>
      <c r="AD102" s="101">
        <v>200</v>
      </c>
      <c r="AE102" s="79">
        <v>12</v>
      </c>
      <c r="AF102" s="77">
        <f t="shared" si="51"/>
        <v>0.06</v>
      </c>
      <c r="AG102" s="79">
        <v>188</v>
      </c>
      <c r="AH102" s="77">
        <f t="shared" si="52"/>
        <v>0.94</v>
      </c>
      <c r="AI102" s="101">
        <v>55</v>
      </c>
      <c r="AJ102" s="79">
        <v>1</v>
      </c>
      <c r="AK102" s="77">
        <f t="shared" si="53"/>
        <v>1.8181818181818181E-2</v>
      </c>
      <c r="AL102" s="79">
        <v>54</v>
      </c>
      <c r="AM102" s="77">
        <f t="shared" si="54"/>
        <v>0.98181818181818181</v>
      </c>
      <c r="AN102" s="101">
        <f t="shared" si="55"/>
        <v>3114</v>
      </c>
      <c r="AO102" s="79">
        <f t="shared" ref="AO102:AO125" si="58">SUM(F102,K102,P102,U102,Z102,AE102,AJ102)</f>
        <v>423</v>
      </c>
      <c r="AP102" s="77">
        <f t="shared" si="56"/>
        <v>0.13583815028901733</v>
      </c>
      <c r="AQ102" s="78">
        <f t="shared" ref="AQ102:AQ125" si="59">SUM(H102,M102,R102,W102,AB102,AG102,AL102)</f>
        <v>2691</v>
      </c>
      <c r="AR102" s="77">
        <f t="shared" si="57"/>
        <v>0.86416184971098264</v>
      </c>
    </row>
    <row r="103" spans="2:44" s="12" customFormat="1" ht="13.5" customHeight="1">
      <c r="B103" s="243"/>
      <c r="C103" s="316"/>
      <c r="D103" s="70" t="s">
        <v>169</v>
      </c>
      <c r="E103" s="102">
        <v>9</v>
      </c>
      <c r="F103" s="69">
        <v>0</v>
      </c>
      <c r="G103" s="67">
        <f t="shared" si="41"/>
        <v>0</v>
      </c>
      <c r="H103" s="69">
        <v>9</v>
      </c>
      <c r="I103" s="67">
        <f t="shared" si="42"/>
        <v>1</v>
      </c>
      <c r="J103" s="102">
        <v>25</v>
      </c>
      <c r="K103" s="69">
        <v>0</v>
      </c>
      <c r="L103" s="67">
        <f t="shared" si="43"/>
        <v>0</v>
      </c>
      <c r="M103" s="69">
        <v>25</v>
      </c>
      <c r="N103" s="67">
        <f t="shared" si="44"/>
        <v>1</v>
      </c>
      <c r="O103" s="102">
        <v>1061</v>
      </c>
      <c r="P103" s="69">
        <v>12</v>
      </c>
      <c r="Q103" s="67">
        <f t="shared" si="45"/>
        <v>1.1310084825636193E-2</v>
      </c>
      <c r="R103" s="69">
        <v>1049</v>
      </c>
      <c r="S103" s="67">
        <f t="shared" si="46"/>
        <v>0.98868991517436378</v>
      </c>
      <c r="T103" s="102">
        <v>732</v>
      </c>
      <c r="U103" s="69">
        <v>4</v>
      </c>
      <c r="V103" s="67">
        <f t="shared" si="47"/>
        <v>5.4644808743169399E-3</v>
      </c>
      <c r="W103" s="69">
        <v>728</v>
      </c>
      <c r="X103" s="67">
        <f t="shared" si="48"/>
        <v>0.99453551912568305</v>
      </c>
      <c r="Y103" s="102">
        <v>487</v>
      </c>
      <c r="Z103" s="69">
        <v>1</v>
      </c>
      <c r="AA103" s="67">
        <f t="shared" si="49"/>
        <v>2.0533880903490761E-3</v>
      </c>
      <c r="AB103" s="69">
        <v>486</v>
      </c>
      <c r="AC103" s="67">
        <f t="shared" si="50"/>
        <v>0.99794661190965095</v>
      </c>
      <c r="AD103" s="102">
        <v>239</v>
      </c>
      <c r="AE103" s="69">
        <v>0</v>
      </c>
      <c r="AF103" s="67">
        <f t="shared" si="51"/>
        <v>0</v>
      </c>
      <c r="AG103" s="69">
        <v>239</v>
      </c>
      <c r="AH103" s="67">
        <f t="shared" si="52"/>
        <v>1</v>
      </c>
      <c r="AI103" s="102">
        <v>80</v>
      </c>
      <c r="AJ103" s="69">
        <v>0</v>
      </c>
      <c r="AK103" s="67">
        <f t="shared" si="53"/>
        <v>0</v>
      </c>
      <c r="AL103" s="69">
        <v>80</v>
      </c>
      <c r="AM103" s="67">
        <f t="shared" si="54"/>
        <v>1</v>
      </c>
      <c r="AN103" s="102">
        <f t="shared" si="55"/>
        <v>2633</v>
      </c>
      <c r="AO103" s="69">
        <f t="shared" si="58"/>
        <v>17</v>
      </c>
      <c r="AP103" s="67">
        <f t="shared" si="56"/>
        <v>6.4565134827193312E-3</v>
      </c>
      <c r="AQ103" s="68">
        <f t="shared" si="59"/>
        <v>2616</v>
      </c>
      <c r="AR103" s="67">
        <f t="shared" si="57"/>
        <v>0.99354348651728064</v>
      </c>
    </row>
    <row r="104" spans="2:44" s="12" customFormat="1" ht="13.5" customHeight="1">
      <c r="B104" s="244"/>
      <c r="C104" s="318"/>
      <c r="D104" s="76" t="s">
        <v>74</v>
      </c>
      <c r="E104" s="103">
        <v>16</v>
      </c>
      <c r="F104" s="75">
        <v>2</v>
      </c>
      <c r="G104" s="13">
        <f t="shared" si="41"/>
        <v>0.125</v>
      </c>
      <c r="H104" s="75">
        <v>14</v>
      </c>
      <c r="I104" s="13">
        <f t="shared" si="42"/>
        <v>0.875</v>
      </c>
      <c r="J104" s="103">
        <v>59</v>
      </c>
      <c r="K104" s="75">
        <v>3</v>
      </c>
      <c r="L104" s="13">
        <f t="shared" si="43"/>
        <v>5.0847457627118647E-2</v>
      </c>
      <c r="M104" s="75">
        <v>56</v>
      </c>
      <c r="N104" s="13">
        <f t="shared" si="44"/>
        <v>0.94915254237288138</v>
      </c>
      <c r="O104" s="103">
        <v>2426</v>
      </c>
      <c r="P104" s="75">
        <v>222</v>
      </c>
      <c r="Q104" s="13">
        <f t="shared" si="45"/>
        <v>9.1508656224237428E-2</v>
      </c>
      <c r="R104" s="75">
        <v>2204</v>
      </c>
      <c r="S104" s="13">
        <f t="shared" si="46"/>
        <v>0.90849134377576257</v>
      </c>
      <c r="T104" s="103">
        <v>1685</v>
      </c>
      <c r="U104" s="75">
        <v>148</v>
      </c>
      <c r="V104" s="13">
        <f t="shared" si="47"/>
        <v>8.7833827893175079E-2</v>
      </c>
      <c r="W104" s="75">
        <v>1537</v>
      </c>
      <c r="X104" s="13">
        <f t="shared" si="48"/>
        <v>0.91216617210682494</v>
      </c>
      <c r="Y104" s="103">
        <v>987</v>
      </c>
      <c r="Z104" s="75">
        <v>52</v>
      </c>
      <c r="AA104" s="13">
        <f t="shared" si="49"/>
        <v>5.2684903748733539E-2</v>
      </c>
      <c r="AB104" s="75">
        <v>935</v>
      </c>
      <c r="AC104" s="13">
        <f t="shared" si="50"/>
        <v>0.94731509625126642</v>
      </c>
      <c r="AD104" s="103">
        <v>439</v>
      </c>
      <c r="AE104" s="75">
        <v>12</v>
      </c>
      <c r="AF104" s="13">
        <f t="shared" si="51"/>
        <v>2.7334851936218679E-2</v>
      </c>
      <c r="AG104" s="75">
        <v>427</v>
      </c>
      <c r="AH104" s="13">
        <f t="shared" si="52"/>
        <v>0.97266514806378135</v>
      </c>
      <c r="AI104" s="103">
        <v>135</v>
      </c>
      <c r="AJ104" s="75">
        <v>1</v>
      </c>
      <c r="AK104" s="13">
        <f t="shared" si="53"/>
        <v>7.4074074074074077E-3</v>
      </c>
      <c r="AL104" s="75">
        <v>134</v>
      </c>
      <c r="AM104" s="13">
        <f t="shared" si="54"/>
        <v>0.99259259259259258</v>
      </c>
      <c r="AN104" s="103">
        <f t="shared" si="55"/>
        <v>5747</v>
      </c>
      <c r="AO104" s="75">
        <f t="shared" si="58"/>
        <v>440</v>
      </c>
      <c r="AP104" s="13">
        <f t="shared" si="56"/>
        <v>7.6561684357055862E-2</v>
      </c>
      <c r="AQ104" s="34">
        <f t="shared" si="59"/>
        <v>5307</v>
      </c>
      <c r="AR104" s="13">
        <f t="shared" si="57"/>
        <v>0.9234383156429441</v>
      </c>
    </row>
    <row r="105" spans="2:44" s="12" customFormat="1" ht="13.5" customHeight="1">
      <c r="B105" s="242">
        <v>34</v>
      </c>
      <c r="C105" s="315" t="s">
        <v>44</v>
      </c>
      <c r="D105" s="80" t="s">
        <v>168</v>
      </c>
      <c r="E105" s="101">
        <v>57</v>
      </c>
      <c r="F105" s="79">
        <v>4</v>
      </c>
      <c r="G105" s="77">
        <f t="shared" si="41"/>
        <v>7.0175438596491224E-2</v>
      </c>
      <c r="H105" s="79">
        <v>53</v>
      </c>
      <c r="I105" s="77">
        <f t="shared" si="42"/>
        <v>0.92982456140350878</v>
      </c>
      <c r="J105" s="101">
        <v>134</v>
      </c>
      <c r="K105" s="79">
        <v>8</v>
      </c>
      <c r="L105" s="77">
        <f t="shared" si="43"/>
        <v>5.9701492537313432E-2</v>
      </c>
      <c r="M105" s="79">
        <v>126</v>
      </c>
      <c r="N105" s="77">
        <f t="shared" si="44"/>
        <v>0.94029850746268662</v>
      </c>
      <c r="O105" s="101">
        <v>5455</v>
      </c>
      <c r="P105" s="79">
        <v>873</v>
      </c>
      <c r="Q105" s="77">
        <f t="shared" si="45"/>
        <v>0.16003666361136573</v>
      </c>
      <c r="R105" s="79">
        <v>4582</v>
      </c>
      <c r="S105" s="77">
        <f t="shared" si="46"/>
        <v>0.8399633363886343</v>
      </c>
      <c r="T105" s="101">
        <v>4149</v>
      </c>
      <c r="U105" s="79">
        <v>647</v>
      </c>
      <c r="V105" s="77">
        <f t="shared" si="47"/>
        <v>0.15594119064834899</v>
      </c>
      <c r="W105" s="79">
        <v>3502</v>
      </c>
      <c r="X105" s="77">
        <f t="shared" si="48"/>
        <v>0.84405880935165101</v>
      </c>
      <c r="Y105" s="101">
        <v>2265</v>
      </c>
      <c r="Z105" s="79">
        <v>284</v>
      </c>
      <c r="AA105" s="77">
        <f t="shared" si="49"/>
        <v>0.12538631346578366</v>
      </c>
      <c r="AB105" s="79">
        <v>1981</v>
      </c>
      <c r="AC105" s="77">
        <f t="shared" si="50"/>
        <v>0.87461368653421634</v>
      </c>
      <c r="AD105" s="101">
        <v>806</v>
      </c>
      <c r="AE105" s="79">
        <v>48</v>
      </c>
      <c r="AF105" s="77">
        <f t="shared" si="51"/>
        <v>5.9553349875930521E-2</v>
      </c>
      <c r="AG105" s="79">
        <v>758</v>
      </c>
      <c r="AH105" s="77">
        <f t="shared" si="52"/>
        <v>0.94044665012406947</v>
      </c>
      <c r="AI105" s="101">
        <v>243</v>
      </c>
      <c r="AJ105" s="79">
        <v>11</v>
      </c>
      <c r="AK105" s="77">
        <f t="shared" si="53"/>
        <v>4.5267489711934158E-2</v>
      </c>
      <c r="AL105" s="79">
        <v>232</v>
      </c>
      <c r="AM105" s="77">
        <f t="shared" si="54"/>
        <v>0.95473251028806583</v>
      </c>
      <c r="AN105" s="101">
        <f t="shared" si="55"/>
        <v>13109</v>
      </c>
      <c r="AO105" s="79">
        <f t="shared" si="58"/>
        <v>1875</v>
      </c>
      <c r="AP105" s="77">
        <f t="shared" si="56"/>
        <v>0.1430315050728507</v>
      </c>
      <c r="AQ105" s="78">
        <f t="shared" si="59"/>
        <v>11234</v>
      </c>
      <c r="AR105" s="77">
        <f t="shared" si="57"/>
        <v>0.85696849492714933</v>
      </c>
    </row>
    <row r="106" spans="2:44" s="12" customFormat="1" ht="13.5" customHeight="1">
      <c r="B106" s="243"/>
      <c r="C106" s="316"/>
      <c r="D106" s="70" t="s">
        <v>169</v>
      </c>
      <c r="E106" s="102">
        <v>61</v>
      </c>
      <c r="F106" s="69">
        <v>1</v>
      </c>
      <c r="G106" s="67">
        <f t="shared" si="41"/>
        <v>1.6393442622950821E-2</v>
      </c>
      <c r="H106" s="69">
        <v>60</v>
      </c>
      <c r="I106" s="67">
        <f t="shared" si="42"/>
        <v>0.98360655737704916</v>
      </c>
      <c r="J106" s="102">
        <v>113</v>
      </c>
      <c r="K106" s="69">
        <v>1</v>
      </c>
      <c r="L106" s="67">
        <f t="shared" si="43"/>
        <v>8.8495575221238937E-3</v>
      </c>
      <c r="M106" s="69">
        <v>112</v>
      </c>
      <c r="N106" s="67">
        <f t="shared" si="44"/>
        <v>0.99115044247787609</v>
      </c>
      <c r="O106" s="102">
        <v>4666</v>
      </c>
      <c r="P106" s="69">
        <v>78</v>
      </c>
      <c r="Q106" s="67">
        <f t="shared" si="45"/>
        <v>1.6716673810544362E-2</v>
      </c>
      <c r="R106" s="69">
        <v>4588</v>
      </c>
      <c r="S106" s="67">
        <f t="shared" si="46"/>
        <v>0.98328332618945569</v>
      </c>
      <c r="T106" s="102">
        <v>3683</v>
      </c>
      <c r="U106" s="69">
        <v>68</v>
      </c>
      <c r="V106" s="67">
        <f t="shared" si="47"/>
        <v>1.8463209340211784E-2</v>
      </c>
      <c r="W106" s="69">
        <v>3615</v>
      </c>
      <c r="X106" s="67">
        <f t="shared" si="48"/>
        <v>0.98153679065978816</v>
      </c>
      <c r="Y106" s="102">
        <v>2588</v>
      </c>
      <c r="Z106" s="69">
        <v>33</v>
      </c>
      <c r="AA106" s="67">
        <f t="shared" si="49"/>
        <v>1.2751159196290572E-2</v>
      </c>
      <c r="AB106" s="69">
        <v>2555</v>
      </c>
      <c r="AC106" s="67">
        <f t="shared" si="50"/>
        <v>0.98724884080370945</v>
      </c>
      <c r="AD106" s="102">
        <v>1250</v>
      </c>
      <c r="AE106" s="69">
        <v>2</v>
      </c>
      <c r="AF106" s="67">
        <f t="shared" si="51"/>
        <v>1.6000000000000001E-3</v>
      </c>
      <c r="AG106" s="69">
        <v>1248</v>
      </c>
      <c r="AH106" s="67">
        <f t="shared" si="52"/>
        <v>0.99839999999999995</v>
      </c>
      <c r="AI106" s="102">
        <v>399</v>
      </c>
      <c r="AJ106" s="69">
        <v>1</v>
      </c>
      <c r="AK106" s="67">
        <f t="shared" si="53"/>
        <v>2.5062656641604009E-3</v>
      </c>
      <c r="AL106" s="69">
        <v>398</v>
      </c>
      <c r="AM106" s="67">
        <f t="shared" si="54"/>
        <v>0.99749373433583954</v>
      </c>
      <c r="AN106" s="102">
        <f t="shared" si="55"/>
        <v>12760</v>
      </c>
      <c r="AO106" s="69">
        <f t="shared" si="58"/>
        <v>184</v>
      </c>
      <c r="AP106" s="67">
        <f t="shared" si="56"/>
        <v>1.4420062695924765E-2</v>
      </c>
      <c r="AQ106" s="68">
        <f t="shared" si="59"/>
        <v>12576</v>
      </c>
      <c r="AR106" s="67">
        <f t="shared" si="57"/>
        <v>0.98557993730407523</v>
      </c>
    </row>
    <row r="107" spans="2:44" s="12" customFormat="1" ht="13.5" customHeight="1">
      <c r="B107" s="244"/>
      <c r="C107" s="318"/>
      <c r="D107" s="76" t="s">
        <v>74</v>
      </c>
      <c r="E107" s="103">
        <v>118</v>
      </c>
      <c r="F107" s="75">
        <v>5</v>
      </c>
      <c r="G107" s="13">
        <f t="shared" si="41"/>
        <v>4.2372881355932202E-2</v>
      </c>
      <c r="H107" s="75">
        <v>113</v>
      </c>
      <c r="I107" s="13">
        <f t="shared" si="42"/>
        <v>0.9576271186440678</v>
      </c>
      <c r="J107" s="103">
        <v>247</v>
      </c>
      <c r="K107" s="75">
        <v>9</v>
      </c>
      <c r="L107" s="13">
        <f t="shared" si="43"/>
        <v>3.643724696356275E-2</v>
      </c>
      <c r="M107" s="75">
        <v>238</v>
      </c>
      <c r="N107" s="13">
        <f t="shared" si="44"/>
        <v>0.96356275303643724</v>
      </c>
      <c r="O107" s="103">
        <v>10121</v>
      </c>
      <c r="P107" s="75">
        <v>951</v>
      </c>
      <c r="Q107" s="13">
        <f t="shared" si="45"/>
        <v>9.3963047129730262E-2</v>
      </c>
      <c r="R107" s="75">
        <v>9170</v>
      </c>
      <c r="S107" s="13">
        <f t="shared" si="46"/>
        <v>0.90603695287026975</v>
      </c>
      <c r="T107" s="103">
        <v>7832</v>
      </c>
      <c r="U107" s="75">
        <v>715</v>
      </c>
      <c r="V107" s="13">
        <f t="shared" si="47"/>
        <v>9.1292134831460675E-2</v>
      </c>
      <c r="W107" s="75">
        <v>7117</v>
      </c>
      <c r="X107" s="13">
        <f t="shared" si="48"/>
        <v>0.9087078651685393</v>
      </c>
      <c r="Y107" s="103">
        <v>4853</v>
      </c>
      <c r="Z107" s="75">
        <v>317</v>
      </c>
      <c r="AA107" s="13">
        <f t="shared" si="49"/>
        <v>6.5320420358541104E-2</v>
      </c>
      <c r="AB107" s="75">
        <v>4536</v>
      </c>
      <c r="AC107" s="13">
        <f t="shared" si="50"/>
        <v>0.93467957964145887</v>
      </c>
      <c r="AD107" s="103">
        <v>2056</v>
      </c>
      <c r="AE107" s="75">
        <v>50</v>
      </c>
      <c r="AF107" s="13">
        <f t="shared" si="51"/>
        <v>2.4319066147859923E-2</v>
      </c>
      <c r="AG107" s="75">
        <v>2006</v>
      </c>
      <c r="AH107" s="13">
        <f t="shared" si="52"/>
        <v>0.97568093385214005</v>
      </c>
      <c r="AI107" s="103">
        <v>642</v>
      </c>
      <c r="AJ107" s="75">
        <v>12</v>
      </c>
      <c r="AK107" s="13">
        <f t="shared" si="53"/>
        <v>1.8691588785046728E-2</v>
      </c>
      <c r="AL107" s="75">
        <v>630</v>
      </c>
      <c r="AM107" s="13">
        <f t="shared" si="54"/>
        <v>0.98130841121495327</v>
      </c>
      <c r="AN107" s="103">
        <f t="shared" si="55"/>
        <v>25869</v>
      </c>
      <c r="AO107" s="75">
        <f t="shared" si="58"/>
        <v>2059</v>
      </c>
      <c r="AP107" s="13">
        <f t="shared" si="56"/>
        <v>7.9593335652711733E-2</v>
      </c>
      <c r="AQ107" s="34">
        <f t="shared" si="59"/>
        <v>23810</v>
      </c>
      <c r="AR107" s="13">
        <f t="shared" si="57"/>
        <v>0.92040666434728824</v>
      </c>
    </row>
    <row r="108" spans="2:44" s="12" customFormat="1" ht="13.5" customHeight="1">
      <c r="B108" s="242">
        <v>35</v>
      </c>
      <c r="C108" s="315" t="s">
        <v>1</v>
      </c>
      <c r="D108" s="80" t="s">
        <v>168</v>
      </c>
      <c r="E108" s="101">
        <v>15</v>
      </c>
      <c r="F108" s="79">
        <v>1</v>
      </c>
      <c r="G108" s="77">
        <f t="shared" si="41"/>
        <v>6.6666666666666666E-2</v>
      </c>
      <c r="H108" s="79">
        <v>14</v>
      </c>
      <c r="I108" s="77">
        <f t="shared" si="42"/>
        <v>0.93333333333333335</v>
      </c>
      <c r="J108" s="101">
        <v>24</v>
      </c>
      <c r="K108" s="79">
        <v>3</v>
      </c>
      <c r="L108" s="77">
        <f t="shared" si="43"/>
        <v>0.125</v>
      </c>
      <c r="M108" s="79">
        <v>21</v>
      </c>
      <c r="N108" s="77">
        <f t="shared" si="44"/>
        <v>0.875</v>
      </c>
      <c r="O108" s="101">
        <v>12332</v>
      </c>
      <c r="P108" s="79">
        <v>2090</v>
      </c>
      <c r="Q108" s="77">
        <f t="shared" si="45"/>
        <v>0.169477781381771</v>
      </c>
      <c r="R108" s="79">
        <v>10242</v>
      </c>
      <c r="S108" s="77">
        <f t="shared" si="46"/>
        <v>0.83052221861822895</v>
      </c>
      <c r="T108" s="101">
        <v>10040</v>
      </c>
      <c r="U108" s="79">
        <v>1672</v>
      </c>
      <c r="V108" s="77">
        <f t="shared" si="47"/>
        <v>0.16653386454183267</v>
      </c>
      <c r="W108" s="79">
        <v>8368</v>
      </c>
      <c r="X108" s="77">
        <f t="shared" si="48"/>
        <v>0.83346613545816728</v>
      </c>
      <c r="Y108" s="101">
        <v>5989</v>
      </c>
      <c r="Z108" s="79">
        <v>809</v>
      </c>
      <c r="AA108" s="77">
        <f t="shared" si="49"/>
        <v>0.13508098179996661</v>
      </c>
      <c r="AB108" s="79">
        <v>5180</v>
      </c>
      <c r="AC108" s="77">
        <f t="shared" si="50"/>
        <v>0.86491901820003336</v>
      </c>
      <c r="AD108" s="101">
        <v>2339</v>
      </c>
      <c r="AE108" s="79">
        <v>194</v>
      </c>
      <c r="AF108" s="77">
        <f t="shared" si="51"/>
        <v>8.2941427960666947E-2</v>
      </c>
      <c r="AG108" s="79">
        <v>2145</v>
      </c>
      <c r="AH108" s="77">
        <f t="shared" si="52"/>
        <v>0.91705857203933305</v>
      </c>
      <c r="AI108" s="101">
        <v>654</v>
      </c>
      <c r="AJ108" s="79">
        <v>22</v>
      </c>
      <c r="AK108" s="77">
        <f t="shared" si="53"/>
        <v>3.3639143730886847E-2</v>
      </c>
      <c r="AL108" s="79">
        <v>632</v>
      </c>
      <c r="AM108" s="77">
        <f t="shared" si="54"/>
        <v>0.96636085626911317</v>
      </c>
      <c r="AN108" s="101">
        <f t="shared" si="55"/>
        <v>31393</v>
      </c>
      <c r="AO108" s="79">
        <f t="shared" si="58"/>
        <v>4791</v>
      </c>
      <c r="AP108" s="77">
        <f t="shared" si="56"/>
        <v>0.1526136399834358</v>
      </c>
      <c r="AQ108" s="78">
        <f t="shared" si="59"/>
        <v>26602</v>
      </c>
      <c r="AR108" s="77">
        <f t="shared" si="57"/>
        <v>0.8473863600165642</v>
      </c>
    </row>
    <row r="109" spans="2:44" s="12" customFormat="1" ht="13.5" customHeight="1">
      <c r="B109" s="243"/>
      <c r="C109" s="316"/>
      <c r="D109" s="70" t="s">
        <v>169</v>
      </c>
      <c r="E109" s="102">
        <v>10</v>
      </c>
      <c r="F109" s="69">
        <v>0</v>
      </c>
      <c r="G109" s="67">
        <f t="shared" si="41"/>
        <v>0</v>
      </c>
      <c r="H109" s="69">
        <v>10</v>
      </c>
      <c r="I109" s="67">
        <f t="shared" si="42"/>
        <v>1</v>
      </c>
      <c r="J109" s="102">
        <v>21</v>
      </c>
      <c r="K109" s="69">
        <v>0</v>
      </c>
      <c r="L109" s="67">
        <f t="shared" si="43"/>
        <v>0</v>
      </c>
      <c r="M109" s="69">
        <v>21</v>
      </c>
      <c r="N109" s="67">
        <f t="shared" si="44"/>
        <v>1</v>
      </c>
      <c r="O109" s="102">
        <v>7753</v>
      </c>
      <c r="P109" s="69">
        <v>112</v>
      </c>
      <c r="Q109" s="67">
        <f t="shared" si="45"/>
        <v>1.4446020895137366E-2</v>
      </c>
      <c r="R109" s="69">
        <v>7641</v>
      </c>
      <c r="S109" s="67">
        <f t="shared" si="46"/>
        <v>0.98555397910486264</v>
      </c>
      <c r="T109" s="102">
        <v>6280</v>
      </c>
      <c r="U109" s="69">
        <v>77</v>
      </c>
      <c r="V109" s="67">
        <f t="shared" si="47"/>
        <v>1.2261146496815287E-2</v>
      </c>
      <c r="W109" s="69">
        <v>6203</v>
      </c>
      <c r="X109" s="67">
        <f t="shared" si="48"/>
        <v>0.98773885350318469</v>
      </c>
      <c r="Y109" s="102">
        <v>4629</v>
      </c>
      <c r="Z109" s="69">
        <v>46</v>
      </c>
      <c r="AA109" s="67">
        <f t="shared" si="49"/>
        <v>9.9373514798012531E-3</v>
      </c>
      <c r="AB109" s="69">
        <v>4583</v>
      </c>
      <c r="AC109" s="67">
        <f t="shared" si="50"/>
        <v>0.99006264852019876</v>
      </c>
      <c r="AD109" s="102">
        <v>2063</v>
      </c>
      <c r="AE109" s="69">
        <v>5</v>
      </c>
      <c r="AF109" s="67">
        <f t="shared" si="51"/>
        <v>2.4236548715462916E-3</v>
      </c>
      <c r="AG109" s="69">
        <v>2058</v>
      </c>
      <c r="AH109" s="67">
        <f t="shared" si="52"/>
        <v>0.99757634512845372</v>
      </c>
      <c r="AI109" s="102">
        <v>722</v>
      </c>
      <c r="AJ109" s="69">
        <v>2</v>
      </c>
      <c r="AK109" s="67">
        <f t="shared" si="53"/>
        <v>2.7700831024930748E-3</v>
      </c>
      <c r="AL109" s="69">
        <v>720</v>
      </c>
      <c r="AM109" s="67">
        <f t="shared" si="54"/>
        <v>0.99722991689750695</v>
      </c>
      <c r="AN109" s="102">
        <f t="shared" si="55"/>
        <v>21478</v>
      </c>
      <c r="AO109" s="69">
        <f t="shared" si="58"/>
        <v>242</v>
      </c>
      <c r="AP109" s="67">
        <f t="shared" si="56"/>
        <v>1.1267343328056616E-2</v>
      </c>
      <c r="AQ109" s="68">
        <f t="shared" si="59"/>
        <v>21236</v>
      </c>
      <c r="AR109" s="67">
        <f t="shared" si="57"/>
        <v>0.98873265667194343</v>
      </c>
    </row>
    <row r="110" spans="2:44" s="12" customFormat="1" ht="13.5" customHeight="1">
      <c r="B110" s="244"/>
      <c r="C110" s="318"/>
      <c r="D110" s="76" t="s">
        <v>74</v>
      </c>
      <c r="E110" s="103">
        <v>25</v>
      </c>
      <c r="F110" s="75">
        <v>1</v>
      </c>
      <c r="G110" s="13">
        <f t="shared" si="41"/>
        <v>0.04</v>
      </c>
      <c r="H110" s="75">
        <v>24</v>
      </c>
      <c r="I110" s="13">
        <f t="shared" si="42"/>
        <v>0.96</v>
      </c>
      <c r="J110" s="103">
        <v>45</v>
      </c>
      <c r="K110" s="75">
        <v>3</v>
      </c>
      <c r="L110" s="13">
        <f t="shared" si="43"/>
        <v>6.6666666666666666E-2</v>
      </c>
      <c r="M110" s="75">
        <v>42</v>
      </c>
      <c r="N110" s="13">
        <f t="shared" si="44"/>
        <v>0.93333333333333335</v>
      </c>
      <c r="O110" s="103">
        <v>20085</v>
      </c>
      <c r="P110" s="75">
        <v>2202</v>
      </c>
      <c r="Q110" s="13">
        <f t="shared" si="45"/>
        <v>0.10963405526512322</v>
      </c>
      <c r="R110" s="75">
        <v>17883</v>
      </c>
      <c r="S110" s="13">
        <f t="shared" si="46"/>
        <v>0.89036594473487674</v>
      </c>
      <c r="T110" s="103">
        <v>16320</v>
      </c>
      <c r="U110" s="75">
        <v>1749</v>
      </c>
      <c r="V110" s="13">
        <f t="shared" si="47"/>
        <v>0.10716911764705882</v>
      </c>
      <c r="W110" s="75">
        <v>14571</v>
      </c>
      <c r="X110" s="13">
        <f t="shared" si="48"/>
        <v>0.89283088235294117</v>
      </c>
      <c r="Y110" s="103">
        <v>10618</v>
      </c>
      <c r="Z110" s="75">
        <v>855</v>
      </c>
      <c r="AA110" s="13">
        <f t="shared" si="49"/>
        <v>8.0523639103409303E-2</v>
      </c>
      <c r="AB110" s="75">
        <v>9763</v>
      </c>
      <c r="AC110" s="13">
        <f t="shared" si="50"/>
        <v>0.91947636089659068</v>
      </c>
      <c r="AD110" s="103">
        <v>4402</v>
      </c>
      <c r="AE110" s="75">
        <v>199</v>
      </c>
      <c r="AF110" s="13">
        <f t="shared" si="51"/>
        <v>4.5206724216265336E-2</v>
      </c>
      <c r="AG110" s="75">
        <v>4203</v>
      </c>
      <c r="AH110" s="13">
        <f t="shared" si="52"/>
        <v>0.95479327578373463</v>
      </c>
      <c r="AI110" s="103">
        <v>1376</v>
      </c>
      <c r="AJ110" s="75">
        <v>24</v>
      </c>
      <c r="AK110" s="13">
        <f t="shared" si="53"/>
        <v>1.7441860465116279E-2</v>
      </c>
      <c r="AL110" s="75">
        <v>1352</v>
      </c>
      <c r="AM110" s="13">
        <f t="shared" si="54"/>
        <v>0.98255813953488369</v>
      </c>
      <c r="AN110" s="103">
        <f t="shared" si="55"/>
        <v>52871</v>
      </c>
      <c r="AO110" s="75">
        <f t="shared" si="58"/>
        <v>5033</v>
      </c>
      <c r="AP110" s="13">
        <f t="shared" si="56"/>
        <v>9.5193962663842183E-2</v>
      </c>
      <c r="AQ110" s="34">
        <f t="shared" si="59"/>
        <v>47838</v>
      </c>
      <c r="AR110" s="13">
        <f t="shared" si="57"/>
        <v>0.90480603733615783</v>
      </c>
    </row>
    <row r="111" spans="2:44" s="12" customFormat="1" ht="13.5" customHeight="1">
      <c r="B111" s="242">
        <v>36</v>
      </c>
      <c r="C111" s="315" t="s">
        <v>2</v>
      </c>
      <c r="D111" s="80" t="s">
        <v>168</v>
      </c>
      <c r="E111" s="101">
        <v>14</v>
      </c>
      <c r="F111" s="79">
        <v>1</v>
      </c>
      <c r="G111" s="77">
        <f t="shared" si="41"/>
        <v>7.1428571428571425E-2</v>
      </c>
      <c r="H111" s="79">
        <v>13</v>
      </c>
      <c r="I111" s="77">
        <f t="shared" si="42"/>
        <v>0.9285714285714286</v>
      </c>
      <c r="J111" s="101">
        <v>30</v>
      </c>
      <c r="K111" s="79">
        <v>1</v>
      </c>
      <c r="L111" s="77">
        <f t="shared" si="43"/>
        <v>3.3333333333333333E-2</v>
      </c>
      <c r="M111" s="79">
        <v>29</v>
      </c>
      <c r="N111" s="77">
        <f t="shared" si="44"/>
        <v>0.96666666666666667</v>
      </c>
      <c r="O111" s="101">
        <v>3448</v>
      </c>
      <c r="P111" s="79">
        <v>608</v>
      </c>
      <c r="Q111" s="77">
        <f t="shared" si="45"/>
        <v>0.17633410672853828</v>
      </c>
      <c r="R111" s="79">
        <v>2840</v>
      </c>
      <c r="S111" s="77">
        <f t="shared" si="46"/>
        <v>0.82366589327146167</v>
      </c>
      <c r="T111" s="101">
        <v>2764</v>
      </c>
      <c r="U111" s="79">
        <v>429</v>
      </c>
      <c r="V111" s="77">
        <f t="shared" si="47"/>
        <v>0.15520984081041969</v>
      </c>
      <c r="W111" s="79">
        <v>2335</v>
      </c>
      <c r="X111" s="77">
        <f t="shared" si="48"/>
        <v>0.84479015918958034</v>
      </c>
      <c r="Y111" s="101">
        <v>1694</v>
      </c>
      <c r="Z111" s="79">
        <v>223</v>
      </c>
      <c r="AA111" s="77">
        <f t="shared" si="49"/>
        <v>0.13164108618654075</v>
      </c>
      <c r="AB111" s="79">
        <v>1471</v>
      </c>
      <c r="AC111" s="77">
        <f t="shared" si="50"/>
        <v>0.86835891381345931</v>
      </c>
      <c r="AD111" s="101">
        <v>731</v>
      </c>
      <c r="AE111" s="79">
        <v>62</v>
      </c>
      <c r="AF111" s="77">
        <f t="shared" si="51"/>
        <v>8.4815321477428179E-2</v>
      </c>
      <c r="AG111" s="79">
        <v>669</v>
      </c>
      <c r="AH111" s="77">
        <f t="shared" si="52"/>
        <v>0.91518467852257179</v>
      </c>
      <c r="AI111" s="101">
        <v>225</v>
      </c>
      <c r="AJ111" s="79">
        <v>8</v>
      </c>
      <c r="AK111" s="77">
        <f t="shared" si="53"/>
        <v>3.5555555555555556E-2</v>
      </c>
      <c r="AL111" s="79">
        <v>217</v>
      </c>
      <c r="AM111" s="77">
        <f t="shared" si="54"/>
        <v>0.96444444444444444</v>
      </c>
      <c r="AN111" s="101">
        <f t="shared" si="55"/>
        <v>8906</v>
      </c>
      <c r="AO111" s="79">
        <f t="shared" si="58"/>
        <v>1332</v>
      </c>
      <c r="AP111" s="77">
        <f t="shared" si="56"/>
        <v>0.14956209297103076</v>
      </c>
      <c r="AQ111" s="78">
        <f t="shared" si="59"/>
        <v>7574</v>
      </c>
      <c r="AR111" s="77">
        <f t="shared" si="57"/>
        <v>0.85043790702896926</v>
      </c>
    </row>
    <row r="112" spans="2:44" s="12" customFormat="1" ht="13.5" customHeight="1">
      <c r="B112" s="243"/>
      <c r="C112" s="316"/>
      <c r="D112" s="70" t="s">
        <v>169</v>
      </c>
      <c r="E112" s="102">
        <v>13</v>
      </c>
      <c r="F112" s="69">
        <v>0</v>
      </c>
      <c r="G112" s="67">
        <f t="shared" si="41"/>
        <v>0</v>
      </c>
      <c r="H112" s="69">
        <v>13</v>
      </c>
      <c r="I112" s="67">
        <f t="shared" si="42"/>
        <v>1</v>
      </c>
      <c r="J112" s="102">
        <v>16</v>
      </c>
      <c r="K112" s="69">
        <v>0</v>
      </c>
      <c r="L112" s="67">
        <f t="shared" si="43"/>
        <v>0</v>
      </c>
      <c r="M112" s="69">
        <v>16</v>
      </c>
      <c r="N112" s="67">
        <f t="shared" si="44"/>
        <v>1</v>
      </c>
      <c r="O112" s="102">
        <v>1987</v>
      </c>
      <c r="P112" s="69">
        <v>16</v>
      </c>
      <c r="Q112" s="67">
        <f t="shared" si="45"/>
        <v>8.0523402113739304E-3</v>
      </c>
      <c r="R112" s="69">
        <v>1971</v>
      </c>
      <c r="S112" s="67">
        <f t="shared" si="46"/>
        <v>0.99194765978862609</v>
      </c>
      <c r="T112" s="102">
        <v>1651</v>
      </c>
      <c r="U112" s="69">
        <v>15</v>
      </c>
      <c r="V112" s="67">
        <f t="shared" si="47"/>
        <v>9.085402786190187E-3</v>
      </c>
      <c r="W112" s="69">
        <v>1636</v>
      </c>
      <c r="X112" s="67">
        <f t="shared" si="48"/>
        <v>0.99091459721380981</v>
      </c>
      <c r="Y112" s="102">
        <v>1246</v>
      </c>
      <c r="Z112" s="69">
        <v>8</v>
      </c>
      <c r="AA112" s="67">
        <f t="shared" si="49"/>
        <v>6.420545746388443E-3</v>
      </c>
      <c r="AB112" s="69">
        <v>1238</v>
      </c>
      <c r="AC112" s="67">
        <f t="shared" si="50"/>
        <v>0.9935794542536116</v>
      </c>
      <c r="AD112" s="102">
        <v>649</v>
      </c>
      <c r="AE112" s="69">
        <v>0</v>
      </c>
      <c r="AF112" s="67">
        <f t="shared" si="51"/>
        <v>0</v>
      </c>
      <c r="AG112" s="69">
        <v>649</v>
      </c>
      <c r="AH112" s="67">
        <f t="shared" si="52"/>
        <v>1</v>
      </c>
      <c r="AI112" s="102">
        <v>258</v>
      </c>
      <c r="AJ112" s="69">
        <v>0</v>
      </c>
      <c r="AK112" s="67">
        <f t="shared" si="53"/>
        <v>0</v>
      </c>
      <c r="AL112" s="69">
        <v>258</v>
      </c>
      <c r="AM112" s="67">
        <f t="shared" si="54"/>
        <v>1</v>
      </c>
      <c r="AN112" s="102">
        <f t="shared" si="55"/>
        <v>5820</v>
      </c>
      <c r="AO112" s="69">
        <f t="shared" si="58"/>
        <v>39</v>
      </c>
      <c r="AP112" s="67">
        <f t="shared" si="56"/>
        <v>6.7010309278350512E-3</v>
      </c>
      <c r="AQ112" s="68">
        <f t="shared" si="59"/>
        <v>5781</v>
      </c>
      <c r="AR112" s="67">
        <f t="shared" si="57"/>
        <v>0.99329896907216497</v>
      </c>
    </row>
    <row r="113" spans="2:44" s="12" customFormat="1" ht="13.5" customHeight="1">
      <c r="B113" s="244"/>
      <c r="C113" s="318"/>
      <c r="D113" s="76" t="s">
        <v>74</v>
      </c>
      <c r="E113" s="103">
        <v>27</v>
      </c>
      <c r="F113" s="75">
        <v>1</v>
      </c>
      <c r="G113" s="13">
        <f t="shared" si="41"/>
        <v>3.7037037037037035E-2</v>
      </c>
      <c r="H113" s="75">
        <v>26</v>
      </c>
      <c r="I113" s="13">
        <f t="shared" si="42"/>
        <v>0.96296296296296291</v>
      </c>
      <c r="J113" s="103">
        <v>46</v>
      </c>
      <c r="K113" s="75">
        <v>1</v>
      </c>
      <c r="L113" s="13">
        <f t="shared" si="43"/>
        <v>2.1739130434782608E-2</v>
      </c>
      <c r="M113" s="75">
        <v>45</v>
      </c>
      <c r="N113" s="13">
        <f t="shared" si="44"/>
        <v>0.97826086956521741</v>
      </c>
      <c r="O113" s="103">
        <v>5435</v>
      </c>
      <c r="P113" s="75">
        <v>624</v>
      </c>
      <c r="Q113" s="13">
        <f t="shared" si="45"/>
        <v>0.11481140754369826</v>
      </c>
      <c r="R113" s="75">
        <v>4811</v>
      </c>
      <c r="S113" s="13">
        <f t="shared" si="46"/>
        <v>0.88518859245630177</v>
      </c>
      <c r="T113" s="103">
        <v>4415</v>
      </c>
      <c r="U113" s="75">
        <v>444</v>
      </c>
      <c r="V113" s="13">
        <f t="shared" si="47"/>
        <v>0.10056625141562854</v>
      </c>
      <c r="W113" s="75">
        <v>3971</v>
      </c>
      <c r="X113" s="13">
        <f t="shared" si="48"/>
        <v>0.89943374858437142</v>
      </c>
      <c r="Y113" s="103">
        <v>2940</v>
      </c>
      <c r="Z113" s="75">
        <v>231</v>
      </c>
      <c r="AA113" s="13">
        <f t="shared" si="49"/>
        <v>7.857142857142857E-2</v>
      </c>
      <c r="AB113" s="75">
        <v>2709</v>
      </c>
      <c r="AC113" s="13">
        <f t="shared" si="50"/>
        <v>0.92142857142857137</v>
      </c>
      <c r="AD113" s="103">
        <v>1380</v>
      </c>
      <c r="AE113" s="75">
        <v>62</v>
      </c>
      <c r="AF113" s="13">
        <f t="shared" si="51"/>
        <v>4.4927536231884058E-2</v>
      </c>
      <c r="AG113" s="75">
        <v>1318</v>
      </c>
      <c r="AH113" s="13">
        <f t="shared" si="52"/>
        <v>0.95507246376811594</v>
      </c>
      <c r="AI113" s="103">
        <v>483</v>
      </c>
      <c r="AJ113" s="75">
        <v>8</v>
      </c>
      <c r="AK113" s="13">
        <f t="shared" si="53"/>
        <v>1.6563146997929608E-2</v>
      </c>
      <c r="AL113" s="75">
        <v>475</v>
      </c>
      <c r="AM113" s="13">
        <f t="shared" si="54"/>
        <v>0.9834368530020704</v>
      </c>
      <c r="AN113" s="103">
        <f t="shared" si="55"/>
        <v>14726</v>
      </c>
      <c r="AO113" s="75">
        <f t="shared" si="58"/>
        <v>1371</v>
      </c>
      <c r="AP113" s="13">
        <f t="shared" si="56"/>
        <v>9.3100638326768986E-2</v>
      </c>
      <c r="AQ113" s="34">
        <f t="shared" si="59"/>
        <v>13355</v>
      </c>
      <c r="AR113" s="13">
        <f t="shared" si="57"/>
        <v>0.90689936167323104</v>
      </c>
    </row>
    <row r="114" spans="2:44" s="12" customFormat="1" ht="13.5" customHeight="1">
      <c r="B114" s="242">
        <v>37</v>
      </c>
      <c r="C114" s="315" t="s">
        <v>3</v>
      </c>
      <c r="D114" s="80" t="s">
        <v>168</v>
      </c>
      <c r="E114" s="101">
        <v>16</v>
      </c>
      <c r="F114" s="79">
        <v>4</v>
      </c>
      <c r="G114" s="77">
        <f t="shared" si="41"/>
        <v>0.25</v>
      </c>
      <c r="H114" s="79">
        <v>12</v>
      </c>
      <c r="I114" s="77">
        <f t="shared" si="42"/>
        <v>0.75</v>
      </c>
      <c r="J114" s="101">
        <v>74</v>
      </c>
      <c r="K114" s="79">
        <v>10</v>
      </c>
      <c r="L114" s="77">
        <f t="shared" si="43"/>
        <v>0.13513513513513514</v>
      </c>
      <c r="M114" s="79">
        <v>64</v>
      </c>
      <c r="N114" s="77">
        <f t="shared" si="44"/>
        <v>0.86486486486486491</v>
      </c>
      <c r="O114" s="101">
        <v>10619</v>
      </c>
      <c r="P114" s="79">
        <v>2815</v>
      </c>
      <c r="Q114" s="77">
        <f t="shared" si="45"/>
        <v>0.26509087484697241</v>
      </c>
      <c r="R114" s="79">
        <v>7804</v>
      </c>
      <c r="S114" s="77">
        <f t="shared" si="46"/>
        <v>0.73490912515302764</v>
      </c>
      <c r="T114" s="101">
        <v>8525</v>
      </c>
      <c r="U114" s="79">
        <v>1947</v>
      </c>
      <c r="V114" s="77">
        <f t="shared" si="47"/>
        <v>0.22838709677419355</v>
      </c>
      <c r="W114" s="79">
        <v>6578</v>
      </c>
      <c r="X114" s="77">
        <f t="shared" si="48"/>
        <v>0.77161290322580645</v>
      </c>
      <c r="Y114" s="101">
        <v>5311</v>
      </c>
      <c r="Z114" s="79">
        <v>963</v>
      </c>
      <c r="AA114" s="77">
        <f t="shared" si="49"/>
        <v>0.18132178497458107</v>
      </c>
      <c r="AB114" s="79">
        <v>4348</v>
      </c>
      <c r="AC114" s="77">
        <f t="shared" si="50"/>
        <v>0.81867821502541893</v>
      </c>
      <c r="AD114" s="101">
        <v>2009</v>
      </c>
      <c r="AE114" s="79">
        <v>228</v>
      </c>
      <c r="AF114" s="77">
        <f t="shared" si="51"/>
        <v>0.1134892981582877</v>
      </c>
      <c r="AG114" s="79">
        <v>1781</v>
      </c>
      <c r="AH114" s="77">
        <f t="shared" si="52"/>
        <v>0.88651070184171232</v>
      </c>
      <c r="AI114" s="101">
        <v>612</v>
      </c>
      <c r="AJ114" s="79">
        <v>28</v>
      </c>
      <c r="AK114" s="77">
        <f t="shared" si="53"/>
        <v>4.5751633986928102E-2</v>
      </c>
      <c r="AL114" s="79">
        <v>584</v>
      </c>
      <c r="AM114" s="77">
        <f t="shared" si="54"/>
        <v>0.95424836601307195</v>
      </c>
      <c r="AN114" s="101">
        <f t="shared" si="55"/>
        <v>27166</v>
      </c>
      <c r="AO114" s="79">
        <f t="shared" si="58"/>
        <v>5995</v>
      </c>
      <c r="AP114" s="77">
        <f t="shared" si="56"/>
        <v>0.22068026209232128</v>
      </c>
      <c r="AQ114" s="78">
        <f t="shared" si="59"/>
        <v>21171</v>
      </c>
      <c r="AR114" s="77">
        <f t="shared" si="57"/>
        <v>0.77931973790767872</v>
      </c>
    </row>
    <row r="115" spans="2:44" s="12" customFormat="1" ht="13.5" customHeight="1">
      <c r="B115" s="243"/>
      <c r="C115" s="316"/>
      <c r="D115" s="70" t="s">
        <v>169</v>
      </c>
      <c r="E115" s="102">
        <v>7</v>
      </c>
      <c r="F115" s="69">
        <v>0</v>
      </c>
      <c r="G115" s="67">
        <f t="shared" si="41"/>
        <v>0</v>
      </c>
      <c r="H115" s="69">
        <v>7</v>
      </c>
      <c r="I115" s="67">
        <f t="shared" si="42"/>
        <v>1</v>
      </c>
      <c r="J115" s="102">
        <v>38</v>
      </c>
      <c r="K115" s="69">
        <v>0</v>
      </c>
      <c r="L115" s="67">
        <f t="shared" si="43"/>
        <v>0</v>
      </c>
      <c r="M115" s="69">
        <v>38</v>
      </c>
      <c r="N115" s="67">
        <f t="shared" si="44"/>
        <v>1</v>
      </c>
      <c r="O115" s="102">
        <v>6419</v>
      </c>
      <c r="P115" s="69">
        <v>349</v>
      </c>
      <c r="Q115" s="67">
        <f t="shared" si="45"/>
        <v>5.436983953886898E-2</v>
      </c>
      <c r="R115" s="69">
        <v>6070</v>
      </c>
      <c r="S115" s="67">
        <f t="shared" si="46"/>
        <v>0.94563016046113102</v>
      </c>
      <c r="T115" s="102">
        <v>5081</v>
      </c>
      <c r="U115" s="69">
        <v>185</v>
      </c>
      <c r="V115" s="67">
        <f t="shared" si="47"/>
        <v>3.6410155481204486E-2</v>
      </c>
      <c r="W115" s="69">
        <v>4896</v>
      </c>
      <c r="X115" s="67">
        <f t="shared" si="48"/>
        <v>0.96358984451879548</v>
      </c>
      <c r="Y115" s="102">
        <v>3771</v>
      </c>
      <c r="Z115" s="69">
        <v>81</v>
      </c>
      <c r="AA115" s="67">
        <f t="shared" si="49"/>
        <v>2.1479713603818614E-2</v>
      </c>
      <c r="AB115" s="69">
        <v>3690</v>
      </c>
      <c r="AC115" s="67">
        <f t="shared" si="50"/>
        <v>0.97852028639618138</v>
      </c>
      <c r="AD115" s="102">
        <v>1739</v>
      </c>
      <c r="AE115" s="69">
        <v>17</v>
      </c>
      <c r="AF115" s="67">
        <f t="shared" si="51"/>
        <v>9.7757331799884998E-3</v>
      </c>
      <c r="AG115" s="69">
        <v>1722</v>
      </c>
      <c r="AH115" s="67">
        <f t="shared" si="52"/>
        <v>0.99022426682001152</v>
      </c>
      <c r="AI115" s="102">
        <v>626</v>
      </c>
      <c r="AJ115" s="69">
        <v>3</v>
      </c>
      <c r="AK115" s="67">
        <f t="shared" si="53"/>
        <v>4.7923322683706068E-3</v>
      </c>
      <c r="AL115" s="69">
        <v>623</v>
      </c>
      <c r="AM115" s="67">
        <f t="shared" si="54"/>
        <v>0.99520766773162939</v>
      </c>
      <c r="AN115" s="102">
        <f t="shared" si="55"/>
        <v>17681</v>
      </c>
      <c r="AO115" s="69">
        <f t="shared" si="58"/>
        <v>635</v>
      </c>
      <c r="AP115" s="67">
        <f t="shared" si="56"/>
        <v>3.5914258243312028E-2</v>
      </c>
      <c r="AQ115" s="68">
        <f t="shared" si="59"/>
        <v>17046</v>
      </c>
      <c r="AR115" s="67">
        <f t="shared" si="57"/>
        <v>0.96408574175668793</v>
      </c>
    </row>
    <row r="116" spans="2:44" s="12" customFormat="1" ht="13.5" customHeight="1">
      <c r="B116" s="244"/>
      <c r="C116" s="318"/>
      <c r="D116" s="76" t="s">
        <v>74</v>
      </c>
      <c r="E116" s="103">
        <v>23</v>
      </c>
      <c r="F116" s="75">
        <v>4</v>
      </c>
      <c r="G116" s="13">
        <f t="shared" si="41"/>
        <v>0.17391304347826086</v>
      </c>
      <c r="H116" s="75">
        <v>19</v>
      </c>
      <c r="I116" s="13">
        <f t="shared" si="42"/>
        <v>0.82608695652173914</v>
      </c>
      <c r="J116" s="103">
        <v>112</v>
      </c>
      <c r="K116" s="75">
        <v>10</v>
      </c>
      <c r="L116" s="13">
        <f t="shared" si="43"/>
        <v>8.9285714285714288E-2</v>
      </c>
      <c r="M116" s="75">
        <v>102</v>
      </c>
      <c r="N116" s="13">
        <f t="shared" si="44"/>
        <v>0.9107142857142857</v>
      </c>
      <c r="O116" s="103">
        <v>17038</v>
      </c>
      <c r="P116" s="75">
        <v>3164</v>
      </c>
      <c r="Q116" s="13">
        <f t="shared" si="45"/>
        <v>0.18570254724732949</v>
      </c>
      <c r="R116" s="75">
        <v>13874</v>
      </c>
      <c r="S116" s="13">
        <f t="shared" si="46"/>
        <v>0.81429745275267051</v>
      </c>
      <c r="T116" s="103">
        <v>13606</v>
      </c>
      <c r="U116" s="75">
        <v>2132</v>
      </c>
      <c r="V116" s="13">
        <f t="shared" si="47"/>
        <v>0.15669557548140525</v>
      </c>
      <c r="W116" s="75">
        <v>11474</v>
      </c>
      <c r="X116" s="13">
        <f t="shared" si="48"/>
        <v>0.84330442451859478</v>
      </c>
      <c r="Y116" s="103">
        <v>9082</v>
      </c>
      <c r="Z116" s="75">
        <v>1044</v>
      </c>
      <c r="AA116" s="13">
        <f t="shared" si="49"/>
        <v>0.11495265360052852</v>
      </c>
      <c r="AB116" s="75">
        <v>8038</v>
      </c>
      <c r="AC116" s="13">
        <f t="shared" si="50"/>
        <v>0.88504734639947147</v>
      </c>
      <c r="AD116" s="103">
        <v>3748</v>
      </c>
      <c r="AE116" s="75">
        <v>245</v>
      </c>
      <c r="AF116" s="13">
        <f t="shared" si="51"/>
        <v>6.5368196371398082E-2</v>
      </c>
      <c r="AG116" s="75">
        <v>3503</v>
      </c>
      <c r="AH116" s="13">
        <f t="shared" si="52"/>
        <v>0.93463180362860188</v>
      </c>
      <c r="AI116" s="103">
        <v>1238</v>
      </c>
      <c r="AJ116" s="75">
        <v>31</v>
      </c>
      <c r="AK116" s="13">
        <f t="shared" si="53"/>
        <v>2.5040387722132473E-2</v>
      </c>
      <c r="AL116" s="75">
        <v>1207</v>
      </c>
      <c r="AM116" s="13">
        <f t="shared" si="54"/>
        <v>0.97495961227786754</v>
      </c>
      <c r="AN116" s="103">
        <f t="shared" si="55"/>
        <v>44847</v>
      </c>
      <c r="AO116" s="75">
        <f t="shared" si="58"/>
        <v>6630</v>
      </c>
      <c r="AP116" s="13">
        <f t="shared" si="56"/>
        <v>0.14783597565054518</v>
      </c>
      <c r="AQ116" s="34">
        <f t="shared" si="59"/>
        <v>38217</v>
      </c>
      <c r="AR116" s="13">
        <f t="shared" si="57"/>
        <v>0.85216402434945482</v>
      </c>
    </row>
    <row r="117" spans="2:44" s="12" customFormat="1" ht="13.5" customHeight="1">
      <c r="B117" s="242">
        <v>38</v>
      </c>
      <c r="C117" s="315" t="s">
        <v>45</v>
      </c>
      <c r="D117" s="80" t="s">
        <v>168</v>
      </c>
      <c r="E117" s="101">
        <v>11</v>
      </c>
      <c r="F117" s="79">
        <v>2</v>
      </c>
      <c r="G117" s="77">
        <f t="shared" si="41"/>
        <v>0.18181818181818182</v>
      </c>
      <c r="H117" s="79">
        <v>9</v>
      </c>
      <c r="I117" s="77">
        <f t="shared" si="42"/>
        <v>0.81818181818181823</v>
      </c>
      <c r="J117" s="101">
        <v>27</v>
      </c>
      <c r="K117" s="79">
        <v>5</v>
      </c>
      <c r="L117" s="77">
        <f t="shared" si="43"/>
        <v>0.18518518518518517</v>
      </c>
      <c r="M117" s="79">
        <v>22</v>
      </c>
      <c r="N117" s="77">
        <f t="shared" si="44"/>
        <v>0.81481481481481477</v>
      </c>
      <c r="O117" s="101">
        <v>2063</v>
      </c>
      <c r="P117" s="79">
        <v>454</v>
      </c>
      <c r="Q117" s="77">
        <f t="shared" si="45"/>
        <v>0.2200678623364033</v>
      </c>
      <c r="R117" s="79">
        <v>1609</v>
      </c>
      <c r="S117" s="77">
        <f t="shared" si="46"/>
        <v>0.7799321376635967</v>
      </c>
      <c r="T117" s="101">
        <v>1586</v>
      </c>
      <c r="U117" s="79">
        <v>338</v>
      </c>
      <c r="V117" s="77">
        <f t="shared" si="47"/>
        <v>0.21311475409836064</v>
      </c>
      <c r="W117" s="79">
        <v>1248</v>
      </c>
      <c r="X117" s="77">
        <f t="shared" si="48"/>
        <v>0.78688524590163933</v>
      </c>
      <c r="Y117" s="101">
        <v>935</v>
      </c>
      <c r="Z117" s="79">
        <v>159</v>
      </c>
      <c r="AA117" s="77">
        <f t="shared" si="49"/>
        <v>0.17005347593582887</v>
      </c>
      <c r="AB117" s="79">
        <v>776</v>
      </c>
      <c r="AC117" s="77">
        <f t="shared" si="50"/>
        <v>0.82994652406417113</v>
      </c>
      <c r="AD117" s="101">
        <v>311</v>
      </c>
      <c r="AE117" s="79">
        <v>45</v>
      </c>
      <c r="AF117" s="77">
        <f t="shared" si="51"/>
        <v>0.14469453376205788</v>
      </c>
      <c r="AG117" s="79">
        <v>266</v>
      </c>
      <c r="AH117" s="77">
        <f t="shared" si="52"/>
        <v>0.85530546623794212</v>
      </c>
      <c r="AI117" s="101">
        <v>93</v>
      </c>
      <c r="AJ117" s="79">
        <v>7</v>
      </c>
      <c r="AK117" s="77">
        <f t="shared" si="53"/>
        <v>7.5268817204301078E-2</v>
      </c>
      <c r="AL117" s="79">
        <v>86</v>
      </c>
      <c r="AM117" s="77">
        <f t="shared" si="54"/>
        <v>0.92473118279569888</v>
      </c>
      <c r="AN117" s="101">
        <f t="shared" si="55"/>
        <v>5026</v>
      </c>
      <c r="AO117" s="79">
        <f t="shared" si="58"/>
        <v>1010</v>
      </c>
      <c r="AP117" s="77">
        <f t="shared" si="56"/>
        <v>0.20095503382411462</v>
      </c>
      <c r="AQ117" s="78">
        <f t="shared" si="59"/>
        <v>4016</v>
      </c>
      <c r="AR117" s="77">
        <f t="shared" si="57"/>
        <v>0.79904496617588538</v>
      </c>
    </row>
    <row r="118" spans="2:44" s="12" customFormat="1" ht="13.5" customHeight="1">
      <c r="B118" s="243"/>
      <c r="C118" s="316"/>
      <c r="D118" s="70" t="s">
        <v>169</v>
      </c>
      <c r="E118" s="102">
        <v>10</v>
      </c>
      <c r="F118" s="69">
        <v>0</v>
      </c>
      <c r="G118" s="67">
        <f t="shared" si="41"/>
        <v>0</v>
      </c>
      <c r="H118" s="69">
        <v>10</v>
      </c>
      <c r="I118" s="67">
        <f t="shared" si="42"/>
        <v>1</v>
      </c>
      <c r="J118" s="102">
        <v>28</v>
      </c>
      <c r="K118" s="69">
        <v>0</v>
      </c>
      <c r="L118" s="67">
        <f t="shared" si="43"/>
        <v>0</v>
      </c>
      <c r="M118" s="69">
        <v>28</v>
      </c>
      <c r="N118" s="67">
        <f t="shared" si="44"/>
        <v>1</v>
      </c>
      <c r="O118" s="102">
        <v>1646</v>
      </c>
      <c r="P118" s="69">
        <v>57</v>
      </c>
      <c r="Q118" s="67">
        <f t="shared" si="45"/>
        <v>3.4629404617253952E-2</v>
      </c>
      <c r="R118" s="69">
        <v>1589</v>
      </c>
      <c r="S118" s="67">
        <f t="shared" si="46"/>
        <v>0.96537059538274606</v>
      </c>
      <c r="T118" s="102">
        <v>1235</v>
      </c>
      <c r="U118" s="69">
        <v>27</v>
      </c>
      <c r="V118" s="67">
        <f t="shared" si="47"/>
        <v>2.1862348178137651E-2</v>
      </c>
      <c r="W118" s="69">
        <v>1208</v>
      </c>
      <c r="X118" s="67">
        <f t="shared" si="48"/>
        <v>0.9781376518218623</v>
      </c>
      <c r="Y118" s="102">
        <v>853</v>
      </c>
      <c r="Z118" s="69">
        <v>14</v>
      </c>
      <c r="AA118" s="67">
        <f t="shared" si="49"/>
        <v>1.6412661195779603E-2</v>
      </c>
      <c r="AB118" s="69">
        <v>839</v>
      </c>
      <c r="AC118" s="67">
        <f t="shared" si="50"/>
        <v>0.98358733880422045</v>
      </c>
      <c r="AD118" s="102">
        <v>425</v>
      </c>
      <c r="AE118" s="69">
        <v>7</v>
      </c>
      <c r="AF118" s="67">
        <f t="shared" si="51"/>
        <v>1.6470588235294119E-2</v>
      </c>
      <c r="AG118" s="69">
        <v>418</v>
      </c>
      <c r="AH118" s="67">
        <f t="shared" si="52"/>
        <v>0.98352941176470587</v>
      </c>
      <c r="AI118" s="102">
        <v>131</v>
      </c>
      <c r="AJ118" s="69">
        <v>0</v>
      </c>
      <c r="AK118" s="67">
        <f t="shared" si="53"/>
        <v>0</v>
      </c>
      <c r="AL118" s="69">
        <v>131</v>
      </c>
      <c r="AM118" s="67">
        <f t="shared" si="54"/>
        <v>1</v>
      </c>
      <c r="AN118" s="102">
        <f t="shared" si="55"/>
        <v>4328</v>
      </c>
      <c r="AO118" s="69">
        <f t="shared" si="58"/>
        <v>105</v>
      </c>
      <c r="AP118" s="67">
        <f t="shared" si="56"/>
        <v>2.4260628465804065E-2</v>
      </c>
      <c r="AQ118" s="68">
        <f t="shared" si="59"/>
        <v>4223</v>
      </c>
      <c r="AR118" s="67">
        <f t="shared" si="57"/>
        <v>0.97573937153419599</v>
      </c>
    </row>
    <row r="119" spans="2:44" s="12" customFormat="1" ht="13.5" customHeight="1">
      <c r="B119" s="244"/>
      <c r="C119" s="318"/>
      <c r="D119" s="76" t="s">
        <v>74</v>
      </c>
      <c r="E119" s="103">
        <v>21</v>
      </c>
      <c r="F119" s="75">
        <v>2</v>
      </c>
      <c r="G119" s="13">
        <f t="shared" si="41"/>
        <v>9.5238095238095233E-2</v>
      </c>
      <c r="H119" s="75">
        <v>19</v>
      </c>
      <c r="I119" s="13">
        <f t="shared" si="42"/>
        <v>0.90476190476190477</v>
      </c>
      <c r="J119" s="103">
        <v>55</v>
      </c>
      <c r="K119" s="75">
        <v>5</v>
      </c>
      <c r="L119" s="13">
        <f t="shared" si="43"/>
        <v>9.0909090909090912E-2</v>
      </c>
      <c r="M119" s="75">
        <v>50</v>
      </c>
      <c r="N119" s="13">
        <f t="shared" si="44"/>
        <v>0.90909090909090906</v>
      </c>
      <c r="O119" s="103">
        <v>3709</v>
      </c>
      <c r="P119" s="75">
        <v>511</v>
      </c>
      <c r="Q119" s="13">
        <f t="shared" si="45"/>
        <v>0.13777298463197626</v>
      </c>
      <c r="R119" s="75">
        <v>3198</v>
      </c>
      <c r="S119" s="13">
        <f t="shared" si="46"/>
        <v>0.86222701536802371</v>
      </c>
      <c r="T119" s="103">
        <v>2821</v>
      </c>
      <c r="U119" s="75">
        <v>365</v>
      </c>
      <c r="V119" s="13">
        <f t="shared" si="47"/>
        <v>0.1293867422899681</v>
      </c>
      <c r="W119" s="75">
        <v>2456</v>
      </c>
      <c r="X119" s="13">
        <f t="shared" si="48"/>
        <v>0.87061325771003195</v>
      </c>
      <c r="Y119" s="103">
        <v>1788</v>
      </c>
      <c r="Z119" s="75">
        <v>173</v>
      </c>
      <c r="AA119" s="13">
        <f t="shared" si="49"/>
        <v>9.6756152125279646E-2</v>
      </c>
      <c r="AB119" s="75">
        <v>1615</v>
      </c>
      <c r="AC119" s="13">
        <f t="shared" si="50"/>
        <v>0.90324384787472034</v>
      </c>
      <c r="AD119" s="103">
        <v>736</v>
      </c>
      <c r="AE119" s="75">
        <v>52</v>
      </c>
      <c r="AF119" s="13">
        <f t="shared" si="51"/>
        <v>7.0652173913043473E-2</v>
      </c>
      <c r="AG119" s="75">
        <v>684</v>
      </c>
      <c r="AH119" s="13">
        <f t="shared" si="52"/>
        <v>0.92934782608695654</v>
      </c>
      <c r="AI119" s="103">
        <v>224</v>
      </c>
      <c r="AJ119" s="75">
        <v>7</v>
      </c>
      <c r="AK119" s="13">
        <f t="shared" si="53"/>
        <v>3.125E-2</v>
      </c>
      <c r="AL119" s="75">
        <v>217</v>
      </c>
      <c r="AM119" s="13">
        <f t="shared" si="54"/>
        <v>0.96875</v>
      </c>
      <c r="AN119" s="103">
        <f t="shared" si="55"/>
        <v>9354</v>
      </c>
      <c r="AO119" s="75">
        <f t="shared" si="58"/>
        <v>1115</v>
      </c>
      <c r="AP119" s="13">
        <f t="shared" si="56"/>
        <v>0.11920034209963652</v>
      </c>
      <c r="AQ119" s="34">
        <f t="shared" si="59"/>
        <v>8239</v>
      </c>
      <c r="AR119" s="13">
        <f t="shared" si="57"/>
        <v>0.88079965790036352</v>
      </c>
    </row>
    <row r="120" spans="2:44" s="12" customFormat="1" ht="13.5" customHeight="1">
      <c r="B120" s="242">
        <v>39</v>
      </c>
      <c r="C120" s="315" t="s">
        <v>8</v>
      </c>
      <c r="D120" s="80" t="s">
        <v>168</v>
      </c>
      <c r="E120" s="101">
        <v>27</v>
      </c>
      <c r="F120" s="79">
        <v>2</v>
      </c>
      <c r="G120" s="77">
        <f t="shared" si="41"/>
        <v>7.407407407407407E-2</v>
      </c>
      <c r="H120" s="79">
        <v>25</v>
      </c>
      <c r="I120" s="77">
        <f t="shared" si="42"/>
        <v>0.92592592592592593</v>
      </c>
      <c r="J120" s="101">
        <v>78</v>
      </c>
      <c r="K120" s="79">
        <v>13</v>
      </c>
      <c r="L120" s="77">
        <f t="shared" si="43"/>
        <v>0.16666666666666666</v>
      </c>
      <c r="M120" s="79">
        <v>65</v>
      </c>
      <c r="N120" s="77">
        <f t="shared" si="44"/>
        <v>0.83333333333333337</v>
      </c>
      <c r="O120" s="101">
        <v>12830</v>
      </c>
      <c r="P120" s="79">
        <v>2714</v>
      </c>
      <c r="Q120" s="77">
        <f t="shared" si="45"/>
        <v>0.21153546375681995</v>
      </c>
      <c r="R120" s="79">
        <v>10116</v>
      </c>
      <c r="S120" s="77">
        <f t="shared" si="46"/>
        <v>0.78846453624318003</v>
      </c>
      <c r="T120" s="101">
        <v>9734</v>
      </c>
      <c r="U120" s="79">
        <v>1821</v>
      </c>
      <c r="V120" s="77">
        <f t="shared" si="47"/>
        <v>0.18707622765564003</v>
      </c>
      <c r="W120" s="79">
        <v>7913</v>
      </c>
      <c r="X120" s="77">
        <f t="shared" si="48"/>
        <v>0.81292377234435997</v>
      </c>
      <c r="Y120" s="101">
        <v>5393</v>
      </c>
      <c r="Z120" s="79">
        <v>850</v>
      </c>
      <c r="AA120" s="77">
        <f t="shared" si="49"/>
        <v>0.15761171889486372</v>
      </c>
      <c r="AB120" s="79">
        <v>4543</v>
      </c>
      <c r="AC120" s="77">
        <f t="shared" si="50"/>
        <v>0.84238828110513631</v>
      </c>
      <c r="AD120" s="101">
        <v>2079</v>
      </c>
      <c r="AE120" s="79">
        <v>210</v>
      </c>
      <c r="AF120" s="77">
        <f t="shared" si="51"/>
        <v>0.10101010101010101</v>
      </c>
      <c r="AG120" s="79">
        <v>1869</v>
      </c>
      <c r="AH120" s="77">
        <f t="shared" si="52"/>
        <v>0.89898989898989901</v>
      </c>
      <c r="AI120" s="101">
        <v>596</v>
      </c>
      <c r="AJ120" s="79">
        <v>27</v>
      </c>
      <c r="AK120" s="77">
        <f t="shared" si="53"/>
        <v>4.5302013422818789E-2</v>
      </c>
      <c r="AL120" s="79">
        <v>569</v>
      </c>
      <c r="AM120" s="77">
        <f t="shared" si="54"/>
        <v>0.95469798657718119</v>
      </c>
      <c r="AN120" s="101">
        <f t="shared" si="55"/>
        <v>30737</v>
      </c>
      <c r="AO120" s="79">
        <f t="shared" si="58"/>
        <v>5637</v>
      </c>
      <c r="AP120" s="77">
        <f t="shared" si="56"/>
        <v>0.1833946058496275</v>
      </c>
      <c r="AQ120" s="78">
        <f t="shared" si="59"/>
        <v>25100</v>
      </c>
      <c r="AR120" s="77">
        <f t="shared" si="57"/>
        <v>0.81660539415037248</v>
      </c>
    </row>
    <row r="121" spans="2:44" s="12" customFormat="1" ht="13.5" customHeight="1">
      <c r="B121" s="243"/>
      <c r="C121" s="316"/>
      <c r="D121" s="70" t="s">
        <v>169</v>
      </c>
      <c r="E121" s="102">
        <v>25</v>
      </c>
      <c r="F121" s="69">
        <v>1</v>
      </c>
      <c r="G121" s="67">
        <f t="shared" si="41"/>
        <v>0.04</v>
      </c>
      <c r="H121" s="69">
        <v>24</v>
      </c>
      <c r="I121" s="67">
        <f t="shared" si="42"/>
        <v>0.96</v>
      </c>
      <c r="J121" s="102">
        <v>60</v>
      </c>
      <c r="K121" s="69">
        <v>0</v>
      </c>
      <c r="L121" s="67">
        <f t="shared" si="43"/>
        <v>0</v>
      </c>
      <c r="M121" s="69">
        <v>60</v>
      </c>
      <c r="N121" s="67">
        <f t="shared" si="44"/>
        <v>1</v>
      </c>
      <c r="O121" s="102">
        <v>8849</v>
      </c>
      <c r="P121" s="69">
        <v>204</v>
      </c>
      <c r="Q121" s="67">
        <f t="shared" si="45"/>
        <v>2.3053452367499151E-2</v>
      </c>
      <c r="R121" s="69">
        <v>8645</v>
      </c>
      <c r="S121" s="67">
        <f t="shared" si="46"/>
        <v>0.97694654763250088</v>
      </c>
      <c r="T121" s="102">
        <v>6834</v>
      </c>
      <c r="U121" s="69">
        <v>154</v>
      </c>
      <c r="V121" s="67">
        <f t="shared" si="47"/>
        <v>2.253438688908399E-2</v>
      </c>
      <c r="W121" s="69">
        <v>6680</v>
      </c>
      <c r="X121" s="67">
        <f t="shared" si="48"/>
        <v>0.97746561311091595</v>
      </c>
      <c r="Y121" s="102">
        <v>4486</v>
      </c>
      <c r="Z121" s="69">
        <v>92</v>
      </c>
      <c r="AA121" s="67">
        <f t="shared" si="49"/>
        <v>2.050824788230049E-2</v>
      </c>
      <c r="AB121" s="69">
        <v>4394</v>
      </c>
      <c r="AC121" s="67">
        <f t="shared" si="50"/>
        <v>0.97949175211769945</v>
      </c>
      <c r="AD121" s="102">
        <v>2174</v>
      </c>
      <c r="AE121" s="69">
        <v>31</v>
      </c>
      <c r="AF121" s="67">
        <f t="shared" si="51"/>
        <v>1.4259429622815088E-2</v>
      </c>
      <c r="AG121" s="69">
        <v>2143</v>
      </c>
      <c r="AH121" s="67">
        <f t="shared" si="52"/>
        <v>0.98574057037718488</v>
      </c>
      <c r="AI121" s="102">
        <v>690</v>
      </c>
      <c r="AJ121" s="69">
        <v>3</v>
      </c>
      <c r="AK121" s="67">
        <f t="shared" si="53"/>
        <v>4.3478260869565218E-3</v>
      </c>
      <c r="AL121" s="69">
        <v>687</v>
      </c>
      <c r="AM121" s="67">
        <f t="shared" si="54"/>
        <v>0.9956521739130435</v>
      </c>
      <c r="AN121" s="102">
        <f t="shared" si="55"/>
        <v>23118</v>
      </c>
      <c r="AO121" s="69">
        <f t="shared" si="58"/>
        <v>485</v>
      </c>
      <c r="AP121" s="67">
        <f t="shared" si="56"/>
        <v>2.0979323470888486E-2</v>
      </c>
      <c r="AQ121" s="68">
        <f t="shared" si="59"/>
        <v>22633</v>
      </c>
      <c r="AR121" s="67">
        <f t="shared" si="57"/>
        <v>0.97902067652911151</v>
      </c>
    </row>
    <row r="122" spans="2:44" s="12" customFormat="1" ht="13.5" customHeight="1">
      <c r="B122" s="244"/>
      <c r="C122" s="318"/>
      <c r="D122" s="76" t="s">
        <v>74</v>
      </c>
      <c r="E122" s="103">
        <v>52</v>
      </c>
      <c r="F122" s="75">
        <v>3</v>
      </c>
      <c r="G122" s="13">
        <f t="shared" si="41"/>
        <v>5.7692307692307696E-2</v>
      </c>
      <c r="H122" s="75">
        <v>49</v>
      </c>
      <c r="I122" s="13">
        <f t="shared" si="42"/>
        <v>0.94230769230769229</v>
      </c>
      <c r="J122" s="103">
        <v>138</v>
      </c>
      <c r="K122" s="75">
        <v>13</v>
      </c>
      <c r="L122" s="13">
        <f t="shared" si="43"/>
        <v>9.420289855072464E-2</v>
      </c>
      <c r="M122" s="75">
        <v>125</v>
      </c>
      <c r="N122" s="13">
        <f t="shared" si="44"/>
        <v>0.90579710144927539</v>
      </c>
      <c r="O122" s="103">
        <v>21679</v>
      </c>
      <c r="P122" s="75">
        <v>2918</v>
      </c>
      <c r="Q122" s="13">
        <f t="shared" si="45"/>
        <v>0.13460030444208682</v>
      </c>
      <c r="R122" s="75">
        <v>18761</v>
      </c>
      <c r="S122" s="13">
        <f t="shared" si="46"/>
        <v>0.86539969555791318</v>
      </c>
      <c r="T122" s="103">
        <v>16568</v>
      </c>
      <c r="U122" s="75">
        <v>1975</v>
      </c>
      <c r="V122" s="13">
        <f t="shared" si="47"/>
        <v>0.11920569773056494</v>
      </c>
      <c r="W122" s="75">
        <v>14593</v>
      </c>
      <c r="X122" s="13">
        <f t="shared" si="48"/>
        <v>0.880794302269435</v>
      </c>
      <c r="Y122" s="103">
        <v>9879</v>
      </c>
      <c r="Z122" s="75">
        <v>942</v>
      </c>
      <c r="AA122" s="13">
        <f t="shared" si="49"/>
        <v>9.535378074703918E-2</v>
      </c>
      <c r="AB122" s="75">
        <v>8937</v>
      </c>
      <c r="AC122" s="13">
        <f t="shared" si="50"/>
        <v>0.90464621925296085</v>
      </c>
      <c r="AD122" s="103">
        <v>4253</v>
      </c>
      <c r="AE122" s="75">
        <v>241</v>
      </c>
      <c r="AF122" s="13">
        <f t="shared" si="51"/>
        <v>5.6665882906183872E-2</v>
      </c>
      <c r="AG122" s="75">
        <v>4012</v>
      </c>
      <c r="AH122" s="13">
        <f t="shared" si="52"/>
        <v>0.94333411709381609</v>
      </c>
      <c r="AI122" s="103">
        <v>1286</v>
      </c>
      <c r="AJ122" s="75">
        <v>30</v>
      </c>
      <c r="AK122" s="13">
        <f t="shared" si="53"/>
        <v>2.3328149300155521E-2</v>
      </c>
      <c r="AL122" s="75">
        <v>1256</v>
      </c>
      <c r="AM122" s="13">
        <f t="shared" si="54"/>
        <v>0.97667185069984452</v>
      </c>
      <c r="AN122" s="103">
        <f t="shared" si="55"/>
        <v>53855</v>
      </c>
      <c r="AO122" s="75">
        <f t="shared" si="58"/>
        <v>6122</v>
      </c>
      <c r="AP122" s="13">
        <f t="shared" si="56"/>
        <v>0.11367561043542847</v>
      </c>
      <c r="AQ122" s="34">
        <f t="shared" si="59"/>
        <v>47733</v>
      </c>
      <c r="AR122" s="13">
        <f t="shared" si="57"/>
        <v>0.88632438956457149</v>
      </c>
    </row>
    <row r="123" spans="2:44" s="12" customFormat="1" ht="13.5" customHeight="1">
      <c r="B123" s="242">
        <v>40</v>
      </c>
      <c r="C123" s="315" t="s">
        <v>46</v>
      </c>
      <c r="D123" s="80" t="s">
        <v>168</v>
      </c>
      <c r="E123" s="101">
        <v>37</v>
      </c>
      <c r="F123" s="79">
        <v>2</v>
      </c>
      <c r="G123" s="77">
        <f t="shared" si="41"/>
        <v>5.4054054054054057E-2</v>
      </c>
      <c r="H123" s="79">
        <v>35</v>
      </c>
      <c r="I123" s="77">
        <f t="shared" si="42"/>
        <v>0.94594594594594594</v>
      </c>
      <c r="J123" s="101">
        <v>62</v>
      </c>
      <c r="K123" s="79">
        <v>14</v>
      </c>
      <c r="L123" s="77">
        <f t="shared" si="43"/>
        <v>0.22580645161290322</v>
      </c>
      <c r="M123" s="79">
        <v>48</v>
      </c>
      <c r="N123" s="77">
        <f t="shared" si="44"/>
        <v>0.77419354838709675</v>
      </c>
      <c r="O123" s="101">
        <v>2339</v>
      </c>
      <c r="P123" s="79">
        <v>554</v>
      </c>
      <c r="Q123" s="77">
        <f t="shared" si="45"/>
        <v>0.23685335613510047</v>
      </c>
      <c r="R123" s="79">
        <v>1785</v>
      </c>
      <c r="S123" s="77">
        <f t="shared" si="46"/>
        <v>0.7631466438648995</v>
      </c>
      <c r="T123" s="101">
        <v>1818</v>
      </c>
      <c r="U123" s="79">
        <v>435</v>
      </c>
      <c r="V123" s="77">
        <f t="shared" si="47"/>
        <v>0.23927392739273928</v>
      </c>
      <c r="W123" s="79">
        <v>1383</v>
      </c>
      <c r="X123" s="77">
        <f t="shared" si="48"/>
        <v>0.76072607260726077</v>
      </c>
      <c r="Y123" s="101">
        <v>1020</v>
      </c>
      <c r="Z123" s="79">
        <v>179</v>
      </c>
      <c r="AA123" s="77">
        <f t="shared" si="49"/>
        <v>0.17549019607843136</v>
      </c>
      <c r="AB123" s="79">
        <v>841</v>
      </c>
      <c r="AC123" s="77">
        <f t="shared" si="50"/>
        <v>0.82450980392156858</v>
      </c>
      <c r="AD123" s="101">
        <v>349</v>
      </c>
      <c r="AE123" s="79">
        <v>49</v>
      </c>
      <c r="AF123" s="77">
        <f t="shared" si="51"/>
        <v>0.14040114613180515</v>
      </c>
      <c r="AG123" s="79">
        <v>300</v>
      </c>
      <c r="AH123" s="77">
        <f t="shared" si="52"/>
        <v>0.85959885386819479</v>
      </c>
      <c r="AI123" s="101">
        <v>89</v>
      </c>
      <c r="AJ123" s="79">
        <v>9</v>
      </c>
      <c r="AK123" s="77">
        <f t="shared" si="53"/>
        <v>0.10112359550561797</v>
      </c>
      <c r="AL123" s="79">
        <v>80</v>
      </c>
      <c r="AM123" s="77">
        <f t="shared" si="54"/>
        <v>0.898876404494382</v>
      </c>
      <c r="AN123" s="101">
        <f t="shared" si="55"/>
        <v>5714</v>
      </c>
      <c r="AO123" s="79">
        <f t="shared" si="58"/>
        <v>1242</v>
      </c>
      <c r="AP123" s="77">
        <f t="shared" si="56"/>
        <v>0.21736086804340218</v>
      </c>
      <c r="AQ123" s="78">
        <f t="shared" si="59"/>
        <v>4472</v>
      </c>
      <c r="AR123" s="77">
        <f t="shared" si="57"/>
        <v>0.78263913195659784</v>
      </c>
    </row>
    <row r="124" spans="2:44" s="12" customFormat="1" ht="13.5" customHeight="1">
      <c r="B124" s="243"/>
      <c r="C124" s="316"/>
      <c r="D124" s="70" t="s">
        <v>169</v>
      </c>
      <c r="E124" s="102">
        <v>24</v>
      </c>
      <c r="F124" s="69">
        <v>2</v>
      </c>
      <c r="G124" s="67">
        <f t="shared" si="41"/>
        <v>8.3333333333333329E-2</v>
      </c>
      <c r="H124" s="69">
        <v>22</v>
      </c>
      <c r="I124" s="67">
        <f t="shared" si="42"/>
        <v>0.91666666666666663</v>
      </c>
      <c r="J124" s="102">
        <v>70</v>
      </c>
      <c r="K124" s="69">
        <v>0</v>
      </c>
      <c r="L124" s="67">
        <f t="shared" si="43"/>
        <v>0</v>
      </c>
      <c r="M124" s="69">
        <v>70</v>
      </c>
      <c r="N124" s="67">
        <f t="shared" si="44"/>
        <v>1</v>
      </c>
      <c r="O124" s="102">
        <v>2115</v>
      </c>
      <c r="P124" s="69">
        <v>50</v>
      </c>
      <c r="Q124" s="67">
        <f t="shared" si="45"/>
        <v>2.3640661938534278E-2</v>
      </c>
      <c r="R124" s="69">
        <v>2065</v>
      </c>
      <c r="S124" s="67">
        <f t="shared" si="46"/>
        <v>0.97635933806146569</v>
      </c>
      <c r="T124" s="102">
        <v>1601</v>
      </c>
      <c r="U124" s="69">
        <v>36</v>
      </c>
      <c r="V124" s="67">
        <f t="shared" si="47"/>
        <v>2.2485946283572766E-2</v>
      </c>
      <c r="W124" s="69">
        <v>1565</v>
      </c>
      <c r="X124" s="67">
        <f t="shared" si="48"/>
        <v>0.97751405371642719</v>
      </c>
      <c r="Y124" s="102">
        <v>1201</v>
      </c>
      <c r="Z124" s="69">
        <v>16</v>
      </c>
      <c r="AA124" s="67">
        <f t="shared" si="49"/>
        <v>1.3322231473771857E-2</v>
      </c>
      <c r="AB124" s="69">
        <v>1185</v>
      </c>
      <c r="AC124" s="67">
        <f t="shared" si="50"/>
        <v>0.98667776852622813</v>
      </c>
      <c r="AD124" s="102">
        <v>587</v>
      </c>
      <c r="AE124" s="69">
        <v>4</v>
      </c>
      <c r="AF124" s="67">
        <f t="shared" si="51"/>
        <v>6.8143100511073255E-3</v>
      </c>
      <c r="AG124" s="69">
        <v>583</v>
      </c>
      <c r="AH124" s="67">
        <f t="shared" si="52"/>
        <v>0.99318568994889267</v>
      </c>
      <c r="AI124" s="102">
        <v>167</v>
      </c>
      <c r="AJ124" s="69">
        <v>2</v>
      </c>
      <c r="AK124" s="67">
        <f t="shared" si="53"/>
        <v>1.1976047904191617E-2</v>
      </c>
      <c r="AL124" s="69">
        <v>165</v>
      </c>
      <c r="AM124" s="67">
        <f t="shared" si="54"/>
        <v>0.9880239520958084</v>
      </c>
      <c r="AN124" s="102">
        <f t="shared" si="55"/>
        <v>5765</v>
      </c>
      <c r="AO124" s="69">
        <f t="shared" si="58"/>
        <v>110</v>
      </c>
      <c r="AP124" s="67">
        <f t="shared" si="56"/>
        <v>1.9080659150043366E-2</v>
      </c>
      <c r="AQ124" s="68">
        <f t="shared" si="59"/>
        <v>5655</v>
      </c>
      <c r="AR124" s="67">
        <f t="shared" si="57"/>
        <v>0.98091934084995669</v>
      </c>
    </row>
    <row r="125" spans="2:44" s="12" customFormat="1" ht="13.5" customHeight="1">
      <c r="B125" s="244"/>
      <c r="C125" s="318"/>
      <c r="D125" s="63" t="s">
        <v>74</v>
      </c>
      <c r="E125" s="105">
        <v>61</v>
      </c>
      <c r="F125" s="62">
        <v>4</v>
      </c>
      <c r="G125" s="60">
        <f t="shared" si="41"/>
        <v>6.5573770491803282E-2</v>
      </c>
      <c r="H125" s="62">
        <v>57</v>
      </c>
      <c r="I125" s="60">
        <f t="shared" si="42"/>
        <v>0.93442622950819676</v>
      </c>
      <c r="J125" s="105">
        <v>132</v>
      </c>
      <c r="K125" s="62">
        <v>14</v>
      </c>
      <c r="L125" s="60">
        <f t="shared" si="43"/>
        <v>0.10606060606060606</v>
      </c>
      <c r="M125" s="62">
        <v>118</v>
      </c>
      <c r="N125" s="60">
        <f t="shared" si="44"/>
        <v>0.89393939393939392</v>
      </c>
      <c r="O125" s="105">
        <v>4454</v>
      </c>
      <c r="P125" s="62">
        <v>604</v>
      </c>
      <c r="Q125" s="60">
        <f t="shared" si="45"/>
        <v>0.13560844185002247</v>
      </c>
      <c r="R125" s="62">
        <v>3850</v>
      </c>
      <c r="S125" s="60">
        <f t="shared" si="46"/>
        <v>0.86439155814997759</v>
      </c>
      <c r="T125" s="105">
        <v>3419</v>
      </c>
      <c r="U125" s="62">
        <v>471</v>
      </c>
      <c r="V125" s="60">
        <f t="shared" si="47"/>
        <v>0.1377595788242176</v>
      </c>
      <c r="W125" s="62">
        <v>2948</v>
      </c>
      <c r="X125" s="60">
        <f t="shared" si="48"/>
        <v>0.86224042117578237</v>
      </c>
      <c r="Y125" s="105">
        <v>2221</v>
      </c>
      <c r="Z125" s="62">
        <v>195</v>
      </c>
      <c r="AA125" s="60">
        <f t="shared" si="49"/>
        <v>8.7798289058982446E-2</v>
      </c>
      <c r="AB125" s="62">
        <v>2026</v>
      </c>
      <c r="AC125" s="60">
        <f t="shared" si="50"/>
        <v>0.91220171094101754</v>
      </c>
      <c r="AD125" s="105">
        <v>936</v>
      </c>
      <c r="AE125" s="62">
        <v>53</v>
      </c>
      <c r="AF125" s="60">
        <f t="shared" si="51"/>
        <v>5.6623931623931624E-2</v>
      </c>
      <c r="AG125" s="62">
        <v>883</v>
      </c>
      <c r="AH125" s="60">
        <f t="shared" si="52"/>
        <v>0.94337606837606836</v>
      </c>
      <c r="AI125" s="105">
        <v>256</v>
      </c>
      <c r="AJ125" s="62">
        <v>11</v>
      </c>
      <c r="AK125" s="60">
        <f t="shared" si="53"/>
        <v>4.296875E-2</v>
      </c>
      <c r="AL125" s="62">
        <v>245</v>
      </c>
      <c r="AM125" s="60">
        <f t="shared" si="54"/>
        <v>0.95703125</v>
      </c>
      <c r="AN125" s="105">
        <f t="shared" si="55"/>
        <v>11479</v>
      </c>
      <c r="AO125" s="62">
        <f t="shared" si="58"/>
        <v>1352</v>
      </c>
      <c r="AP125" s="60">
        <f t="shared" si="56"/>
        <v>0.11778029445073612</v>
      </c>
      <c r="AQ125" s="61">
        <f t="shared" si="59"/>
        <v>10127</v>
      </c>
      <c r="AR125" s="60">
        <f t="shared" si="57"/>
        <v>0.88221970554926388</v>
      </c>
    </row>
    <row r="126" spans="2:44" s="12" customFormat="1" ht="13.5" customHeight="1">
      <c r="B126" s="242">
        <v>41</v>
      </c>
      <c r="C126" s="315" t="s">
        <v>13</v>
      </c>
      <c r="D126" s="80" t="s">
        <v>168</v>
      </c>
      <c r="E126" s="101">
        <v>9</v>
      </c>
      <c r="F126" s="79">
        <v>1</v>
      </c>
      <c r="G126" s="77">
        <f t="shared" si="41"/>
        <v>0.1111111111111111</v>
      </c>
      <c r="H126" s="79">
        <v>8</v>
      </c>
      <c r="I126" s="77">
        <f t="shared" si="42"/>
        <v>0.88888888888888884</v>
      </c>
      <c r="J126" s="101">
        <v>64</v>
      </c>
      <c r="K126" s="79">
        <v>4</v>
      </c>
      <c r="L126" s="77">
        <f t="shared" si="43"/>
        <v>6.25E-2</v>
      </c>
      <c r="M126" s="79">
        <v>60</v>
      </c>
      <c r="N126" s="77">
        <f t="shared" si="44"/>
        <v>0.9375</v>
      </c>
      <c r="O126" s="101">
        <v>4555</v>
      </c>
      <c r="P126" s="79">
        <v>1053</v>
      </c>
      <c r="Q126" s="77">
        <f t="shared" si="45"/>
        <v>0.23117453347969263</v>
      </c>
      <c r="R126" s="79">
        <v>3502</v>
      </c>
      <c r="S126" s="77">
        <f t="shared" si="46"/>
        <v>0.76882546652030737</v>
      </c>
      <c r="T126" s="101">
        <v>3734</v>
      </c>
      <c r="U126" s="79">
        <v>864</v>
      </c>
      <c r="V126" s="77">
        <f t="shared" si="47"/>
        <v>0.23138725227637921</v>
      </c>
      <c r="W126" s="79">
        <v>2870</v>
      </c>
      <c r="X126" s="77">
        <f t="shared" si="48"/>
        <v>0.76861274772362076</v>
      </c>
      <c r="Y126" s="101">
        <v>2018</v>
      </c>
      <c r="Z126" s="79">
        <v>371</v>
      </c>
      <c r="AA126" s="77">
        <f t="shared" si="49"/>
        <v>0.18384539147670961</v>
      </c>
      <c r="AB126" s="79">
        <v>1647</v>
      </c>
      <c r="AC126" s="77">
        <f t="shared" si="50"/>
        <v>0.81615460852329036</v>
      </c>
      <c r="AD126" s="101">
        <v>691</v>
      </c>
      <c r="AE126" s="79">
        <v>91</v>
      </c>
      <c r="AF126" s="77">
        <f t="shared" si="51"/>
        <v>0.13169319826338641</v>
      </c>
      <c r="AG126" s="79">
        <v>600</v>
      </c>
      <c r="AH126" s="77">
        <f t="shared" si="52"/>
        <v>0.86830680173661356</v>
      </c>
      <c r="AI126" s="101">
        <v>195</v>
      </c>
      <c r="AJ126" s="79">
        <v>18</v>
      </c>
      <c r="AK126" s="77">
        <f t="shared" si="53"/>
        <v>9.2307692307692313E-2</v>
      </c>
      <c r="AL126" s="79">
        <v>177</v>
      </c>
      <c r="AM126" s="77">
        <f t="shared" si="54"/>
        <v>0.90769230769230769</v>
      </c>
      <c r="AN126" s="101">
        <f t="shared" si="55"/>
        <v>11266</v>
      </c>
      <c r="AO126" s="79">
        <f t="shared" si="33"/>
        <v>2402</v>
      </c>
      <c r="AP126" s="77">
        <f t="shared" si="56"/>
        <v>0.21320788212320255</v>
      </c>
      <c r="AQ126" s="78">
        <f t="shared" si="34"/>
        <v>8864</v>
      </c>
      <c r="AR126" s="77">
        <f t="shared" si="57"/>
        <v>0.78679211787679748</v>
      </c>
    </row>
    <row r="127" spans="2:44" s="12" customFormat="1" ht="13.5" customHeight="1">
      <c r="B127" s="243"/>
      <c r="C127" s="316"/>
      <c r="D127" s="70" t="s">
        <v>169</v>
      </c>
      <c r="E127" s="102">
        <v>9</v>
      </c>
      <c r="F127" s="69">
        <v>0</v>
      </c>
      <c r="G127" s="67">
        <f t="shared" si="41"/>
        <v>0</v>
      </c>
      <c r="H127" s="69">
        <v>9</v>
      </c>
      <c r="I127" s="67">
        <f t="shared" si="42"/>
        <v>1</v>
      </c>
      <c r="J127" s="102">
        <v>54</v>
      </c>
      <c r="K127" s="69">
        <v>2</v>
      </c>
      <c r="L127" s="67">
        <f t="shared" si="43"/>
        <v>3.7037037037037035E-2</v>
      </c>
      <c r="M127" s="69">
        <v>52</v>
      </c>
      <c r="N127" s="67">
        <f t="shared" si="44"/>
        <v>0.96296296296296291</v>
      </c>
      <c r="O127" s="102">
        <v>3670</v>
      </c>
      <c r="P127" s="69">
        <v>94</v>
      </c>
      <c r="Q127" s="67">
        <f t="shared" si="45"/>
        <v>2.561307901907357E-2</v>
      </c>
      <c r="R127" s="69">
        <v>3576</v>
      </c>
      <c r="S127" s="67">
        <f t="shared" si="46"/>
        <v>0.97438692098092639</v>
      </c>
      <c r="T127" s="102">
        <v>3094</v>
      </c>
      <c r="U127" s="69">
        <v>60</v>
      </c>
      <c r="V127" s="67">
        <f t="shared" si="47"/>
        <v>1.9392372333548805E-2</v>
      </c>
      <c r="W127" s="69">
        <v>3034</v>
      </c>
      <c r="X127" s="67">
        <f t="shared" si="48"/>
        <v>0.98060762766645115</v>
      </c>
      <c r="Y127" s="102">
        <v>1946</v>
      </c>
      <c r="Z127" s="69">
        <v>30</v>
      </c>
      <c r="AA127" s="67">
        <f t="shared" si="49"/>
        <v>1.5416238437821172E-2</v>
      </c>
      <c r="AB127" s="69">
        <v>1916</v>
      </c>
      <c r="AC127" s="67">
        <f t="shared" si="50"/>
        <v>0.98458376156217886</v>
      </c>
      <c r="AD127" s="102">
        <v>846</v>
      </c>
      <c r="AE127" s="69">
        <v>6</v>
      </c>
      <c r="AF127" s="67">
        <f t="shared" si="51"/>
        <v>7.0921985815602835E-3</v>
      </c>
      <c r="AG127" s="69">
        <v>840</v>
      </c>
      <c r="AH127" s="67">
        <f t="shared" si="52"/>
        <v>0.99290780141843971</v>
      </c>
      <c r="AI127" s="102">
        <v>292</v>
      </c>
      <c r="AJ127" s="69">
        <v>0</v>
      </c>
      <c r="AK127" s="67">
        <f t="shared" si="53"/>
        <v>0</v>
      </c>
      <c r="AL127" s="69">
        <v>292</v>
      </c>
      <c r="AM127" s="67">
        <f t="shared" si="54"/>
        <v>1</v>
      </c>
      <c r="AN127" s="102">
        <f t="shared" si="55"/>
        <v>9911</v>
      </c>
      <c r="AO127" s="69">
        <f t="shared" si="33"/>
        <v>192</v>
      </c>
      <c r="AP127" s="67">
        <f t="shared" si="56"/>
        <v>1.9372414488951668E-2</v>
      </c>
      <c r="AQ127" s="68">
        <f t="shared" si="34"/>
        <v>9719</v>
      </c>
      <c r="AR127" s="67">
        <f t="shared" si="57"/>
        <v>0.98062758551104834</v>
      </c>
    </row>
    <row r="128" spans="2:44" s="12" customFormat="1" ht="13.5" customHeight="1">
      <c r="B128" s="244"/>
      <c r="C128" s="318"/>
      <c r="D128" s="76" t="s">
        <v>74</v>
      </c>
      <c r="E128" s="103">
        <v>18</v>
      </c>
      <c r="F128" s="75">
        <v>1</v>
      </c>
      <c r="G128" s="13">
        <f t="shared" si="41"/>
        <v>5.5555555555555552E-2</v>
      </c>
      <c r="H128" s="75">
        <v>17</v>
      </c>
      <c r="I128" s="13">
        <f t="shared" si="42"/>
        <v>0.94444444444444442</v>
      </c>
      <c r="J128" s="103">
        <v>118</v>
      </c>
      <c r="K128" s="75">
        <v>6</v>
      </c>
      <c r="L128" s="13">
        <f t="shared" si="43"/>
        <v>5.0847457627118647E-2</v>
      </c>
      <c r="M128" s="75">
        <v>112</v>
      </c>
      <c r="N128" s="13">
        <f t="shared" si="44"/>
        <v>0.94915254237288138</v>
      </c>
      <c r="O128" s="103">
        <v>8225</v>
      </c>
      <c r="P128" s="75">
        <v>1147</v>
      </c>
      <c r="Q128" s="13">
        <f t="shared" si="45"/>
        <v>0.13945288753799392</v>
      </c>
      <c r="R128" s="75">
        <v>7078</v>
      </c>
      <c r="S128" s="13">
        <f t="shared" si="46"/>
        <v>0.8605471124620061</v>
      </c>
      <c r="T128" s="103">
        <v>6828</v>
      </c>
      <c r="U128" s="75">
        <v>924</v>
      </c>
      <c r="V128" s="13">
        <f t="shared" si="47"/>
        <v>0.13532513181019332</v>
      </c>
      <c r="W128" s="75">
        <v>5904</v>
      </c>
      <c r="X128" s="13">
        <f t="shared" si="48"/>
        <v>0.86467486818980666</v>
      </c>
      <c r="Y128" s="103">
        <v>3964</v>
      </c>
      <c r="Z128" s="75">
        <v>401</v>
      </c>
      <c r="AA128" s="13">
        <f t="shared" si="49"/>
        <v>0.10116044399596368</v>
      </c>
      <c r="AB128" s="75">
        <v>3563</v>
      </c>
      <c r="AC128" s="13">
        <f t="shared" si="50"/>
        <v>0.89883955600403631</v>
      </c>
      <c r="AD128" s="103">
        <v>1537</v>
      </c>
      <c r="AE128" s="75">
        <v>97</v>
      </c>
      <c r="AF128" s="13">
        <f t="shared" si="51"/>
        <v>6.3109954456733897E-2</v>
      </c>
      <c r="AG128" s="75">
        <v>1440</v>
      </c>
      <c r="AH128" s="13">
        <f t="shared" si="52"/>
        <v>0.93689004554326605</v>
      </c>
      <c r="AI128" s="103">
        <v>487</v>
      </c>
      <c r="AJ128" s="75">
        <v>18</v>
      </c>
      <c r="AK128" s="13">
        <f t="shared" si="53"/>
        <v>3.6960985626283367E-2</v>
      </c>
      <c r="AL128" s="75">
        <v>469</v>
      </c>
      <c r="AM128" s="13">
        <f t="shared" si="54"/>
        <v>0.96303901437371664</v>
      </c>
      <c r="AN128" s="103">
        <f t="shared" si="55"/>
        <v>21177</v>
      </c>
      <c r="AO128" s="75">
        <f t="shared" si="33"/>
        <v>2594</v>
      </c>
      <c r="AP128" s="13">
        <f t="shared" si="56"/>
        <v>0.12249138215989044</v>
      </c>
      <c r="AQ128" s="34">
        <f t="shared" si="34"/>
        <v>18583</v>
      </c>
      <c r="AR128" s="13">
        <f t="shared" si="57"/>
        <v>0.87750861784010958</v>
      </c>
    </row>
    <row r="129" spans="2:44" s="12" customFormat="1" ht="13.5" customHeight="1">
      <c r="B129" s="242">
        <v>42</v>
      </c>
      <c r="C129" s="315" t="s">
        <v>14</v>
      </c>
      <c r="D129" s="80" t="s">
        <v>168</v>
      </c>
      <c r="E129" s="101">
        <v>81</v>
      </c>
      <c r="F129" s="79">
        <v>10</v>
      </c>
      <c r="G129" s="77">
        <f t="shared" si="41"/>
        <v>0.12345679012345678</v>
      </c>
      <c r="H129" s="79">
        <v>71</v>
      </c>
      <c r="I129" s="77">
        <f t="shared" si="42"/>
        <v>0.87654320987654322</v>
      </c>
      <c r="J129" s="101">
        <v>190</v>
      </c>
      <c r="K129" s="79">
        <v>11</v>
      </c>
      <c r="L129" s="77">
        <f t="shared" si="43"/>
        <v>5.7894736842105263E-2</v>
      </c>
      <c r="M129" s="79">
        <v>179</v>
      </c>
      <c r="N129" s="77">
        <f t="shared" si="44"/>
        <v>0.94210526315789478</v>
      </c>
      <c r="O129" s="101">
        <v>13649</v>
      </c>
      <c r="P129" s="79">
        <v>1662</v>
      </c>
      <c r="Q129" s="77">
        <f t="shared" si="45"/>
        <v>0.12176716242948202</v>
      </c>
      <c r="R129" s="79">
        <v>11987</v>
      </c>
      <c r="S129" s="77">
        <f t="shared" si="46"/>
        <v>0.87823283757051795</v>
      </c>
      <c r="T129" s="101">
        <v>9597</v>
      </c>
      <c r="U129" s="79">
        <v>991</v>
      </c>
      <c r="V129" s="77">
        <f t="shared" si="47"/>
        <v>0.10326143586537459</v>
      </c>
      <c r="W129" s="79">
        <v>8606</v>
      </c>
      <c r="X129" s="77">
        <f t="shared" si="48"/>
        <v>0.89673856413462538</v>
      </c>
      <c r="Y129" s="101">
        <v>5109</v>
      </c>
      <c r="Z129" s="79">
        <v>429</v>
      </c>
      <c r="AA129" s="77">
        <f t="shared" si="49"/>
        <v>8.3969465648854963E-2</v>
      </c>
      <c r="AB129" s="79">
        <v>4680</v>
      </c>
      <c r="AC129" s="77">
        <f t="shared" si="50"/>
        <v>0.91603053435114501</v>
      </c>
      <c r="AD129" s="101">
        <v>1889</v>
      </c>
      <c r="AE129" s="79">
        <v>90</v>
      </c>
      <c r="AF129" s="77">
        <f t="shared" si="51"/>
        <v>4.7644256220222343E-2</v>
      </c>
      <c r="AG129" s="79">
        <v>1799</v>
      </c>
      <c r="AH129" s="77">
        <f t="shared" si="52"/>
        <v>0.95235574377977761</v>
      </c>
      <c r="AI129" s="101">
        <v>548</v>
      </c>
      <c r="AJ129" s="79">
        <v>17</v>
      </c>
      <c r="AK129" s="77">
        <f t="shared" si="53"/>
        <v>3.1021897810218978E-2</v>
      </c>
      <c r="AL129" s="79">
        <v>531</v>
      </c>
      <c r="AM129" s="77">
        <f t="shared" si="54"/>
        <v>0.96897810218978098</v>
      </c>
      <c r="AN129" s="101">
        <f t="shared" si="55"/>
        <v>31063</v>
      </c>
      <c r="AO129" s="79">
        <f t="shared" si="33"/>
        <v>3210</v>
      </c>
      <c r="AP129" s="77">
        <f t="shared" si="56"/>
        <v>0.10333837684705276</v>
      </c>
      <c r="AQ129" s="78">
        <f t="shared" si="34"/>
        <v>27853</v>
      </c>
      <c r="AR129" s="77">
        <f t="shared" si="57"/>
        <v>0.89666162315294728</v>
      </c>
    </row>
    <row r="130" spans="2:44" s="12" customFormat="1" ht="13.5" customHeight="1">
      <c r="B130" s="243"/>
      <c r="C130" s="316"/>
      <c r="D130" s="70" t="s">
        <v>169</v>
      </c>
      <c r="E130" s="102">
        <v>50</v>
      </c>
      <c r="F130" s="69">
        <v>2</v>
      </c>
      <c r="G130" s="67">
        <f t="shared" si="41"/>
        <v>0.04</v>
      </c>
      <c r="H130" s="69">
        <v>48</v>
      </c>
      <c r="I130" s="67">
        <f t="shared" si="42"/>
        <v>0.96</v>
      </c>
      <c r="J130" s="102">
        <v>164</v>
      </c>
      <c r="K130" s="69">
        <v>3</v>
      </c>
      <c r="L130" s="67">
        <f t="shared" si="43"/>
        <v>1.8292682926829267E-2</v>
      </c>
      <c r="M130" s="69">
        <v>161</v>
      </c>
      <c r="N130" s="67">
        <f t="shared" si="44"/>
        <v>0.98170731707317072</v>
      </c>
      <c r="O130" s="102">
        <v>9690</v>
      </c>
      <c r="P130" s="69">
        <v>175</v>
      </c>
      <c r="Q130" s="67">
        <f t="shared" si="45"/>
        <v>1.805985552115583E-2</v>
      </c>
      <c r="R130" s="69">
        <v>9515</v>
      </c>
      <c r="S130" s="67">
        <f t="shared" si="46"/>
        <v>0.98194014447884415</v>
      </c>
      <c r="T130" s="102">
        <v>7114</v>
      </c>
      <c r="U130" s="69">
        <v>90</v>
      </c>
      <c r="V130" s="67">
        <f t="shared" si="47"/>
        <v>1.2651110486364914E-2</v>
      </c>
      <c r="W130" s="69">
        <v>7024</v>
      </c>
      <c r="X130" s="67">
        <f t="shared" si="48"/>
        <v>0.98734888951363509</v>
      </c>
      <c r="Y130" s="102">
        <v>4705</v>
      </c>
      <c r="Z130" s="69">
        <v>41</v>
      </c>
      <c r="AA130" s="67">
        <f t="shared" si="49"/>
        <v>8.7141339001062697E-3</v>
      </c>
      <c r="AB130" s="69">
        <v>4664</v>
      </c>
      <c r="AC130" s="67">
        <f t="shared" si="50"/>
        <v>0.99128586609989378</v>
      </c>
      <c r="AD130" s="102">
        <v>2265</v>
      </c>
      <c r="AE130" s="69">
        <v>7</v>
      </c>
      <c r="AF130" s="67">
        <f t="shared" si="51"/>
        <v>3.0905077262693157E-3</v>
      </c>
      <c r="AG130" s="69">
        <v>2258</v>
      </c>
      <c r="AH130" s="67">
        <f t="shared" si="52"/>
        <v>0.99690949227373071</v>
      </c>
      <c r="AI130" s="102">
        <v>821</v>
      </c>
      <c r="AJ130" s="69">
        <v>1</v>
      </c>
      <c r="AK130" s="67">
        <f t="shared" si="53"/>
        <v>1.2180267965895249E-3</v>
      </c>
      <c r="AL130" s="69">
        <v>820</v>
      </c>
      <c r="AM130" s="67">
        <f t="shared" si="54"/>
        <v>0.99878197320341044</v>
      </c>
      <c r="AN130" s="102">
        <f t="shared" si="55"/>
        <v>24809</v>
      </c>
      <c r="AO130" s="69">
        <f t="shared" si="33"/>
        <v>319</v>
      </c>
      <c r="AP130" s="67">
        <f t="shared" si="56"/>
        <v>1.2858236930146318E-2</v>
      </c>
      <c r="AQ130" s="68">
        <f t="shared" si="34"/>
        <v>24490</v>
      </c>
      <c r="AR130" s="67">
        <f t="shared" si="57"/>
        <v>0.98714176306985368</v>
      </c>
    </row>
    <row r="131" spans="2:44" s="12" customFormat="1" ht="13.5" customHeight="1">
      <c r="B131" s="244"/>
      <c r="C131" s="318"/>
      <c r="D131" s="76" t="s">
        <v>74</v>
      </c>
      <c r="E131" s="103">
        <v>131</v>
      </c>
      <c r="F131" s="75">
        <v>12</v>
      </c>
      <c r="G131" s="13">
        <f t="shared" si="41"/>
        <v>9.1603053435114504E-2</v>
      </c>
      <c r="H131" s="75">
        <v>119</v>
      </c>
      <c r="I131" s="13">
        <f t="shared" si="42"/>
        <v>0.90839694656488545</v>
      </c>
      <c r="J131" s="103">
        <v>354</v>
      </c>
      <c r="K131" s="75">
        <v>14</v>
      </c>
      <c r="L131" s="13">
        <f t="shared" si="43"/>
        <v>3.954802259887006E-2</v>
      </c>
      <c r="M131" s="75">
        <v>340</v>
      </c>
      <c r="N131" s="13">
        <f t="shared" si="44"/>
        <v>0.96045197740112997</v>
      </c>
      <c r="O131" s="103">
        <v>23339</v>
      </c>
      <c r="P131" s="75">
        <v>1837</v>
      </c>
      <c r="Q131" s="13">
        <f t="shared" si="45"/>
        <v>7.8709456274904666E-2</v>
      </c>
      <c r="R131" s="75">
        <v>21502</v>
      </c>
      <c r="S131" s="13">
        <f t="shared" si="46"/>
        <v>0.92129054372509533</v>
      </c>
      <c r="T131" s="103">
        <v>16711</v>
      </c>
      <c r="U131" s="75">
        <v>1081</v>
      </c>
      <c r="V131" s="13">
        <f t="shared" si="47"/>
        <v>6.4687930105918251E-2</v>
      </c>
      <c r="W131" s="75">
        <v>15630</v>
      </c>
      <c r="X131" s="13">
        <f t="shared" si="48"/>
        <v>0.93531206989408178</v>
      </c>
      <c r="Y131" s="103">
        <v>9814</v>
      </c>
      <c r="Z131" s="75">
        <v>470</v>
      </c>
      <c r="AA131" s="13">
        <f t="shared" si="49"/>
        <v>4.7890768290197679E-2</v>
      </c>
      <c r="AB131" s="75">
        <v>9344</v>
      </c>
      <c r="AC131" s="13">
        <f t="shared" si="50"/>
        <v>0.95210923170980233</v>
      </c>
      <c r="AD131" s="103">
        <v>4154</v>
      </c>
      <c r="AE131" s="75">
        <v>97</v>
      </c>
      <c r="AF131" s="13">
        <f t="shared" si="51"/>
        <v>2.3350987000481462E-2</v>
      </c>
      <c r="AG131" s="75">
        <v>4057</v>
      </c>
      <c r="AH131" s="13">
        <f t="shared" si="52"/>
        <v>0.97664901299951856</v>
      </c>
      <c r="AI131" s="103">
        <v>1369</v>
      </c>
      <c r="AJ131" s="75">
        <v>18</v>
      </c>
      <c r="AK131" s="13">
        <f t="shared" si="53"/>
        <v>1.3148283418553688E-2</v>
      </c>
      <c r="AL131" s="75">
        <v>1351</v>
      </c>
      <c r="AM131" s="13">
        <f t="shared" si="54"/>
        <v>0.98685171658144633</v>
      </c>
      <c r="AN131" s="103">
        <f t="shared" si="55"/>
        <v>55872</v>
      </c>
      <c r="AO131" s="75">
        <f t="shared" si="33"/>
        <v>3529</v>
      </c>
      <c r="AP131" s="13">
        <f t="shared" si="56"/>
        <v>6.3162227949599081E-2</v>
      </c>
      <c r="AQ131" s="34">
        <f t="shared" si="34"/>
        <v>52343</v>
      </c>
      <c r="AR131" s="13">
        <f t="shared" si="57"/>
        <v>0.93683777205040086</v>
      </c>
    </row>
    <row r="132" spans="2:44" s="12" customFormat="1" ht="13.5" customHeight="1">
      <c r="B132" s="242">
        <v>43</v>
      </c>
      <c r="C132" s="315" t="s">
        <v>9</v>
      </c>
      <c r="D132" s="80" t="s">
        <v>168</v>
      </c>
      <c r="E132" s="101">
        <v>40</v>
      </c>
      <c r="F132" s="79">
        <v>7</v>
      </c>
      <c r="G132" s="77">
        <f t="shared" si="41"/>
        <v>0.17499999999999999</v>
      </c>
      <c r="H132" s="79">
        <v>33</v>
      </c>
      <c r="I132" s="77">
        <f t="shared" si="42"/>
        <v>0.82499999999999996</v>
      </c>
      <c r="J132" s="101">
        <v>108</v>
      </c>
      <c r="K132" s="79">
        <v>21</v>
      </c>
      <c r="L132" s="77">
        <f t="shared" si="43"/>
        <v>0.19444444444444445</v>
      </c>
      <c r="M132" s="79">
        <v>87</v>
      </c>
      <c r="N132" s="77">
        <f t="shared" si="44"/>
        <v>0.80555555555555558</v>
      </c>
      <c r="O132" s="101">
        <v>8441</v>
      </c>
      <c r="P132" s="79">
        <v>3044</v>
      </c>
      <c r="Q132" s="77">
        <f t="shared" si="45"/>
        <v>0.36062077952849186</v>
      </c>
      <c r="R132" s="79">
        <v>5397</v>
      </c>
      <c r="S132" s="77">
        <f t="shared" si="46"/>
        <v>0.63937922047150808</v>
      </c>
      <c r="T132" s="101">
        <v>6291</v>
      </c>
      <c r="U132" s="79">
        <v>2212</v>
      </c>
      <c r="V132" s="77">
        <f t="shared" si="47"/>
        <v>0.35161341599109841</v>
      </c>
      <c r="W132" s="79">
        <v>4079</v>
      </c>
      <c r="X132" s="77">
        <f t="shared" si="48"/>
        <v>0.64838658400890159</v>
      </c>
      <c r="Y132" s="101">
        <v>3464</v>
      </c>
      <c r="Z132" s="79">
        <v>1089</v>
      </c>
      <c r="AA132" s="77">
        <f t="shared" si="49"/>
        <v>0.31437644341801385</v>
      </c>
      <c r="AB132" s="79">
        <v>2375</v>
      </c>
      <c r="AC132" s="77">
        <f t="shared" si="50"/>
        <v>0.68562355658198615</v>
      </c>
      <c r="AD132" s="101">
        <v>1318</v>
      </c>
      <c r="AE132" s="79">
        <v>277</v>
      </c>
      <c r="AF132" s="77">
        <f t="shared" si="51"/>
        <v>0.2101669195751138</v>
      </c>
      <c r="AG132" s="79">
        <v>1041</v>
      </c>
      <c r="AH132" s="77">
        <f t="shared" si="52"/>
        <v>0.7898330804248862</v>
      </c>
      <c r="AI132" s="101">
        <v>386</v>
      </c>
      <c r="AJ132" s="79">
        <v>35</v>
      </c>
      <c r="AK132" s="77">
        <f t="shared" si="53"/>
        <v>9.0673575129533682E-2</v>
      </c>
      <c r="AL132" s="79">
        <v>351</v>
      </c>
      <c r="AM132" s="77">
        <f t="shared" si="54"/>
        <v>0.90932642487046633</v>
      </c>
      <c r="AN132" s="101">
        <f t="shared" si="55"/>
        <v>20048</v>
      </c>
      <c r="AO132" s="79">
        <f t="shared" si="33"/>
        <v>6685</v>
      </c>
      <c r="AP132" s="77">
        <f t="shared" si="56"/>
        <v>0.33344972067039108</v>
      </c>
      <c r="AQ132" s="78">
        <f t="shared" si="34"/>
        <v>13363</v>
      </c>
      <c r="AR132" s="77">
        <f t="shared" si="57"/>
        <v>0.66655027932960897</v>
      </c>
    </row>
    <row r="133" spans="2:44" s="12" customFormat="1" ht="13.5" customHeight="1">
      <c r="B133" s="243"/>
      <c r="C133" s="316"/>
      <c r="D133" s="70" t="s">
        <v>169</v>
      </c>
      <c r="E133" s="102">
        <v>31</v>
      </c>
      <c r="F133" s="69">
        <v>0</v>
      </c>
      <c r="G133" s="67">
        <f t="shared" si="41"/>
        <v>0</v>
      </c>
      <c r="H133" s="69">
        <v>31</v>
      </c>
      <c r="I133" s="67">
        <f t="shared" si="42"/>
        <v>1</v>
      </c>
      <c r="J133" s="102">
        <v>77</v>
      </c>
      <c r="K133" s="69">
        <v>0</v>
      </c>
      <c r="L133" s="67">
        <f t="shared" si="43"/>
        <v>0</v>
      </c>
      <c r="M133" s="69">
        <v>77</v>
      </c>
      <c r="N133" s="67">
        <f t="shared" si="44"/>
        <v>1</v>
      </c>
      <c r="O133" s="102">
        <v>5365</v>
      </c>
      <c r="P133" s="69">
        <v>149</v>
      </c>
      <c r="Q133" s="67">
        <f t="shared" si="45"/>
        <v>2.7772600186393291E-2</v>
      </c>
      <c r="R133" s="69">
        <v>5216</v>
      </c>
      <c r="S133" s="67">
        <f t="shared" si="46"/>
        <v>0.97222739981360673</v>
      </c>
      <c r="T133" s="102">
        <v>3762</v>
      </c>
      <c r="U133" s="69">
        <v>114</v>
      </c>
      <c r="V133" s="67">
        <f t="shared" si="47"/>
        <v>3.0303030303030304E-2</v>
      </c>
      <c r="W133" s="69">
        <v>3648</v>
      </c>
      <c r="X133" s="67">
        <f t="shared" si="48"/>
        <v>0.96969696969696972</v>
      </c>
      <c r="Y133" s="102">
        <v>2665</v>
      </c>
      <c r="Z133" s="69">
        <v>62</v>
      </c>
      <c r="AA133" s="67">
        <f t="shared" si="49"/>
        <v>2.3264540337711071E-2</v>
      </c>
      <c r="AB133" s="69">
        <v>2603</v>
      </c>
      <c r="AC133" s="67">
        <f t="shared" si="50"/>
        <v>0.97673545966228892</v>
      </c>
      <c r="AD133" s="102">
        <v>1331</v>
      </c>
      <c r="AE133" s="69">
        <v>15</v>
      </c>
      <c r="AF133" s="67">
        <f t="shared" si="51"/>
        <v>1.1269722013523666E-2</v>
      </c>
      <c r="AG133" s="69">
        <v>1316</v>
      </c>
      <c r="AH133" s="67">
        <f t="shared" si="52"/>
        <v>0.98873027798647628</v>
      </c>
      <c r="AI133" s="102">
        <v>495</v>
      </c>
      <c r="AJ133" s="69">
        <v>4</v>
      </c>
      <c r="AK133" s="67">
        <f t="shared" si="53"/>
        <v>8.0808080808080808E-3</v>
      </c>
      <c r="AL133" s="69">
        <v>491</v>
      </c>
      <c r="AM133" s="67">
        <f t="shared" si="54"/>
        <v>0.99191919191919187</v>
      </c>
      <c r="AN133" s="102">
        <f t="shared" si="55"/>
        <v>13726</v>
      </c>
      <c r="AO133" s="69">
        <f t="shared" si="33"/>
        <v>344</v>
      </c>
      <c r="AP133" s="67">
        <f t="shared" si="56"/>
        <v>2.5061926271309924E-2</v>
      </c>
      <c r="AQ133" s="68">
        <f t="shared" si="34"/>
        <v>13382</v>
      </c>
      <c r="AR133" s="67">
        <f t="shared" si="57"/>
        <v>0.97493807372869012</v>
      </c>
    </row>
    <row r="134" spans="2:44" s="12" customFormat="1" ht="13.5" customHeight="1">
      <c r="B134" s="244"/>
      <c r="C134" s="318"/>
      <c r="D134" s="76" t="s">
        <v>74</v>
      </c>
      <c r="E134" s="103">
        <v>71</v>
      </c>
      <c r="F134" s="75">
        <v>7</v>
      </c>
      <c r="G134" s="13">
        <f t="shared" si="41"/>
        <v>9.8591549295774641E-2</v>
      </c>
      <c r="H134" s="75">
        <v>64</v>
      </c>
      <c r="I134" s="13">
        <f t="shared" si="42"/>
        <v>0.90140845070422537</v>
      </c>
      <c r="J134" s="103">
        <v>185</v>
      </c>
      <c r="K134" s="75">
        <v>21</v>
      </c>
      <c r="L134" s="13">
        <f t="shared" si="43"/>
        <v>0.11351351351351352</v>
      </c>
      <c r="M134" s="75">
        <v>164</v>
      </c>
      <c r="N134" s="13">
        <f t="shared" si="44"/>
        <v>0.88648648648648654</v>
      </c>
      <c r="O134" s="103">
        <v>13806</v>
      </c>
      <c r="P134" s="75">
        <v>3193</v>
      </c>
      <c r="Q134" s="13">
        <f t="shared" si="45"/>
        <v>0.23127625669998553</v>
      </c>
      <c r="R134" s="75">
        <v>10613</v>
      </c>
      <c r="S134" s="13">
        <f t="shared" si="46"/>
        <v>0.76872374330001447</v>
      </c>
      <c r="T134" s="103">
        <v>10053</v>
      </c>
      <c r="U134" s="75">
        <v>2326</v>
      </c>
      <c r="V134" s="13">
        <f t="shared" si="47"/>
        <v>0.23137371928777478</v>
      </c>
      <c r="W134" s="75">
        <v>7727</v>
      </c>
      <c r="X134" s="13">
        <f t="shared" si="48"/>
        <v>0.76862628071222516</v>
      </c>
      <c r="Y134" s="103">
        <v>6129</v>
      </c>
      <c r="Z134" s="75">
        <v>1151</v>
      </c>
      <c r="AA134" s="13">
        <f t="shared" si="49"/>
        <v>0.18779572524065916</v>
      </c>
      <c r="AB134" s="75">
        <v>4978</v>
      </c>
      <c r="AC134" s="13">
        <f t="shared" si="50"/>
        <v>0.81220427475934087</v>
      </c>
      <c r="AD134" s="103">
        <v>2649</v>
      </c>
      <c r="AE134" s="75">
        <v>292</v>
      </c>
      <c r="AF134" s="13">
        <f t="shared" si="51"/>
        <v>0.11023027557568894</v>
      </c>
      <c r="AG134" s="75">
        <v>2357</v>
      </c>
      <c r="AH134" s="13">
        <f t="shared" si="52"/>
        <v>0.88976972442431101</v>
      </c>
      <c r="AI134" s="103">
        <v>881</v>
      </c>
      <c r="AJ134" s="75">
        <v>39</v>
      </c>
      <c r="AK134" s="13">
        <f t="shared" si="53"/>
        <v>4.4267877412031781E-2</v>
      </c>
      <c r="AL134" s="75">
        <v>842</v>
      </c>
      <c r="AM134" s="13">
        <f t="shared" si="54"/>
        <v>0.95573212258796825</v>
      </c>
      <c r="AN134" s="103">
        <f t="shared" si="55"/>
        <v>33774</v>
      </c>
      <c r="AO134" s="75">
        <f t="shared" si="33"/>
        <v>7029</v>
      </c>
      <c r="AP134" s="13">
        <f t="shared" si="56"/>
        <v>0.20811867116717001</v>
      </c>
      <c r="AQ134" s="34">
        <f t="shared" si="34"/>
        <v>26745</v>
      </c>
      <c r="AR134" s="13">
        <f t="shared" si="57"/>
        <v>0.79188132883283002</v>
      </c>
    </row>
    <row r="135" spans="2:44" s="12" customFormat="1" ht="13.5" customHeight="1">
      <c r="B135" s="242">
        <v>44</v>
      </c>
      <c r="C135" s="315" t="s">
        <v>21</v>
      </c>
      <c r="D135" s="80" t="s">
        <v>168</v>
      </c>
      <c r="E135" s="101">
        <v>18</v>
      </c>
      <c r="F135" s="79">
        <v>4</v>
      </c>
      <c r="G135" s="77">
        <f t="shared" ref="G135:G198" si="60">IFERROR(F135/E135,"-")</f>
        <v>0.22222222222222221</v>
      </c>
      <c r="H135" s="79">
        <v>14</v>
      </c>
      <c r="I135" s="77">
        <f t="shared" ref="I135:I198" si="61">IFERROR(H135/E135,"-")</f>
        <v>0.77777777777777779</v>
      </c>
      <c r="J135" s="101">
        <v>64</v>
      </c>
      <c r="K135" s="79">
        <v>11</v>
      </c>
      <c r="L135" s="77">
        <f t="shared" ref="L135:L198" si="62">IFERROR(K135/J135,"-")</f>
        <v>0.171875</v>
      </c>
      <c r="M135" s="79">
        <v>53</v>
      </c>
      <c r="N135" s="77">
        <f t="shared" ref="N135:N198" si="63">IFERROR(M135/J135,"-")</f>
        <v>0.828125</v>
      </c>
      <c r="O135" s="101">
        <v>8982</v>
      </c>
      <c r="P135" s="79">
        <v>2757</v>
      </c>
      <c r="Q135" s="77">
        <f t="shared" ref="Q135:Q198" si="64">IFERROR(P135/O135,"-")</f>
        <v>0.30694722778891115</v>
      </c>
      <c r="R135" s="79">
        <v>6225</v>
      </c>
      <c r="S135" s="77">
        <f t="shared" ref="S135:S198" si="65">IFERROR(R135/O135,"-")</f>
        <v>0.69305277221108885</v>
      </c>
      <c r="T135" s="101">
        <v>6958</v>
      </c>
      <c r="U135" s="79">
        <v>2068</v>
      </c>
      <c r="V135" s="77">
        <f t="shared" ref="V135:V198" si="66">IFERROR(U135/T135,"-")</f>
        <v>0.29721184248347227</v>
      </c>
      <c r="W135" s="79">
        <v>4890</v>
      </c>
      <c r="X135" s="77">
        <f t="shared" ref="X135:X198" si="67">IFERROR(W135/T135,"-")</f>
        <v>0.70278815751652779</v>
      </c>
      <c r="Y135" s="101">
        <v>3792</v>
      </c>
      <c r="Z135" s="79">
        <v>897</v>
      </c>
      <c r="AA135" s="77">
        <f t="shared" ref="AA135:AA198" si="68">IFERROR(Z135/Y135,"-")</f>
        <v>0.23655063291139242</v>
      </c>
      <c r="AB135" s="79">
        <v>2895</v>
      </c>
      <c r="AC135" s="77">
        <f t="shared" ref="AC135:AC198" si="69">IFERROR(AB135/Y135,"-")</f>
        <v>0.76344936708860756</v>
      </c>
      <c r="AD135" s="101">
        <v>1301</v>
      </c>
      <c r="AE135" s="79">
        <v>199</v>
      </c>
      <c r="AF135" s="77">
        <f t="shared" ref="AF135:AF198" si="70">IFERROR(AE135/AD135,"-")</f>
        <v>0.15295926210607225</v>
      </c>
      <c r="AG135" s="79">
        <v>1102</v>
      </c>
      <c r="AH135" s="77">
        <f t="shared" ref="AH135:AH198" si="71">IFERROR(AG135/AD135,"-")</f>
        <v>0.84704073789392775</v>
      </c>
      <c r="AI135" s="101">
        <v>355</v>
      </c>
      <c r="AJ135" s="79">
        <v>23</v>
      </c>
      <c r="AK135" s="77">
        <f t="shared" ref="AK135:AK198" si="72">IFERROR(AJ135/AI135,"-")</f>
        <v>6.4788732394366194E-2</v>
      </c>
      <c r="AL135" s="79">
        <v>332</v>
      </c>
      <c r="AM135" s="77">
        <f t="shared" ref="AM135:AM198" si="73">IFERROR(AL135/AI135,"-")</f>
        <v>0.93521126760563378</v>
      </c>
      <c r="AN135" s="101">
        <f t="shared" ref="AN135:AN198" si="74">SUM(E135,J135,O135,T135,Y135,AD135,AI135,)</f>
        <v>21470</v>
      </c>
      <c r="AO135" s="79">
        <f t="shared" si="33"/>
        <v>5959</v>
      </c>
      <c r="AP135" s="77">
        <f t="shared" ref="AP135:AP198" si="75">IFERROR(AO135/AN135,"-")</f>
        <v>0.27755006986492781</v>
      </c>
      <c r="AQ135" s="78">
        <f t="shared" si="34"/>
        <v>15511</v>
      </c>
      <c r="AR135" s="77">
        <f t="shared" ref="AR135:AR198" si="76">IFERROR(AQ135/AN135,"-")</f>
        <v>0.72244993013507219</v>
      </c>
    </row>
    <row r="136" spans="2:44" s="12" customFormat="1" ht="13.5" customHeight="1">
      <c r="B136" s="243"/>
      <c r="C136" s="316"/>
      <c r="D136" s="70" t="s">
        <v>169</v>
      </c>
      <c r="E136" s="102">
        <v>16</v>
      </c>
      <c r="F136" s="69">
        <v>0</v>
      </c>
      <c r="G136" s="67">
        <f t="shared" si="60"/>
        <v>0</v>
      </c>
      <c r="H136" s="69">
        <v>16</v>
      </c>
      <c r="I136" s="67">
        <f t="shared" si="61"/>
        <v>1</v>
      </c>
      <c r="J136" s="102">
        <v>31</v>
      </c>
      <c r="K136" s="69">
        <v>0</v>
      </c>
      <c r="L136" s="67">
        <f t="shared" si="62"/>
        <v>0</v>
      </c>
      <c r="M136" s="69">
        <v>31</v>
      </c>
      <c r="N136" s="67">
        <f t="shared" si="63"/>
        <v>1</v>
      </c>
      <c r="O136" s="102">
        <v>6303</v>
      </c>
      <c r="P136" s="69">
        <v>190</v>
      </c>
      <c r="Q136" s="67">
        <f t="shared" si="64"/>
        <v>3.0144375694113913E-2</v>
      </c>
      <c r="R136" s="69">
        <v>6113</v>
      </c>
      <c r="S136" s="67">
        <f t="shared" si="65"/>
        <v>0.96985562430588612</v>
      </c>
      <c r="T136" s="102">
        <v>4839</v>
      </c>
      <c r="U136" s="69">
        <v>131</v>
      </c>
      <c r="V136" s="67">
        <f t="shared" si="66"/>
        <v>2.7071709030791487E-2</v>
      </c>
      <c r="W136" s="69">
        <v>4708</v>
      </c>
      <c r="X136" s="67">
        <f t="shared" si="67"/>
        <v>0.97292829096920852</v>
      </c>
      <c r="Y136" s="102">
        <v>3242</v>
      </c>
      <c r="Z136" s="69">
        <v>67</v>
      </c>
      <c r="AA136" s="67">
        <f t="shared" si="68"/>
        <v>2.0666255397902528E-2</v>
      </c>
      <c r="AB136" s="69">
        <v>3175</v>
      </c>
      <c r="AC136" s="67">
        <f t="shared" si="69"/>
        <v>0.97933374460209743</v>
      </c>
      <c r="AD136" s="102">
        <v>1462</v>
      </c>
      <c r="AE136" s="69">
        <v>14</v>
      </c>
      <c r="AF136" s="67">
        <f t="shared" si="70"/>
        <v>9.575923392612859E-3</v>
      </c>
      <c r="AG136" s="69">
        <v>1448</v>
      </c>
      <c r="AH136" s="67">
        <f t="shared" si="71"/>
        <v>0.99042407660738718</v>
      </c>
      <c r="AI136" s="102">
        <v>486</v>
      </c>
      <c r="AJ136" s="69">
        <v>2</v>
      </c>
      <c r="AK136" s="67">
        <f t="shared" si="72"/>
        <v>4.11522633744856E-3</v>
      </c>
      <c r="AL136" s="69">
        <v>484</v>
      </c>
      <c r="AM136" s="67">
        <f t="shared" si="73"/>
        <v>0.99588477366255146</v>
      </c>
      <c r="AN136" s="102">
        <f t="shared" si="74"/>
        <v>16379</v>
      </c>
      <c r="AO136" s="69">
        <f t="shared" si="33"/>
        <v>404</v>
      </c>
      <c r="AP136" s="67">
        <f t="shared" si="75"/>
        <v>2.4665730508578058E-2</v>
      </c>
      <c r="AQ136" s="68">
        <f t="shared" si="34"/>
        <v>15975</v>
      </c>
      <c r="AR136" s="67">
        <f t="shared" si="76"/>
        <v>0.97533426949142199</v>
      </c>
    </row>
    <row r="137" spans="2:44" s="12" customFormat="1" ht="13.5" customHeight="1">
      <c r="B137" s="244"/>
      <c r="C137" s="318"/>
      <c r="D137" s="76" t="s">
        <v>74</v>
      </c>
      <c r="E137" s="103">
        <v>34</v>
      </c>
      <c r="F137" s="75">
        <v>4</v>
      </c>
      <c r="G137" s="13">
        <f t="shared" si="60"/>
        <v>0.11764705882352941</v>
      </c>
      <c r="H137" s="75">
        <v>30</v>
      </c>
      <c r="I137" s="13">
        <f t="shared" si="61"/>
        <v>0.88235294117647056</v>
      </c>
      <c r="J137" s="103">
        <v>95</v>
      </c>
      <c r="K137" s="75">
        <v>11</v>
      </c>
      <c r="L137" s="13">
        <f t="shared" si="62"/>
        <v>0.11578947368421053</v>
      </c>
      <c r="M137" s="75">
        <v>84</v>
      </c>
      <c r="N137" s="13">
        <f t="shared" si="63"/>
        <v>0.88421052631578945</v>
      </c>
      <c r="O137" s="103">
        <v>15285</v>
      </c>
      <c r="P137" s="75">
        <v>2947</v>
      </c>
      <c r="Q137" s="13">
        <f t="shared" si="64"/>
        <v>0.19280340202813215</v>
      </c>
      <c r="R137" s="75">
        <v>12338</v>
      </c>
      <c r="S137" s="13">
        <f t="shared" si="65"/>
        <v>0.80719659797186782</v>
      </c>
      <c r="T137" s="103">
        <v>11797</v>
      </c>
      <c r="U137" s="75">
        <v>2199</v>
      </c>
      <c r="V137" s="13">
        <f t="shared" si="66"/>
        <v>0.18640332287869799</v>
      </c>
      <c r="W137" s="75">
        <v>9598</v>
      </c>
      <c r="X137" s="13">
        <f t="shared" si="67"/>
        <v>0.81359667712130201</v>
      </c>
      <c r="Y137" s="103">
        <v>7034</v>
      </c>
      <c r="Z137" s="75">
        <v>964</v>
      </c>
      <c r="AA137" s="13">
        <f t="shared" si="68"/>
        <v>0.137048620983793</v>
      </c>
      <c r="AB137" s="75">
        <v>6070</v>
      </c>
      <c r="AC137" s="13">
        <f t="shared" si="69"/>
        <v>0.862951379016207</v>
      </c>
      <c r="AD137" s="103">
        <v>2763</v>
      </c>
      <c r="AE137" s="75">
        <v>213</v>
      </c>
      <c r="AF137" s="13">
        <f t="shared" si="70"/>
        <v>7.7090119435396315E-2</v>
      </c>
      <c r="AG137" s="75">
        <v>2550</v>
      </c>
      <c r="AH137" s="13">
        <f t="shared" si="71"/>
        <v>0.92290988056460366</v>
      </c>
      <c r="AI137" s="103">
        <v>841</v>
      </c>
      <c r="AJ137" s="75">
        <v>25</v>
      </c>
      <c r="AK137" s="13">
        <f t="shared" si="72"/>
        <v>2.9726516052318668E-2</v>
      </c>
      <c r="AL137" s="75">
        <v>816</v>
      </c>
      <c r="AM137" s="13">
        <f t="shared" si="73"/>
        <v>0.97027348394768131</v>
      </c>
      <c r="AN137" s="103">
        <f t="shared" si="74"/>
        <v>37849</v>
      </c>
      <c r="AO137" s="75">
        <f t="shared" si="33"/>
        <v>6363</v>
      </c>
      <c r="AP137" s="13">
        <f t="shared" si="75"/>
        <v>0.16811540595524321</v>
      </c>
      <c r="AQ137" s="34">
        <f t="shared" si="34"/>
        <v>31486</v>
      </c>
      <c r="AR137" s="13">
        <f t="shared" si="76"/>
        <v>0.83188459404475679</v>
      </c>
    </row>
    <row r="138" spans="2:44" s="12" customFormat="1" ht="13.5" customHeight="1">
      <c r="B138" s="242">
        <v>45</v>
      </c>
      <c r="C138" s="315" t="s">
        <v>47</v>
      </c>
      <c r="D138" s="80" t="s">
        <v>168</v>
      </c>
      <c r="E138" s="101">
        <v>34</v>
      </c>
      <c r="F138" s="79">
        <v>6</v>
      </c>
      <c r="G138" s="77">
        <f t="shared" si="60"/>
        <v>0.17647058823529413</v>
      </c>
      <c r="H138" s="79">
        <v>28</v>
      </c>
      <c r="I138" s="77">
        <f t="shared" si="61"/>
        <v>0.82352941176470584</v>
      </c>
      <c r="J138" s="101">
        <v>74</v>
      </c>
      <c r="K138" s="79">
        <v>5</v>
      </c>
      <c r="L138" s="77">
        <f t="shared" si="62"/>
        <v>6.7567567567567571E-2</v>
      </c>
      <c r="M138" s="79">
        <v>69</v>
      </c>
      <c r="N138" s="77">
        <f t="shared" si="63"/>
        <v>0.93243243243243246</v>
      </c>
      <c r="O138" s="101">
        <v>2664</v>
      </c>
      <c r="P138" s="79">
        <v>733</v>
      </c>
      <c r="Q138" s="77">
        <f t="shared" si="64"/>
        <v>0.27515015015015015</v>
      </c>
      <c r="R138" s="79">
        <v>1931</v>
      </c>
      <c r="S138" s="77">
        <f t="shared" si="65"/>
        <v>0.7248498498498499</v>
      </c>
      <c r="T138" s="101">
        <v>2110</v>
      </c>
      <c r="U138" s="79">
        <v>586</v>
      </c>
      <c r="V138" s="77">
        <f t="shared" si="66"/>
        <v>0.2777251184834123</v>
      </c>
      <c r="W138" s="79">
        <v>1524</v>
      </c>
      <c r="X138" s="77">
        <f t="shared" si="67"/>
        <v>0.7222748815165877</v>
      </c>
      <c r="Y138" s="101">
        <v>1138</v>
      </c>
      <c r="Z138" s="79">
        <v>241</v>
      </c>
      <c r="AA138" s="77">
        <f t="shared" si="68"/>
        <v>0.21177504393673111</v>
      </c>
      <c r="AB138" s="79">
        <v>897</v>
      </c>
      <c r="AC138" s="77">
        <f t="shared" si="69"/>
        <v>0.78822495606326892</v>
      </c>
      <c r="AD138" s="101">
        <v>424</v>
      </c>
      <c r="AE138" s="79">
        <v>49</v>
      </c>
      <c r="AF138" s="77">
        <f t="shared" si="70"/>
        <v>0.11556603773584906</v>
      </c>
      <c r="AG138" s="79">
        <v>375</v>
      </c>
      <c r="AH138" s="77">
        <f t="shared" si="71"/>
        <v>0.88443396226415094</v>
      </c>
      <c r="AI138" s="101">
        <v>111</v>
      </c>
      <c r="AJ138" s="79">
        <v>6</v>
      </c>
      <c r="AK138" s="77">
        <f t="shared" si="72"/>
        <v>5.4054054054054057E-2</v>
      </c>
      <c r="AL138" s="79">
        <v>105</v>
      </c>
      <c r="AM138" s="77">
        <f t="shared" si="73"/>
        <v>0.94594594594594594</v>
      </c>
      <c r="AN138" s="101">
        <f t="shared" si="74"/>
        <v>6555</v>
      </c>
      <c r="AO138" s="79">
        <f t="shared" si="33"/>
        <v>1626</v>
      </c>
      <c r="AP138" s="77">
        <f t="shared" si="75"/>
        <v>0.24805491990846681</v>
      </c>
      <c r="AQ138" s="78">
        <f t="shared" si="34"/>
        <v>4929</v>
      </c>
      <c r="AR138" s="77">
        <f t="shared" si="76"/>
        <v>0.75194508009153316</v>
      </c>
    </row>
    <row r="139" spans="2:44" s="12" customFormat="1" ht="13.5" customHeight="1">
      <c r="B139" s="243"/>
      <c r="C139" s="316"/>
      <c r="D139" s="70" t="s">
        <v>169</v>
      </c>
      <c r="E139" s="102">
        <v>20</v>
      </c>
      <c r="F139" s="69">
        <v>0</v>
      </c>
      <c r="G139" s="67">
        <f t="shared" si="60"/>
        <v>0</v>
      </c>
      <c r="H139" s="69">
        <v>20</v>
      </c>
      <c r="I139" s="67">
        <f t="shared" si="61"/>
        <v>1</v>
      </c>
      <c r="J139" s="102">
        <v>80</v>
      </c>
      <c r="K139" s="69">
        <v>3</v>
      </c>
      <c r="L139" s="67">
        <f t="shared" si="62"/>
        <v>3.7499999999999999E-2</v>
      </c>
      <c r="M139" s="69">
        <v>77</v>
      </c>
      <c r="N139" s="67">
        <f t="shared" si="63"/>
        <v>0.96250000000000002</v>
      </c>
      <c r="O139" s="102">
        <v>2329</v>
      </c>
      <c r="P139" s="69">
        <v>23</v>
      </c>
      <c r="Q139" s="67">
        <f t="shared" si="64"/>
        <v>9.8754830399313005E-3</v>
      </c>
      <c r="R139" s="69">
        <v>2306</v>
      </c>
      <c r="S139" s="67">
        <f t="shared" si="65"/>
        <v>0.99012451696006865</v>
      </c>
      <c r="T139" s="102">
        <v>1886</v>
      </c>
      <c r="U139" s="69">
        <v>22</v>
      </c>
      <c r="V139" s="67">
        <f t="shared" si="66"/>
        <v>1.166489925768823E-2</v>
      </c>
      <c r="W139" s="69">
        <v>1864</v>
      </c>
      <c r="X139" s="67">
        <f t="shared" si="67"/>
        <v>0.98833510074231179</v>
      </c>
      <c r="Y139" s="102">
        <v>1334</v>
      </c>
      <c r="Z139" s="69">
        <v>11</v>
      </c>
      <c r="AA139" s="67">
        <f t="shared" si="68"/>
        <v>8.2458770614692659E-3</v>
      </c>
      <c r="AB139" s="69">
        <v>1323</v>
      </c>
      <c r="AC139" s="67">
        <f t="shared" si="69"/>
        <v>0.99175412293853071</v>
      </c>
      <c r="AD139" s="102">
        <v>622</v>
      </c>
      <c r="AE139" s="69">
        <v>0</v>
      </c>
      <c r="AF139" s="67">
        <f t="shared" si="70"/>
        <v>0</v>
      </c>
      <c r="AG139" s="69">
        <v>622</v>
      </c>
      <c r="AH139" s="67">
        <f t="shared" si="71"/>
        <v>1</v>
      </c>
      <c r="AI139" s="102">
        <v>169</v>
      </c>
      <c r="AJ139" s="69">
        <v>0</v>
      </c>
      <c r="AK139" s="67">
        <f t="shared" si="72"/>
        <v>0</v>
      </c>
      <c r="AL139" s="69">
        <v>169</v>
      </c>
      <c r="AM139" s="67">
        <f t="shared" si="73"/>
        <v>1</v>
      </c>
      <c r="AN139" s="102">
        <f t="shared" si="74"/>
        <v>6440</v>
      </c>
      <c r="AO139" s="69">
        <f t="shared" si="33"/>
        <v>59</v>
      </c>
      <c r="AP139" s="67">
        <f t="shared" si="75"/>
        <v>9.1614906832298143E-3</v>
      </c>
      <c r="AQ139" s="68">
        <f t="shared" si="34"/>
        <v>6381</v>
      </c>
      <c r="AR139" s="67">
        <f t="shared" si="76"/>
        <v>0.9908385093167702</v>
      </c>
    </row>
    <row r="140" spans="2:44" s="12" customFormat="1" ht="13.5" customHeight="1">
      <c r="B140" s="244"/>
      <c r="C140" s="318"/>
      <c r="D140" s="76" t="s">
        <v>74</v>
      </c>
      <c r="E140" s="103">
        <v>54</v>
      </c>
      <c r="F140" s="75">
        <v>6</v>
      </c>
      <c r="G140" s="13">
        <f t="shared" si="60"/>
        <v>0.1111111111111111</v>
      </c>
      <c r="H140" s="75">
        <v>48</v>
      </c>
      <c r="I140" s="13">
        <f t="shared" si="61"/>
        <v>0.88888888888888884</v>
      </c>
      <c r="J140" s="103">
        <v>154</v>
      </c>
      <c r="K140" s="75">
        <v>8</v>
      </c>
      <c r="L140" s="13">
        <f t="shared" si="62"/>
        <v>5.1948051948051951E-2</v>
      </c>
      <c r="M140" s="75">
        <v>146</v>
      </c>
      <c r="N140" s="13">
        <f t="shared" si="63"/>
        <v>0.94805194805194803</v>
      </c>
      <c r="O140" s="103">
        <v>4993</v>
      </c>
      <c r="P140" s="75">
        <v>756</v>
      </c>
      <c r="Q140" s="13">
        <f t="shared" si="64"/>
        <v>0.15141197676747448</v>
      </c>
      <c r="R140" s="75">
        <v>4237</v>
      </c>
      <c r="S140" s="13">
        <f t="shared" si="65"/>
        <v>0.84858802323252558</v>
      </c>
      <c r="T140" s="103">
        <v>3996</v>
      </c>
      <c r="U140" s="75">
        <v>608</v>
      </c>
      <c r="V140" s="13">
        <f t="shared" si="66"/>
        <v>0.15215215215215216</v>
      </c>
      <c r="W140" s="75">
        <v>3388</v>
      </c>
      <c r="X140" s="13">
        <f t="shared" si="67"/>
        <v>0.84784784784784784</v>
      </c>
      <c r="Y140" s="103">
        <v>2472</v>
      </c>
      <c r="Z140" s="75">
        <v>252</v>
      </c>
      <c r="AA140" s="13">
        <f t="shared" si="68"/>
        <v>0.10194174757281553</v>
      </c>
      <c r="AB140" s="75">
        <v>2220</v>
      </c>
      <c r="AC140" s="13">
        <f t="shared" si="69"/>
        <v>0.89805825242718451</v>
      </c>
      <c r="AD140" s="103">
        <v>1046</v>
      </c>
      <c r="AE140" s="75">
        <v>49</v>
      </c>
      <c r="AF140" s="13">
        <f t="shared" si="70"/>
        <v>4.6845124282982792E-2</v>
      </c>
      <c r="AG140" s="75">
        <v>997</v>
      </c>
      <c r="AH140" s="13">
        <f t="shared" si="71"/>
        <v>0.95315487571701718</v>
      </c>
      <c r="AI140" s="103">
        <v>280</v>
      </c>
      <c r="AJ140" s="75">
        <v>6</v>
      </c>
      <c r="AK140" s="13">
        <f t="shared" si="72"/>
        <v>2.1428571428571429E-2</v>
      </c>
      <c r="AL140" s="75">
        <v>274</v>
      </c>
      <c r="AM140" s="13">
        <f t="shared" si="73"/>
        <v>0.97857142857142854</v>
      </c>
      <c r="AN140" s="103">
        <f t="shared" si="74"/>
        <v>12995</v>
      </c>
      <c r="AO140" s="75">
        <f t="shared" si="33"/>
        <v>1685</v>
      </c>
      <c r="AP140" s="13">
        <f t="shared" si="75"/>
        <v>0.12966525586764141</v>
      </c>
      <c r="AQ140" s="34">
        <f t="shared" si="34"/>
        <v>11310</v>
      </c>
      <c r="AR140" s="13">
        <f t="shared" si="76"/>
        <v>0.87033474413235856</v>
      </c>
    </row>
    <row r="141" spans="2:44" s="12" customFormat="1" ht="13.5" customHeight="1">
      <c r="B141" s="242">
        <v>46</v>
      </c>
      <c r="C141" s="315" t="s">
        <v>25</v>
      </c>
      <c r="D141" s="80" t="s">
        <v>168</v>
      </c>
      <c r="E141" s="101">
        <v>37</v>
      </c>
      <c r="F141" s="79">
        <v>4</v>
      </c>
      <c r="G141" s="77">
        <f t="shared" si="60"/>
        <v>0.10810810810810811</v>
      </c>
      <c r="H141" s="79">
        <v>33</v>
      </c>
      <c r="I141" s="77">
        <f t="shared" si="61"/>
        <v>0.89189189189189189</v>
      </c>
      <c r="J141" s="101">
        <v>73</v>
      </c>
      <c r="K141" s="79">
        <v>10</v>
      </c>
      <c r="L141" s="77">
        <f t="shared" si="62"/>
        <v>0.13698630136986301</v>
      </c>
      <c r="M141" s="79">
        <v>63</v>
      </c>
      <c r="N141" s="77">
        <f t="shared" si="63"/>
        <v>0.86301369863013699</v>
      </c>
      <c r="O141" s="101">
        <v>3815</v>
      </c>
      <c r="P141" s="79">
        <v>970</v>
      </c>
      <c r="Q141" s="77">
        <f t="shared" si="64"/>
        <v>0.25425950196592401</v>
      </c>
      <c r="R141" s="79">
        <v>2845</v>
      </c>
      <c r="S141" s="77">
        <f t="shared" si="65"/>
        <v>0.74574049803407605</v>
      </c>
      <c r="T141" s="101">
        <v>2894</v>
      </c>
      <c r="U141" s="79">
        <v>722</v>
      </c>
      <c r="V141" s="77">
        <f t="shared" si="66"/>
        <v>0.24948168624740844</v>
      </c>
      <c r="W141" s="79">
        <v>2172</v>
      </c>
      <c r="X141" s="77">
        <f t="shared" si="67"/>
        <v>0.75051831375259159</v>
      </c>
      <c r="Y141" s="101">
        <v>1646</v>
      </c>
      <c r="Z141" s="79">
        <v>329</v>
      </c>
      <c r="AA141" s="77">
        <f t="shared" si="68"/>
        <v>0.19987849331713245</v>
      </c>
      <c r="AB141" s="79">
        <v>1317</v>
      </c>
      <c r="AC141" s="77">
        <f t="shared" si="69"/>
        <v>0.80012150668286752</v>
      </c>
      <c r="AD141" s="101">
        <v>660</v>
      </c>
      <c r="AE141" s="79">
        <v>79</v>
      </c>
      <c r="AF141" s="77">
        <f t="shared" si="70"/>
        <v>0.11969696969696969</v>
      </c>
      <c r="AG141" s="79">
        <v>581</v>
      </c>
      <c r="AH141" s="77">
        <f t="shared" si="71"/>
        <v>0.88030303030303025</v>
      </c>
      <c r="AI141" s="101">
        <v>206</v>
      </c>
      <c r="AJ141" s="79">
        <v>16</v>
      </c>
      <c r="AK141" s="77">
        <f t="shared" si="72"/>
        <v>7.7669902912621352E-2</v>
      </c>
      <c r="AL141" s="79">
        <v>190</v>
      </c>
      <c r="AM141" s="77">
        <f t="shared" si="73"/>
        <v>0.92233009708737868</v>
      </c>
      <c r="AN141" s="101">
        <f t="shared" si="74"/>
        <v>9331</v>
      </c>
      <c r="AO141" s="79">
        <f t="shared" si="33"/>
        <v>2130</v>
      </c>
      <c r="AP141" s="77">
        <f t="shared" si="75"/>
        <v>0.22827135355267389</v>
      </c>
      <c r="AQ141" s="78">
        <f t="shared" si="34"/>
        <v>7201</v>
      </c>
      <c r="AR141" s="77">
        <f t="shared" si="76"/>
        <v>0.77172864644732608</v>
      </c>
    </row>
    <row r="142" spans="2:44" s="12" customFormat="1" ht="13.5" customHeight="1">
      <c r="B142" s="243"/>
      <c r="C142" s="316"/>
      <c r="D142" s="70" t="s">
        <v>169</v>
      </c>
      <c r="E142" s="102">
        <v>13</v>
      </c>
      <c r="F142" s="69">
        <v>0</v>
      </c>
      <c r="G142" s="67">
        <f t="shared" si="60"/>
        <v>0</v>
      </c>
      <c r="H142" s="69">
        <v>13</v>
      </c>
      <c r="I142" s="67">
        <f t="shared" si="61"/>
        <v>1</v>
      </c>
      <c r="J142" s="102">
        <v>62</v>
      </c>
      <c r="K142" s="69">
        <v>0</v>
      </c>
      <c r="L142" s="67">
        <f t="shared" si="62"/>
        <v>0</v>
      </c>
      <c r="M142" s="69">
        <v>62</v>
      </c>
      <c r="N142" s="67">
        <f t="shared" si="63"/>
        <v>1</v>
      </c>
      <c r="O142" s="102">
        <v>2574</v>
      </c>
      <c r="P142" s="69">
        <v>26</v>
      </c>
      <c r="Q142" s="67">
        <f t="shared" si="64"/>
        <v>1.0101010101010102E-2</v>
      </c>
      <c r="R142" s="69">
        <v>2548</v>
      </c>
      <c r="S142" s="67">
        <f t="shared" si="65"/>
        <v>0.98989898989898994</v>
      </c>
      <c r="T142" s="102">
        <v>2023</v>
      </c>
      <c r="U142" s="69">
        <v>13</v>
      </c>
      <c r="V142" s="67">
        <f t="shared" si="66"/>
        <v>6.4260998517053879E-3</v>
      </c>
      <c r="W142" s="69">
        <v>2010</v>
      </c>
      <c r="X142" s="67">
        <f t="shared" si="67"/>
        <v>0.99357390014829461</v>
      </c>
      <c r="Y142" s="102">
        <v>1487</v>
      </c>
      <c r="Z142" s="69">
        <v>16</v>
      </c>
      <c r="AA142" s="67">
        <f t="shared" si="68"/>
        <v>1.0759919300605245E-2</v>
      </c>
      <c r="AB142" s="69">
        <v>1471</v>
      </c>
      <c r="AC142" s="67">
        <f t="shared" si="69"/>
        <v>0.98924008069939473</v>
      </c>
      <c r="AD142" s="102">
        <v>715</v>
      </c>
      <c r="AE142" s="69">
        <v>3</v>
      </c>
      <c r="AF142" s="67">
        <f t="shared" si="70"/>
        <v>4.1958041958041958E-3</v>
      </c>
      <c r="AG142" s="69">
        <v>712</v>
      </c>
      <c r="AH142" s="67">
        <f t="shared" si="71"/>
        <v>0.99580419580419577</v>
      </c>
      <c r="AI142" s="102">
        <v>267</v>
      </c>
      <c r="AJ142" s="69">
        <v>0</v>
      </c>
      <c r="AK142" s="67">
        <f t="shared" si="72"/>
        <v>0</v>
      </c>
      <c r="AL142" s="69">
        <v>267</v>
      </c>
      <c r="AM142" s="67">
        <f t="shared" si="73"/>
        <v>1</v>
      </c>
      <c r="AN142" s="102">
        <f t="shared" si="74"/>
        <v>7141</v>
      </c>
      <c r="AO142" s="69">
        <f t="shared" si="33"/>
        <v>58</v>
      </c>
      <c r="AP142" s="67">
        <f t="shared" si="75"/>
        <v>8.1221117490547536E-3</v>
      </c>
      <c r="AQ142" s="68">
        <f t="shared" si="34"/>
        <v>7083</v>
      </c>
      <c r="AR142" s="67">
        <f t="shared" si="76"/>
        <v>0.99187788825094525</v>
      </c>
    </row>
    <row r="143" spans="2:44" s="12" customFormat="1" ht="13.5" customHeight="1">
      <c r="B143" s="244"/>
      <c r="C143" s="318"/>
      <c r="D143" s="76" t="s">
        <v>74</v>
      </c>
      <c r="E143" s="103">
        <v>50</v>
      </c>
      <c r="F143" s="75">
        <v>4</v>
      </c>
      <c r="G143" s="13">
        <f t="shared" si="60"/>
        <v>0.08</v>
      </c>
      <c r="H143" s="75">
        <v>46</v>
      </c>
      <c r="I143" s="13">
        <f t="shared" si="61"/>
        <v>0.92</v>
      </c>
      <c r="J143" s="103">
        <v>135</v>
      </c>
      <c r="K143" s="75">
        <v>10</v>
      </c>
      <c r="L143" s="13">
        <f t="shared" si="62"/>
        <v>7.407407407407407E-2</v>
      </c>
      <c r="M143" s="75">
        <v>125</v>
      </c>
      <c r="N143" s="13">
        <f t="shared" si="63"/>
        <v>0.92592592592592593</v>
      </c>
      <c r="O143" s="103">
        <v>6389</v>
      </c>
      <c r="P143" s="75">
        <v>996</v>
      </c>
      <c r="Q143" s="13">
        <f t="shared" si="64"/>
        <v>0.15589294099233056</v>
      </c>
      <c r="R143" s="75">
        <v>5393</v>
      </c>
      <c r="S143" s="13">
        <f t="shared" si="65"/>
        <v>0.84410705900766947</v>
      </c>
      <c r="T143" s="103">
        <v>4917</v>
      </c>
      <c r="U143" s="75">
        <v>735</v>
      </c>
      <c r="V143" s="13">
        <f t="shared" si="66"/>
        <v>0.14948139109212935</v>
      </c>
      <c r="W143" s="75">
        <v>4182</v>
      </c>
      <c r="X143" s="13">
        <f t="shared" si="67"/>
        <v>0.85051860890787068</v>
      </c>
      <c r="Y143" s="103">
        <v>3133</v>
      </c>
      <c r="Z143" s="75">
        <v>345</v>
      </c>
      <c r="AA143" s="13">
        <f t="shared" si="68"/>
        <v>0.11011809766996489</v>
      </c>
      <c r="AB143" s="75">
        <v>2788</v>
      </c>
      <c r="AC143" s="13">
        <f t="shared" si="69"/>
        <v>0.88988190233003506</v>
      </c>
      <c r="AD143" s="103">
        <v>1375</v>
      </c>
      <c r="AE143" s="75">
        <v>82</v>
      </c>
      <c r="AF143" s="13">
        <f t="shared" si="70"/>
        <v>5.9636363636363633E-2</v>
      </c>
      <c r="AG143" s="75">
        <v>1293</v>
      </c>
      <c r="AH143" s="13">
        <f t="shared" si="71"/>
        <v>0.9403636363636364</v>
      </c>
      <c r="AI143" s="103">
        <v>473</v>
      </c>
      <c r="AJ143" s="75">
        <v>16</v>
      </c>
      <c r="AK143" s="13">
        <f t="shared" si="72"/>
        <v>3.382663847780127E-2</v>
      </c>
      <c r="AL143" s="75">
        <v>457</v>
      </c>
      <c r="AM143" s="13">
        <f t="shared" si="73"/>
        <v>0.96617336152219868</v>
      </c>
      <c r="AN143" s="103">
        <f t="shared" si="74"/>
        <v>16472</v>
      </c>
      <c r="AO143" s="75">
        <f t="shared" si="33"/>
        <v>2188</v>
      </c>
      <c r="AP143" s="13">
        <f t="shared" si="75"/>
        <v>0.13283147158814959</v>
      </c>
      <c r="AQ143" s="34">
        <f t="shared" si="34"/>
        <v>14284</v>
      </c>
      <c r="AR143" s="13">
        <f t="shared" si="76"/>
        <v>0.86716852841185044</v>
      </c>
    </row>
    <row r="144" spans="2:44" s="12" customFormat="1" ht="13.5" customHeight="1">
      <c r="B144" s="242">
        <v>47</v>
      </c>
      <c r="C144" s="315" t="s">
        <v>15</v>
      </c>
      <c r="D144" s="80" t="s">
        <v>168</v>
      </c>
      <c r="E144" s="101">
        <v>43</v>
      </c>
      <c r="F144" s="79">
        <v>6</v>
      </c>
      <c r="G144" s="77">
        <f t="shared" si="60"/>
        <v>0.13953488372093023</v>
      </c>
      <c r="H144" s="79">
        <v>37</v>
      </c>
      <c r="I144" s="77">
        <f t="shared" si="61"/>
        <v>0.86046511627906974</v>
      </c>
      <c r="J144" s="101">
        <v>109</v>
      </c>
      <c r="K144" s="79">
        <v>15</v>
      </c>
      <c r="L144" s="77">
        <f t="shared" si="62"/>
        <v>0.13761467889908258</v>
      </c>
      <c r="M144" s="79">
        <v>94</v>
      </c>
      <c r="N144" s="77">
        <f t="shared" si="63"/>
        <v>0.86238532110091748</v>
      </c>
      <c r="O144" s="101">
        <v>8260</v>
      </c>
      <c r="P144" s="79">
        <v>2032</v>
      </c>
      <c r="Q144" s="77">
        <f t="shared" si="64"/>
        <v>0.2460048426150121</v>
      </c>
      <c r="R144" s="79">
        <v>6228</v>
      </c>
      <c r="S144" s="77">
        <f t="shared" si="65"/>
        <v>0.7539951573849879</v>
      </c>
      <c r="T144" s="101">
        <v>6103</v>
      </c>
      <c r="U144" s="79">
        <v>1410</v>
      </c>
      <c r="V144" s="77">
        <f t="shared" si="66"/>
        <v>0.23103391774537113</v>
      </c>
      <c r="W144" s="79">
        <v>4693</v>
      </c>
      <c r="X144" s="77">
        <f t="shared" si="67"/>
        <v>0.76896608225462892</v>
      </c>
      <c r="Y144" s="101">
        <v>3042</v>
      </c>
      <c r="Z144" s="79">
        <v>576</v>
      </c>
      <c r="AA144" s="77">
        <f t="shared" si="68"/>
        <v>0.1893491124260355</v>
      </c>
      <c r="AB144" s="79">
        <v>2466</v>
      </c>
      <c r="AC144" s="77">
        <f t="shared" si="69"/>
        <v>0.81065088757396453</v>
      </c>
      <c r="AD144" s="101">
        <v>989</v>
      </c>
      <c r="AE144" s="79">
        <v>121</v>
      </c>
      <c r="AF144" s="77">
        <f t="shared" si="70"/>
        <v>0.12234580384226491</v>
      </c>
      <c r="AG144" s="79">
        <v>868</v>
      </c>
      <c r="AH144" s="77">
        <f t="shared" si="71"/>
        <v>0.8776541961577351</v>
      </c>
      <c r="AI144" s="101">
        <v>277</v>
      </c>
      <c r="AJ144" s="79">
        <v>17</v>
      </c>
      <c r="AK144" s="77">
        <f t="shared" si="72"/>
        <v>6.1371841155234655E-2</v>
      </c>
      <c r="AL144" s="79">
        <v>260</v>
      </c>
      <c r="AM144" s="77">
        <f t="shared" si="73"/>
        <v>0.93862815884476536</v>
      </c>
      <c r="AN144" s="101">
        <f t="shared" si="74"/>
        <v>18823</v>
      </c>
      <c r="AO144" s="79">
        <f t="shared" si="33"/>
        <v>4177</v>
      </c>
      <c r="AP144" s="77">
        <f t="shared" si="75"/>
        <v>0.22190936620092441</v>
      </c>
      <c r="AQ144" s="78">
        <f t="shared" si="34"/>
        <v>14646</v>
      </c>
      <c r="AR144" s="77">
        <f t="shared" si="76"/>
        <v>0.77809063379907561</v>
      </c>
    </row>
    <row r="145" spans="2:44" s="12" customFormat="1" ht="13.5" customHeight="1">
      <c r="B145" s="243"/>
      <c r="C145" s="316"/>
      <c r="D145" s="70" t="s">
        <v>169</v>
      </c>
      <c r="E145" s="102">
        <v>19</v>
      </c>
      <c r="F145" s="69">
        <v>0</v>
      </c>
      <c r="G145" s="67">
        <f t="shared" si="60"/>
        <v>0</v>
      </c>
      <c r="H145" s="69">
        <v>19</v>
      </c>
      <c r="I145" s="67">
        <f t="shared" si="61"/>
        <v>1</v>
      </c>
      <c r="J145" s="102">
        <v>73</v>
      </c>
      <c r="K145" s="69">
        <v>0</v>
      </c>
      <c r="L145" s="67">
        <f t="shared" si="62"/>
        <v>0</v>
      </c>
      <c r="M145" s="69">
        <v>73</v>
      </c>
      <c r="N145" s="67">
        <f t="shared" si="63"/>
        <v>1</v>
      </c>
      <c r="O145" s="102">
        <v>6317</v>
      </c>
      <c r="P145" s="69">
        <v>120</v>
      </c>
      <c r="Q145" s="67">
        <f t="shared" si="64"/>
        <v>1.899635903118569E-2</v>
      </c>
      <c r="R145" s="69">
        <v>6197</v>
      </c>
      <c r="S145" s="67">
        <f t="shared" si="65"/>
        <v>0.98100364096881432</v>
      </c>
      <c r="T145" s="102">
        <v>4450</v>
      </c>
      <c r="U145" s="69">
        <v>84</v>
      </c>
      <c r="V145" s="67">
        <f t="shared" si="66"/>
        <v>1.8876404494382021E-2</v>
      </c>
      <c r="W145" s="69">
        <v>4366</v>
      </c>
      <c r="X145" s="67">
        <f t="shared" si="67"/>
        <v>0.98112359550561801</v>
      </c>
      <c r="Y145" s="102">
        <v>2833</v>
      </c>
      <c r="Z145" s="69">
        <v>34</v>
      </c>
      <c r="AA145" s="67">
        <f t="shared" si="68"/>
        <v>1.200141193081539E-2</v>
      </c>
      <c r="AB145" s="69">
        <v>2799</v>
      </c>
      <c r="AC145" s="67">
        <f t="shared" si="69"/>
        <v>0.98799858806918461</v>
      </c>
      <c r="AD145" s="102">
        <v>1198</v>
      </c>
      <c r="AE145" s="69">
        <v>9</v>
      </c>
      <c r="AF145" s="67">
        <f t="shared" si="70"/>
        <v>7.5125208681135229E-3</v>
      </c>
      <c r="AG145" s="69">
        <v>1189</v>
      </c>
      <c r="AH145" s="67">
        <f t="shared" si="71"/>
        <v>0.99248747913188651</v>
      </c>
      <c r="AI145" s="102">
        <v>412</v>
      </c>
      <c r="AJ145" s="69">
        <v>2</v>
      </c>
      <c r="AK145" s="67">
        <f t="shared" si="72"/>
        <v>4.8543689320388345E-3</v>
      </c>
      <c r="AL145" s="69">
        <v>410</v>
      </c>
      <c r="AM145" s="67">
        <f t="shared" si="73"/>
        <v>0.99514563106796117</v>
      </c>
      <c r="AN145" s="102">
        <f t="shared" si="74"/>
        <v>15302</v>
      </c>
      <c r="AO145" s="69">
        <f t="shared" si="33"/>
        <v>249</v>
      </c>
      <c r="AP145" s="67">
        <f t="shared" si="75"/>
        <v>1.627238269507254E-2</v>
      </c>
      <c r="AQ145" s="68">
        <f t="shared" si="34"/>
        <v>15053</v>
      </c>
      <c r="AR145" s="67">
        <f t="shared" si="76"/>
        <v>0.98372761730492742</v>
      </c>
    </row>
    <row r="146" spans="2:44" s="12" customFormat="1" ht="13.5" customHeight="1">
      <c r="B146" s="244"/>
      <c r="C146" s="318"/>
      <c r="D146" s="76" t="s">
        <v>74</v>
      </c>
      <c r="E146" s="103">
        <v>62</v>
      </c>
      <c r="F146" s="75">
        <v>6</v>
      </c>
      <c r="G146" s="13">
        <f t="shared" si="60"/>
        <v>9.6774193548387094E-2</v>
      </c>
      <c r="H146" s="75">
        <v>56</v>
      </c>
      <c r="I146" s="13">
        <f t="shared" si="61"/>
        <v>0.90322580645161288</v>
      </c>
      <c r="J146" s="103">
        <v>182</v>
      </c>
      <c r="K146" s="75">
        <v>15</v>
      </c>
      <c r="L146" s="13">
        <f t="shared" si="62"/>
        <v>8.2417582417582416E-2</v>
      </c>
      <c r="M146" s="75">
        <v>167</v>
      </c>
      <c r="N146" s="13">
        <f t="shared" si="63"/>
        <v>0.91758241758241754</v>
      </c>
      <c r="O146" s="103">
        <v>14577</v>
      </c>
      <c r="P146" s="75">
        <v>2152</v>
      </c>
      <c r="Q146" s="13">
        <f t="shared" si="64"/>
        <v>0.14762982781093503</v>
      </c>
      <c r="R146" s="75">
        <v>12425</v>
      </c>
      <c r="S146" s="13">
        <f t="shared" si="65"/>
        <v>0.85237017218906497</v>
      </c>
      <c r="T146" s="103">
        <v>10553</v>
      </c>
      <c r="U146" s="75">
        <v>1494</v>
      </c>
      <c r="V146" s="13">
        <f t="shared" si="66"/>
        <v>0.14157111721785273</v>
      </c>
      <c r="W146" s="75">
        <v>9059</v>
      </c>
      <c r="X146" s="13">
        <f t="shared" si="67"/>
        <v>0.85842888278214724</v>
      </c>
      <c r="Y146" s="103">
        <v>5875</v>
      </c>
      <c r="Z146" s="75">
        <v>610</v>
      </c>
      <c r="AA146" s="13">
        <f t="shared" si="68"/>
        <v>0.10382978723404256</v>
      </c>
      <c r="AB146" s="75">
        <v>5265</v>
      </c>
      <c r="AC146" s="13">
        <f t="shared" si="69"/>
        <v>0.89617021276595743</v>
      </c>
      <c r="AD146" s="103">
        <v>2187</v>
      </c>
      <c r="AE146" s="75">
        <v>130</v>
      </c>
      <c r="AF146" s="13">
        <f t="shared" si="70"/>
        <v>5.9442158207590308E-2</v>
      </c>
      <c r="AG146" s="75">
        <v>2057</v>
      </c>
      <c r="AH146" s="13">
        <f t="shared" si="71"/>
        <v>0.94055784179240964</v>
      </c>
      <c r="AI146" s="103">
        <v>689</v>
      </c>
      <c r="AJ146" s="75">
        <v>19</v>
      </c>
      <c r="AK146" s="13">
        <f t="shared" si="72"/>
        <v>2.7576197387518143E-2</v>
      </c>
      <c r="AL146" s="75">
        <v>670</v>
      </c>
      <c r="AM146" s="13">
        <f t="shared" si="73"/>
        <v>0.97242380261248185</v>
      </c>
      <c r="AN146" s="103">
        <f t="shared" si="74"/>
        <v>34125</v>
      </c>
      <c r="AO146" s="75">
        <f t="shared" si="33"/>
        <v>4426</v>
      </c>
      <c r="AP146" s="13">
        <f t="shared" si="75"/>
        <v>0.12969963369963369</v>
      </c>
      <c r="AQ146" s="34">
        <f t="shared" si="34"/>
        <v>29699</v>
      </c>
      <c r="AR146" s="13">
        <f t="shared" si="76"/>
        <v>0.87030036630036633</v>
      </c>
    </row>
    <row r="147" spans="2:44" s="12" customFormat="1" ht="13.5" customHeight="1">
      <c r="B147" s="242">
        <v>48</v>
      </c>
      <c r="C147" s="315" t="s">
        <v>26</v>
      </c>
      <c r="D147" s="80" t="s">
        <v>168</v>
      </c>
      <c r="E147" s="101">
        <v>7</v>
      </c>
      <c r="F147" s="79">
        <v>5</v>
      </c>
      <c r="G147" s="77">
        <f t="shared" si="60"/>
        <v>0.7142857142857143</v>
      </c>
      <c r="H147" s="79">
        <v>2</v>
      </c>
      <c r="I147" s="77">
        <f t="shared" si="61"/>
        <v>0.2857142857142857</v>
      </c>
      <c r="J147" s="101">
        <v>60</v>
      </c>
      <c r="K147" s="79">
        <v>15</v>
      </c>
      <c r="L147" s="77">
        <f t="shared" si="62"/>
        <v>0.25</v>
      </c>
      <c r="M147" s="79">
        <v>45</v>
      </c>
      <c r="N147" s="77">
        <f t="shared" si="63"/>
        <v>0.75</v>
      </c>
      <c r="O147" s="101">
        <v>4555</v>
      </c>
      <c r="P147" s="79">
        <v>1236</v>
      </c>
      <c r="Q147" s="77">
        <f t="shared" si="64"/>
        <v>0.27135016465422612</v>
      </c>
      <c r="R147" s="79">
        <v>3319</v>
      </c>
      <c r="S147" s="77">
        <f t="shared" si="65"/>
        <v>0.72864983534577388</v>
      </c>
      <c r="T147" s="101">
        <v>3152</v>
      </c>
      <c r="U147" s="79">
        <v>739</v>
      </c>
      <c r="V147" s="77">
        <f t="shared" si="66"/>
        <v>0.23445431472081218</v>
      </c>
      <c r="W147" s="79">
        <v>2413</v>
      </c>
      <c r="X147" s="77">
        <f t="shared" si="67"/>
        <v>0.76554568527918787</v>
      </c>
      <c r="Y147" s="101">
        <v>1788</v>
      </c>
      <c r="Z147" s="79">
        <v>300</v>
      </c>
      <c r="AA147" s="77">
        <f t="shared" si="68"/>
        <v>0.16778523489932887</v>
      </c>
      <c r="AB147" s="79">
        <v>1488</v>
      </c>
      <c r="AC147" s="77">
        <f t="shared" si="69"/>
        <v>0.83221476510067116</v>
      </c>
      <c r="AD147" s="101">
        <v>782</v>
      </c>
      <c r="AE147" s="79">
        <v>101</v>
      </c>
      <c r="AF147" s="77">
        <f t="shared" si="70"/>
        <v>0.12915601023017903</v>
      </c>
      <c r="AG147" s="79">
        <v>681</v>
      </c>
      <c r="AH147" s="77">
        <f t="shared" si="71"/>
        <v>0.87084398976982103</v>
      </c>
      <c r="AI147" s="101">
        <v>212</v>
      </c>
      <c r="AJ147" s="79">
        <v>13</v>
      </c>
      <c r="AK147" s="77">
        <f t="shared" si="72"/>
        <v>6.1320754716981132E-2</v>
      </c>
      <c r="AL147" s="79">
        <v>199</v>
      </c>
      <c r="AM147" s="77">
        <f t="shared" si="73"/>
        <v>0.93867924528301883</v>
      </c>
      <c r="AN147" s="101">
        <f t="shared" si="74"/>
        <v>10556</v>
      </c>
      <c r="AO147" s="79">
        <f t="shared" si="33"/>
        <v>2409</v>
      </c>
      <c r="AP147" s="77">
        <f t="shared" si="75"/>
        <v>0.2282114437286851</v>
      </c>
      <c r="AQ147" s="78">
        <f t="shared" si="34"/>
        <v>8147</v>
      </c>
      <c r="AR147" s="77">
        <f t="shared" si="76"/>
        <v>0.77178855627131493</v>
      </c>
    </row>
    <row r="148" spans="2:44" s="12" customFormat="1" ht="13.5" customHeight="1">
      <c r="B148" s="243"/>
      <c r="C148" s="316"/>
      <c r="D148" s="70" t="s">
        <v>169</v>
      </c>
      <c r="E148" s="102">
        <v>5</v>
      </c>
      <c r="F148" s="69">
        <v>2</v>
      </c>
      <c r="G148" s="67">
        <f t="shared" si="60"/>
        <v>0.4</v>
      </c>
      <c r="H148" s="69">
        <v>3</v>
      </c>
      <c r="I148" s="67">
        <f t="shared" si="61"/>
        <v>0.6</v>
      </c>
      <c r="J148" s="102">
        <v>42</v>
      </c>
      <c r="K148" s="69">
        <v>3</v>
      </c>
      <c r="L148" s="67">
        <f t="shared" si="62"/>
        <v>7.1428571428571425E-2</v>
      </c>
      <c r="M148" s="69">
        <v>39</v>
      </c>
      <c r="N148" s="67">
        <f t="shared" si="63"/>
        <v>0.9285714285714286</v>
      </c>
      <c r="O148" s="102">
        <v>2894</v>
      </c>
      <c r="P148" s="69">
        <v>191</v>
      </c>
      <c r="Q148" s="67">
        <f t="shared" si="64"/>
        <v>6.5998617829993084E-2</v>
      </c>
      <c r="R148" s="69">
        <v>2703</v>
      </c>
      <c r="S148" s="67">
        <f t="shared" si="65"/>
        <v>0.93400138217000694</v>
      </c>
      <c r="T148" s="102">
        <v>2180</v>
      </c>
      <c r="U148" s="69">
        <v>129</v>
      </c>
      <c r="V148" s="67">
        <f t="shared" si="66"/>
        <v>5.9174311926605508E-2</v>
      </c>
      <c r="W148" s="69">
        <v>2051</v>
      </c>
      <c r="X148" s="67">
        <f t="shared" si="67"/>
        <v>0.94082568807339451</v>
      </c>
      <c r="Y148" s="102">
        <v>1492</v>
      </c>
      <c r="Z148" s="69">
        <v>75</v>
      </c>
      <c r="AA148" s="67">
        <f t="shared" si="68"/>
        <v>5.0268096514745307E-2</v>
      </c>
      <c r="AB148" s="69">
        <v>1417</v>
      </c>
      <c r="AC148" s="67">
        <f t="shared" si="69"/>
        <v>0.94973190348525471</v>
      </c>
      <c r="AD148" s="102">
        <v>830</v>
      </c>
      <c r="AE148" s="69">
        <v>20</v>
      </c>
      <c r="AF148" s="67">
        <f t="shared" si="70"/>
        <v>2.4096385542168676E-2</v>
      </c>
      <c r="AG148" s="69">
        <v>810</v>
      </c>
      <c r="AH148" s="67">
        <f t="shared" si="71"/>
        <v>0.97590361445783136</v>
      </c>
      <c r="AI148" s="102">
        <v>268</v>
      </c>
      <c r="AJ148" s="69">
        <v>7</v>
      </c>
      <c r="AK148" s="67">
        <f t="shared" si="72"/>
        <v>2.6119402985074626E-2</v>
      </c>
      <c r="AL148" s="69">
        <v>261</v>
      </c>
      <c r="AM148" s="67">
        <f t="shared" si="73"/>
        <v>0.97388059701492535</v>
      </c>
      <c r="AN148" s="102">
        <f t="shared" si="74"/>
        <v>7711</v>
      </c>
      <c r="AO148" s="69">
        <f t="shared" si="33"/>
        <v>427</v>
      </c>
      <c r="AP148" s="67">
        <f t="shared" si="75"/>
        <v>5.5375437686421995E-2</v>
      </c>
      <c r="AQ148" s="68">
        <f t="shared" si="34"/>
        <v>7284</v>
      </c>
      <c r="AR148" s="67">
        <f t="shared" si="76"/>
        <v>0.94462456231357805</v>
      </c>
    </row>
    <row r="149" spans="2:44" s="12" customFormat="1" ht="13.5" customHeight="1">
      <c r="B149" s="244"/>
      <c r="C149" s="318"/>
      <c r="D149" s="76" t="s">
        <v>74</v>
      </c>
      <c r="E149" s="103">
        <v>12</v>
      </c>
      <c r="F149" s="75">
        <v>7</v>
      </c>
      <c r="G149" s="13">
        <f t="shared" si="60"/>
        <v>0.58333333333333337</v>
      </c>
      <c r="H149" s="75">
        <v>5</v>
      </c>
      <c r="I149" s="13">
        <f t="shared" si="61"/>
        <v>0.41666666666666669</v>
      </c>
      <c r="J149" s="103">
        <v>102</v>
      </c>
      <c r="K149" s="75">
        <v>18</v>
      </c>
      <c r="L149" s="13">
        <f t="shared" si="62"/>
        <v>0.17647058823529413</v>
      </c>
      <c r="M149" s="75">
        <v>84</v>
      </c>
      <c r="N149" s="13">
        <f t="shared" si="63"/>
        <v>0.82352941176470584</v>
      </c>
      <c r="O149" s="103">
        <v>7449</v>
      </c>
      <c r="P149" s="75">
        <v>1427</v>
      </c>
      <c r="Q149" s="13">
        <f t="shared" si="64"/>
        <v>0.19156933816619681</v>
      </c>
      <c r="R149" s="75">
        <v>6022</v>
      </c>
      <c r="S149" s="13">
        <f t="shared" si="65"/>
        <v>0.80843066183380319</v>
      </c>
      <c r="T149" s="103">
        <v>5332</v>
      </c>
      <c r="U149" s="75">
        <v>868</v>
      </c>
      <c r="V149" s="13">
        <f t="shared" si="66"/>
        <v>0.16279069767441862</v>
      </c>
      <c r="W149" s="75">
        <v>4464</v>
      </c>
      <c r="X149" s="13">
        <f t="shared" si="67"/>
        <v>0.83720930232558144</v>
      </c>
      <c r="Y149" s="103">
        <v>3280</v>
      </c>
      <c r="Z149" s="75">
        <v>375</v>
      </c>
      <c r="AA149" s="13">
        <f t="shared" si="68"/>
        <v>0.11432926829268293</v>
      </c>
      <c r="AB149" s="75">
        <v>2905</v>
      </c>
      <c r="AC149" s="13">
        <f t="shared" si="69"/>
        <v>0.88567073170731703</v>
      </c>
      <c r="AD149" s="103">
        <v>1612</v>
      </c>
      <c r="AE149" s="75">
        <v>121</v>
      </c>
      <c r="AF149" s="13">
        <f t="shared" si="70"/>
        <v>7.5062034739454095E-2</v>
      </c>
      <c r="AG149" s="75">
        <v>1491</v>
      </c>
      <c r="AH149" s="13">
        <f t="shared" si="71"/>
        <v>0.92493796526054595</v>
      </c>
      <c r="AI149" s="103">
        <v>480</v>
      </c>
      <c r="AJ149" s="75">
        <v>20</v>
      </c>
      <c r="AK149" s="13">
        <f t="shared" si="72"/>
        <v>4.1666666666666664E-2</v>
      </c>
      <c r="AL149" s="75">
        <v>460</v>
      </c>
      <c r="AM149" s="13">
        <f t="shared" si="73"/>
        <v>0.95833333333333337</v>
      </c>
      <c r="AN149" s="103">
        <f t="shared" si="74"/>
        <v>18267</v>
      </c>
      <c r="AO149" s="75">
        <f t="shared" si="33"/>
        <v>2836</v>
      </c>
      <c r="AP149" s="13">
        <f t="shared" si="75"/>
        <v>0.15525264137515737</v>
      </c>
      <c r="AQ149" s="34">
        <f t="shared" si="34"/>
        <v>15431</v>
      </c>
      <c r="AR149" s="13">
        <f t="shared" si="76"/>
        <v>0.84474735862484263</v>
      </c>
    </row>
    <row r="150" spans="2:44" s="12" customFormat="1" ht="13.5" customHeight="1">
      <c r="B150" s="242">
        <v>49</v>
      </c>
      <c r="C150" s="315" t="s">
        <v>27</v>
      </c>
      <c r="D150" s="80" t="s">
        <v>168</v>
      </c>
      <c r="E150" s="101">
        <v>8</v>
      </c>
      <c r="F150" s="79">
        <v>1</v>
      </c>
      <c r="G150" s="77">
        <f t="shared" si="60"/>
        <v>0.125</v>
      </c>
      <c r="H150" s="79">
        <v>7</v>
      </c>
      <c r="I150" s="77">
        <f t="shared" si="61"/>
        <v>0.875</v>
      </c>
      <c r="J150" s="101">
        <v>24</v>
      </c>
      <c r="K150" s="79">
        <v>1</v>
      </c>
      <c r="L150" s="77">
        <f t="shared" si="62"/>
        <v>4.1666666666666664E-2</v>
      </c>
      <c r="M150" s="79">
        <v>23</v>
      </c>
      <c r="N150" s="77">
        <f t="shared" si="63"/>
        <v>0.95833333333333337</v>
      </c>
      <c r="O150" s="101">
        <v>4363</v>
      </c>
      <c r="P150" s="79">
        <v>707</v>
      </c>
      <c r="Q150" s="77">
        <f t="shared" si="64"/>
        <v>0.16204446481778592</v>
      </c>
      <c r="R150" s="79">
        <v>3656</v>
      </c>
      <c r="S150" s="77">
        <f t="shared" si="65"/>
        <v>0.83795553518221411</v>
      </c>
      <c r="T150" s="101">
        <v>3472</v>
      </c>
      <c r="U150" s="79">
        <v>491</v>
      </c>
      <c r="V150" s="77">
        <f t="shared" si="66"/>
        <v>0.14141705069124424</v>
      </c>
      <c r="W150" s="79">
        <v>2981</v>
      </c>
      <c r="X150" s="77">
        <f t="shared" si="67"/>
        <v>0.85858294930875578</v>
      </c>
      <c r="Y150" s="101">
        <v>1691</v>
      </c>
      <c r="Z150" s="79">
        <v>185</v>
      </c>
      <c r="AA150" s="77">
        <f t="shared" si="68"/>
        <v>0.10940272028385571</v>
      </c>
      <c r="AB150" s="79">
        <v>1506</v>
      </c>
      <c r="AC150" s="77">
        <f t="shared" si="69"/>
        <v>0.89059727971614433</v>
      </c>
      <c r="AD150" s="101">
        <v>604</v>
      </c>
      <c r="AE150" s="79">
        <v>40</v>
      </c>
      <c r="AF150" s="77">
        <f t="shared" si="70"/>
        <v>6.6225165562913912E-2</v>
      </c>
      <c r="AG150" s="79">
        <v>564</v>
      </c>
      <c r="AH150" s="77">
        <f t="shared" si="71"/>
        <v>0.93377483443708609</v>
      </c>
      <c r="AI150" s="101">
        <v>171</v>
      </c>
      <c r="AJ150" s="79">
        <v>7</v>
      </c>
      <c r="AK150" s="77">
        <f t="shared" si="72"/>
        <v>4.0935672514619881E-2</v>
      </c>
      <c r="AL150" s="79">
        <v>164</v>
      </c>
      <c r="AM150" s="77">
        <f t="shared" si="73"/>
        <v>0.95906432748538006</v>
      </c>
      <c r="AN150" s="101">
        <f t="shared" si="74"/>
        <v>10333</v>
      </c>
      <c r="AO150" s="79">
        <f t="shared" ref="AO150:AO173" si="77">SUM(F150,K150,P150,U150,Z150,AE150,AJ150)</f>
        <v>1432</v>
      </c>
      <c r="AP150" s="77">
        <f t="shared" si="75"/>
        <v>0.13858511564889189</v>
      </c>
      <c r="AQ150" s="78">
        <f t="shared" ref="AQ150:AQ173" si="78">SUM(H150,M150,R150,W150,AB150,AG150,AL150)</f>
        <v>8901</v>
      </c>
      <c r="AR150" s="77">
        <f t="shared" si="76"/>
        <v>0.86141488435110813</v>
      </c>
    </row>
    <row r="151" spans="2:44" s="12" customFormat="1" ht="13.5" customHeight="1">
      <c r="B151" s="243"/>
      <c r="C151" s="316"/>
      <c r="D151" s="70" t="s">
        <v>169</v>
      </c>
      <c r="E151" s="102">
        <v>4</v>
      </c>
      <c r="F151" s="69">
        <v>0</v>
      </c>
      <c r="G151" s="67">
        <f t="shared" si="60"/>
        <v>0</v>
      </c>
      <c r="H151" s="69">
        <v>4</v>
      </c>
      <c r="I151" s="67">
        <f t="shared" si="61"/>
        <v>1</v>
      </c>
      <c r="J151" s="102">
        <v>13</v>
      </c>
      <c r="K151" s="69">
        <v>0</v>
      </c>
      <c r="L151" s="67">
        <f t="shared" si="62"/>
        <v>0</v>
      </c>
      <c r="M151" s="69">
        <v>13</v>
      </c>
      <c r="N151" s="67">
        <f t="shared" si="63"/>
        <v>1</v>
      </c>
      <c r="O151" s="102">
        <v>3206</v>
      </c>
      <c r="P151" s="69">
        <v>39</v>
      </c>
      <c r="Q151" s="67">
        <f t="shared" si="64"/>
        <v>1.2164691203992514E-2</v>
      </c>
      <c r="R151" s="69">
        <v>3167</v>
      </c>
      <c r="S151" s="67">
        <f t="shared" si="65"/>
        <v>0.98783530879600745</v>
      </c>
      <c r="T151" s="102">
        <v>2562</v>
      </c>
      <c r="U151" s="69">
        <v>18</v>
      </c>
      <c r="V151" s="67">
        <f t="shared" si="66"/>
        <v>7.0257611241217799E-3</v>
      </c>
      <c r="W151" s="69">
        <v>2544</v>
      </c>
      <c r="X151" s="67">
        <f t="shared" si="67"/>
        <v>0.99297423887587821</v>
      </c>
      <c r="Y151" s="102">
        <v>1559</v>
      </c>
      <c r="Z151" s="69">
        <v>8</v>
      </c>
      <c r="AA151" s="67">
        <f t="shared" si="68"/>
        <v>5.1314945477870426E-3</v>
      </c>
      <c r="AB151" s="69">
        <v>1551</v>
      </c>
      <c r="AC151" s="67">
        <f t="shared" si="69"/>
        <v>0.99486850545221295</v>
      </c>
      <c r="AD151" s="102">
        <v>676</v>
      </c>
      <c r="AE151" s="69">
        <v>1</v>
      </c>
      <c r="AF151" s="67">
        <f t="shared" si="70"/>
        <v>1.4792899408284023E-3</v>
      </c>
      <c r="AG151" s="69">
        <v>675</v>
      </c>
      <c r="AH151" s="67">
        <f t="shared" si="71"/>
        <v>0.99852071005917165</v>
      </c>
      <c r="AI151" s="102">
        <v>240</v>
      </c>
      <c r="AJ151" s="69">
        <v>0</v>
      </c>
      <c r="AK151" s="67">
        <f t="shared" si="72"/>
        <v>0</v>
      </c>
      <c r="AL151" s="69">
        <v>240</v>
      </c>
      <c r="AM151" s="67">
        <f t="shared" si="73"/>
        <v>1</v>
      </c>
      <c r="AN151" s="102">
        <f t="shared" si="74"/>
        <v>8260</v>
      </c>
      <c r="AO151" s="69">
        <f t="shared" si="77"/>
        <v>66</v>
      </c>
      <c r="AP151" s="67">
        <f t="shared" si="75"/>
        <v>7.9903147699757864E-3</v>
      </c>
      <c r="AQ151" s="68">
        <f t="shared" si="78"/>
        <v>8194</v>
      </c>
      <c r="AR151" s="67">
        <f t="shared" si="76"/>
        <v>0.9920096852300242</v>
      </c>
    </row>
    <row r="152" spans="2:44" s="12" customFormat="1" ht="13.5" customHeight="1">
      <c r="B152" s="244"/>
      <c r="C152" s="318"/>
      <c r="D152" s="76" t="s">
        <v>74</v>
      </c>
      <c r="E152" s="103">
        <v>12</v>
      </c>
      <c r="F152" s="75">
        <v>1</v>
      </c>
      <c r="G152" s="13">
        <f t="shared" si="60"/>
        <v>8.3333333333333329E-2</v>
      </c>
      <c r="H152" s="75">
        <v>11</v>
      </c>
      <c r="I152" s="13">
        <f t="shared" si="61"/>
        <v>0.91666666666666663</v>
      </c>
      <c r="J152" s="103">
        <v>37</v>
      </c>
      <c r="K152" s="75">
        <v>1</v>
      </c>
      <c r="L152" s="13">
        <f t="shared" si="62"/>
        <v>2.7027027027027029E-2</v>
      </c>
      <c r="M152" s="75">
        <v>36</v>
      </c>
      <c r="N152" s="13">
        <f t="shared" si="63"/>
        <v>0.97297297297297303</v>
      </c>
      <c r="O152" s="103">
        <v>7569</v>
      </c>
      <c r="P152" s="75">
        <v>746</v>
      </c>
      <c r="Q152" s="13">
        <f t="shared" si="64"/>
        <v>9.8559915444576568E-2</v>
      </c>
      <c r="R152" s="75">
        <v>6823</v>
      </c>
      <c r="S152" s="13">
        <f t="shared" si="65"/>
        <v>0.90144008455542346</v>
      </c>
      <c r="T152" s="103">
        <v>6034</v>
      </c>
      <c r="U152" s="75">
        <v>509</v>
      </c>
      <c r="V152" s="13">
        <f t="shared" si="66"/>
        <v>8.4355319854159755E-2</v>
      </c>
      <c r="W152" s="75">
        <v>5525</v>
      </c>
      <c r="X152" s="13">
        <f t="shared" si="67"/>
        <v>0.91564468014584022</v>
      </c>
      <c r="Y152" s="103">
        <v>3250</v>
      </c>
      <c r="Z152" s="75">
        <v>193</v>
      </c>
      <c r="AA152" s="13">
        <f t="shared" si="68"/>
        <v>5.9384615384615383E-2</v>
      </c>
      <c r="AB152" s="75">
        <v>3057</v>
      </c>
      <c r="AC152" s="13">
        <f t="shared" si="69"/>
        <v>0.94061538461538463</v>
      </c>
      <c r="AD152" s="103">
        <v>1280</v>
      </c>
      <c r="AE152" s="75">
        <v>41</v>
      </c>
      <c r="AF152" s="13">
        <f t="shared" si="70"/>
        <v>3.2031249999999997E-2</v>
      </c>
      <c r="AG152" s="75">
        <v>1239</v>
      </c>
      <c r="AH152" s="13">
        <f t="shared" si="71"/>
        <v>0.96796875000000004</v>
      </c>
      <c r="AI152" s="103">
        <v>411</v>
      </c>
      <c r="AJ152" s="75">
        <v>7</v>
      </c>
      <c r="AK152" s="13">
        <f t="shared" si="72"/>
        <v>1.7031630170316302E-2</v>
      </c>
      <c r="AL152" s="75">
        <v>404</v>
      </c>
      <c r="AM152" s="13">
        <f t="shared" si="73"/>
        <v>0.98296836982968372</v>
      </c>
      <c r="AN152" s="103">
        <f t="shared" si="74"/>
        <v>18593</v>
      </c>
      <c r="AO152" s="75">
        <f t="shared" si="77"/>
        <v>1498</v>
      </c>
      <c r="AP152" s="13">
        <f t="shared" si="75"/>
        <v>8.0567955682246006E-2</v>
      </c>
      <c r="AQ152" s="34">
        <f t="shared" si="78"/>
        <v>17095</v>
      </c>
      <c r="AR152" s="13">
        <f t="shared" si="76"/>
        <v>0.91943204431775394</v>
      </c>
    </row>
    <row r="153" spans="2:44" s="12" customFormat="1" ht="13.5" customHeight="1">
      <c r="B153" s="242">
        <v>50</v>
      </c>
      <c r="C153" s="315" t="s">
        <v>16</v>
      </c>
      <c r="D153" s="80" t="s">
        <v>168</v>
      </c>
      <c r="E153" s="101">
        <v>15</v>
      </c>
      <c r="F153" s="79">
        <v>3</v>
      </c>
      <c r="G153" s="77">
        <f t="shared" si="60"/>
        <v>0.2</v>
      </c>
      <c r="H153" s="79">
        <v>12</v>
      </c>
      <c r="I153" s="77">
        <f t="shared" si="61"/>
        <v>0.8</v>
      </c>
      <c r="J153" s="101">
        <v>76</v>
      </c>
      <c r="K153" s="79">
        <v>8</v>
      </c>
      <c r="L153" s="77">
        <f t="shared" si="62"/>
        <v>0.10526315789473684</v>
      </c>
      <c r="M153" s="79">
        <v>68</v>
      </c>
      <c r="N153" s="77">
        <f t="shared" si="63"/>
        <v>0.89473684210526316</v>
      </c>
      <c r="O153" s="101">
        <v>3934</v>
      </c>
      <c r="P153" s="79">
        <v>912</v>
      </c>
      <c r="Q153" s="77">
        <f t="shared" si="64"/>
        <v>0.23182511438739198</v>
      </c>
      <c r="R153" s="79">
        <v>3022</v>
      </c>
      <c r="S153" s="77">
        <f t="shared" si="65"/>
        <v>0.76817488561260805</v>
      </c>
      <c r="T153" s="101">
        <v>2888</v>
      </c>
      <c r="U153" s="79">
        <v>631</v>
      </c>
      <c r="V153" s="77">
        <f t="shared" si="66"/>
        <v>0.21849030470914127</v>
      </c>
      <c r="W153" s="79">
        <v>2257</v>
      </c>
      <c r="X153" s="77">
        <f t="shared" si="67"/>
        <v>0.78150969529085867</v>
      </c>
      <c r="Y153" s="101">
        <v>1459</v>
      </c>
      <c r="Z153" s="79">
        <v>268</v>
      </c>
      <c r="AA153" s="77">
        <f t="shared" si="68"/>
        <v>0.18368745716244003</v>
      </c>
      <c r="AB153" s="79">
        <v>1191</v>
      </c>
      <c r="AC153" s="77">
        <f t="shared" si="69"/>
        <v>0.81631254283755994</v>
      </c>
      <c r="AD153" s="101">
        <v>442</v>
      </c>
      <c r="AE153" s="79">
        <v>59</v>
      </c>
      <c r="AF153" s="77">
        <f t="shared" si="70"/>
        <v>0.1334841628959276</v>
      </c>
      <c r="AG153" s="79">
        <v>383</v>
      </c>
      <c r="AH153" s="77">
        <f t="shared" si="71"/>
        <v>0.86651583710407243</v>
      </c>
      <c r="AI153" s="101">
        <v>124</v>
      </c>
      <c r="AJ153" s="79">
        <v>8</v>
      </c>
      <c r="AK153" s="77">
        <f t="shared" si="72"/>
        <v>6.4516129032258063E-2</v>
      </c>
      <c r="AL153" s="79">
        <v>116</v>
      </c>
      <c r="AM153" s="77">
        <f t="shared" si="73"/>
        <v>0.93548387096774188</v>
      </c>
      <c r="AN153" s="101">
        <f t="shared" si="74"/>
        <v>8938</v>
      </c>
      <c r="AO153" s="79">
        <f t="shared" si="77"/>
        <v>1889</v>
      </c>
      <c r="AP153" s="77">
        <f t="shared" si="75"/>
        <v>0.21134481987021705</v>
      </c>
      <c r="AQ153" s="78">
        <f t="shared" si="78"/>
        <v>7049</v>
      </c>
      <c r="AR153" s="77">
        <f t="shared" si="76"/>
        <v>0.78865518012978297</v>
      </c>
    </row>
    <row r="154" spans="2:44" s="12" customFormat="1" ht="13.5" customHeight="1">
      <c r="B154" s="243"/>
      <c r="C154" s="316"/>
      <c r="D154" s="70" t="s">
        <v>169</v>
      </c>
      <c r="E154" s="102">
        <v>12</v>
      </c>
      <c r="F154" s="69">
        <v>0</v>
      </c>
      <c r="G154" s="67">
        <f t="shared" si="60"/>
        <v>0</v>
      </c>
      <c r="H154" s="69">
        <v>12</v>
      </c>
      <c r="I154" s="67">
        <f t="shared" si="61"/>
        <v>1</v>
      </c>
      <c r="J154" s="102">
        <v>64</v>
      </c>
      <c r="K154" s="69">
        <v>1</v>
      </c>
      <c r="L154" s="67">
        <f t="shared" si="62"/>
        <v>1.5625E-2</v>
      </c>
      <c r="M154" s="69">
        <v>63</v>
      </c>
      <c r="N154" s="67">
        <f t="shared" si="63"/>
        <v>0.984375</v>
      </c>
      <c r="O154" s="102">
        <v>3005</v>
      </c>
      <c r="P154" s="69">
        <v>41</v>
      </c>
      <c r="Q154" s="67">
        <f t="shared" si="64"/>
        <v>1.3643926788685524E-2</v>
      </c>
      <c r="R154" s="69">
        <v>2964</v>
      </c>
      <c r="S154" s="67">
        <f t="shared" si="65"/>
        <v>0.98635607321131447</v>
      </c>
      <c r="T154" s="102">
        <v>2307</v>
      </c>
      <c r="U154" s="69">
        <v>16</v>
      </c>
      <c r="V154" s="67">
        <f t="shared" si="66"/>
        <v>6.9354139575205894E-3</v>
      </c>
      <c r="W154" s="69">
        <v>2291</v>
      </c>
      <c r="X154" s="67">
        <f t="shared" si="67"/>
        <v>0.99306458604247938</v>
      </c>
      <c r="Y154" s="102">
        <v>1320</v>
      </c>
      <c r="Z154" s="69">
        <v>14</v>
      </c>
      <c r="AA154" s="67">
        <f t="shared" si="68"/>
        <v>1.0606060606060607E-2</v>
      </c>
      <c r="AB154" s="69">
        <v>1306</v>
      </c>
      <c r="AC154" s="67">
        <f t="shared" si="69"/>
        <v>0.98939393939393938</v>
      </c>
      <c r="AD154" s="102">
        <v>581</v>
      </c>
      <c r="AE154" s="69">
        <v>2</v>
      </c>
      <c r="AF154" s="67">
        <f t="shared" si="70"/>
        <v>3.4423407917383822E-3</v>
      </c>
      <c r="AG154" s="69">
        <v>579</v>
      </c>
      <c r="AH154" s="67">
        <f t="shared" si="71"/>
        <v>0.99655765920826167</v>
      </c>
      <c r="AI154" s="102">
        <v>174</v>
      </c>
      <c r="AJ154" s="69">
        <v>2</v>
      </c>
      <c r="AK154" s="67">
        <f t="shared" si="72"/>
        <v>1.1494252873563218E-2</v>
      </c>
      <c r="AL154" s="69">
        <v>172</v>
      </c>
      <c r="AM154" s="67">
        <f t="shared" si="73"/>
        <v>0.9885057471264368</v>
      </c>
      <c r="AN154" s="102">
        <f t="shared" si="74"/>
        <v>7463</v>
      </c>
      <c r="AO154" s="69">
        <f t="shared" si="77"/>
        <v>76</v>
      </c>
      <c r="AP154" s="67">
        <f t="shared" si="75"/>
        <v>1.0183572289963822E-2</v>
      </c>
      <c r="AQ154" s="68">
        <f t="shared" si="78"/>
        <v>7387</v>
      </c>
      <c r="AR154" s="67">
        <f t="shared" si="76"/>
        <v>0.9898164277100362</v>
      </c>
    </row>
    <row r="155" spans="2:44" s="12" customFormat="1" ht="13.5" customHeight="1">
      <c r="B155" s="244"/>
      <c r="C155" s="318"/>
      <c r="D155" s="76" t="s">
        <v>74</v>
      </c>
      <c r="E155" s="103">
        <v>27</v>
      </c>
      <c r="F155" s="75">
        <v>3</v>
      </c>
      <c r="G155" s="13">
        <f t="shared" si="60"/>
        <v>0.1111111111111111</v>
      </c>
      <c r="H155" s="75">
        <v>24</v>
      </c>
      <c r="I155" s="13">
        <f t="shared" si="61"/>
        <v>0.88888888888888884</v>
      </c>
      <c r="J155" s="103">
        <v>140</v>
      </c>
      <c r="K155" s="75">
        <v>9</v>
      </c>
      <c r="L155" s="13">
        <f t="shared" si="62"/>
        <v>6.4285714285714279E-2</v>
      </c>
      <c r="M155" s="75">
        <v>131</v>
      </c>
      <c r="N155" s="13">
        <f t="shared" si="63"/>
        <v>0.93571428571428572</v>
      </c>
      <c r="O155" s="103">
        <v>6939</v>
      </c>
      <c r="P155" s="75">
        <v>953</v>
      </c>
      <c r="Q155" s="13">
        <f t="shared" si="64"/>
        <v>0.13733967430465485</v>
      </c>
      <c r="R155" s="75">
        <v>5986</v>
      </c>
      <c r="S155" s="13">
        <f t="shared" si="65"/>
        <v>0.86266032569534512</v>
      </c>
      <c r="T155" s="103">
        <v>5195</v>
      </c>
      <c r="U155" s="75">
        <v>647</v>
      </c>
      <c r="V155" s="13">
        <f t="shared" si="66"/>
        <v>0.12454282964388835</v>
      </c>
      <c r="W155" s="75">
        <v>4548</v>
      </c>
      <c r="X155" s="13">
        <f t="shared" si="67"/>
        <v>0.87545717035611159</v>
      </c>
      <c r="Y155" s="103">
        <v>2779</v>
      </c>
      <c r="Z155" s="75">
        <v>282</v>
      </c>
      <c r="AA155" s="13">
        <f t="shared" si="68"/>
        <v>0.10147535084562792</v>
      </c>
      <c r="AB155" s="75">
        <v>2497</v>
      </c>
      <c r="AC155" s="13">
        <f t="shared" si="69"/>
        <v>0.89852464915437202</v>
      </c>
      <c r="AD155" s="103">
        <v>1023</v>
      </c>
      <c r="AE155" s="75">
        <v>61</v>
      </c>
      <c r="AF155" s="13">
        <f t="shared" si="70"/>
        <v>5.9628543499511244E-2</v>
      </c>
      <c r="AG155" s="75">
        <v>962</v>
      </c>
      <c r="AH155" s="13">
        <f t="shared" si="71"/>
        <v>0.94037145650048881</v>
      </c>
      <c r="AI155" s="103">
        <v>298</v>
      </c>
      <c r="AJ155" s="75">
        <v>10</v>
      </c>
      <c r="AK155" s="13">
        <f t="shared" si="72"/>
        <v>3.3557046979865772E-2</v>
      </c>
      <c r="AL155" s="75">
        <v>288</v>
      </c>
      <c r="AM155" s="13">
        <f t="shared" si="73"/>
        <v>0.96644295302013428</v>
      </c>
      <c r="AN155" s="103">
        <f t="shared" si="74"/>
        <v>16401</v>
      </c>
      <c r="AO155" s="75">
        <f t="shared" si="77"/>
        <v>1965</v>
      </c>
      <c r="AP155" s="13">
        <f t="shared" si="75"/>
        <v>0.11980976769709165</v>
      </c>
      <c r="AQ155" s="34">
        <f t="shared" si="78"/>
        <v>14436</v>
      </c>
      <c r="AR155" s="13">
        <f t="shared" si="76"/>
        <v>0.88019023230290838</v>
      </c>
    </row>
    <row r="156" spans="2:44" s="12" customFormat="1" ht="13.5" customHeight="1">
      <c r="B156" s="242">
        <v>51</v>
      </c>
      <c r="C156" s="315" t="s">
        <v>48</v>
      </c>
      <c r="D156" s="80" t="s">
        <v>168</v>
      </c>
      <c r="E156" s="101">
        <v>32</v>
      </c>
      <c r="F156" s="79">
        <v>4</v>
      </c>
      <c r="G156" s="77">
        <f t="shared" si="60"/>
        <v>0.125</v>
      </c>
      <c r="H156" s="79">
        <v>28</v>
      </c>
      <c r="I156" s="77">
        <f t="shared" si="61"/>
        <v>0.875</v>
      </c>
      <c r="J156" s="101">
        <v>82</v>
      </c>
      <c r="K156" s="79">
        <v>21</v>
      </c>
      <c r="L156" s="77">
        <f t="shared" si="62"/>
        <v>0.25609756097560976</v>
      </c>
      <c r="M156" s="79">
        <v>61</v>
      </c>
      <c r="N156" s="77">
        <f t="shared" si="63"/>
        <v>0.74390243902439024</v>
      </c>
      <c r="O156" s="101">
        <v>5227</v>
      </c>
      <c r="P156" s="79">
        <v>1776</v>
      </c>
      <c r="Q156" s="77">
        <f t="shared" si="64"/>
        <v>0.33977424909125692</v>
      </c>
      <c r="R156" s="79">
        <v>3451</v>
      </c>
      <c r="S156" s="77">
        <f t="shared" si="65"/>
        <v>0.66022575090874303</v>
      </c>
      <c r="T156" s="101">
        <v>3791</v>
      </c>
      <c r="U156" s="79">
        <v>1326</v>
      </c>
      <c r="V156" s="77">
        <f t="shared" si="66"/>
        <v>0.34977578475336324</v>
      </c>
      <c r="W156" s="79">
        <v>2465</v>
      </c>
      <c r="X156" s="77">
        <f t="shared" si="67"/>
        <v>0.65022421524663676</v>
      </c>
      <c r="Y156" s="101">
        <v>1990</v>
      </c>
      <c r="Z156" s="79">
        <v>558</v>
      </c>
      <c r="AA156" s="77">
        <f t="shared" si="68"/>
        <v>0.28040201005025128</v>
      </c>
      <c r="AB156" s="79">
        <v>1432</v>
      </c>
      <c r="AC156" s="77">
        <f t="shared" si="69"/>
        <v>0.71959798994974877</v>
      </c>
      <c r="AD156" s="101">
        <v>731</v>
      </c>
      <c r="AE156" s="79">
        <v>121</v>
      </c>
      <c r="AF156" s="77">
        <f t="shared" si="70"/>
        <v>0.16552667578659372</v>
      </c>
      <c r="AG156" s="79">
        <v>610</v>
      </c>
      <c r="AH156" s="77">
        <f t="shared" si="71"/>
        <v>0.83447332421340625</v>
      </c>
      <c r="AI156" s="101">
        <v>199</v>
      </c>
      <c r="AJ156" s="79">
        <v>24</v>
      </c>
      <c r="AK156" s="77">
        <f t="shared" si="72"/>
        <v>0.12060301507537688</v>
      </c>
      <c r="AL156" s="79">
        <v>175</v>
      </c>
      <c r="AM156" s="77">
        <f t="shared" si="73"/>
        <v>0.87939698492462315</v>
      </c>
      <c r="AN156" s="101">
        <f t="shared" si="74"/>
        <v>12052</v>
      </c>
      <c r="AO156" s="79">
        <f t="shared" si="77"/>
        <v>3830</v>
      </c>
      <c r="AP156" s="77">
        <f t="shared" si="75"/>
        <v>0.31778957849319617</v>
      </c>
      <c r="AQ156" s="78">
        <f t="shared" si="78"/>
        <v>8222</v>
      </c>
      <c r="AR156" s="77">
        <f t="shared" si="76"/>
        <v>0.68221042150680389</v>
      </c>
    </row>
    <row r="157" spans="2:44" s="12" customFormat="1" ht="13.5" customHeight="1">
      <c r="B157" s="243"/>
      <c r="C157" s="316"/>
      <c r="D157" s="70" t="s">
        <v>169</v>
      </c>
      <c r="E157" s="102">
        <v>23</v>
      </c>
      <c r="F157" s="69">
        <v>1</v>
      </c>
      <c r="G157" s="67">
        <f t="shared" si="60"/>
        <v>4.3478260869565216E-2</v>
      </c>
      <c r="H157" s="69">
        <v>22</v>
      </c>
      <c r="I157" s="67">
        <f t="shared" si="61"/>
        <v>0.95652173913043481</v>
      </c>
      <c r="J157" s="102">
        <v>78</v>
      </c>
      <c r="K157" s="69">
        <v>0</v>
      </c>
      <c r="L157" s="67">
        <f t="shared" si="62"/>
        <v>0</v>
      </c>
      <c r="M157" s="69">
        <v>78</v>
      </c>
      <c r="N157" s="67">
        <f t="shared" si="63"/>
        <v>1</v>
      </c>
      <c r="O157" s="102">
        <v>3643</v>
      </c>
      <c r="P157" s="69">
        <v>54</v>
      </c>
      <c r="Q157" s="67">
        <f t="shared" si="64"/>
        <v>1.4822948119681581E-2</v>
      </c>
      <c r="R157" s="69">
        <v>3589</v>
      </c>
      <c r="S157" s="67">
        <f t="shared" si="65"/>
        <v>0.98517705188031846</v>
      </c>
      <c r="T157" s="102">
        <v>2787</v>
      </c>
      <c r="U157" s="69">
        <v>58</v>
      </c>
      <c r="V157" s="67">
        <f t="shared" si="66"/>
        <v>2.0810907786149982E-2</v>
      </c>
      <c r="W157" s="69">
        <v>2729</v>
      </c>
      <c r="X157" s="67">
        <f t="shared" si="67"/>
        <v>0.97918909221384998</v>
      </c>
      <c r="Y157" s="102">
        <v>1844</v>
      </c>
      <c r="Z157" s="69">
        <v>22</v>
      </c>
      <c r="AA157" s="67">
        <f t="shared" si="68"/>
        <v>1.193058568329718E-2</v>
      </c>
      <c r="AB157" s="69">
        <v>1822</v>
      </c>
      <c r="AC157" s="67">
        <f t="shared" si="69"/>
        <v>0.98806941431670281</v>
      </c>
      <c r="AD157" s="102">
        <v>916</v>
      </c>
      <c r="AE157" s="69">
        <v>7</v>
      </c>
      <c r="AF157" s="67">
        <f t="shared" si="70"/>
        <v>7.6419213973799123E-3</v>
      </c>
      <c r="AG157" s="69">
        <v>909</v>
      </c>
      <c r="AH157" s="67">
        <f t="shared" si="71"/>
        <v>0.99235807860262004</v>
      </c>
      <c r="AI157" s="102">
        <v>357</v>
      </c>
      <c r="AJ157" s="69">
        <v>0</v>
      </c>
      <c r="AK157" s="67">
        <f t="shared" si="72"/>
        <v>0</v>
      </c>
      <c r="AL157" s="69">
        <v>357</v>
      </c>
      <c r="AM157" s="67">
        <f t="shared" si="73"/>
        <v>1</v>
      </c>
      <c r="AN157" s="102">
        <f t="shared" si="74"/>
        <v>9648</v>
      </c>
      <c r="AO157" s="69">
        <f t="shared" si="77"/>
        <v>142</v>
      </c>
      <c r="AP157" s="67">
        <f t="shared" si="75"/>
        <v>1.4718076285240465E-2</v>
      </c>
      <c r="AQ157" s="68">
        <f t="shared" si="78"/>
        <v>9506</v>
      </c>
      <c r="AR157" s="67">
        <f t="shared" si="76"/>
        <v>0.98528192371475953</v>
      </c>
    </row>
    <row r="158" spans="2:44" s="12" customFormat="1" ht="13.5" customHeight="1">
      <c r="B158" s="244"/>
      <c r="C158" s="318"/>
      <c r="D158" s="76" t="s">
        <v>74</v>
      </c>
      <c r="E158" s="103">
        <v>55</v>
      </c>
      <c r="F158" s="75">
        <v>5</v>
      </c>
      <c r="G158" s="13">
        <f t="shared" si="60"/>
        <v>9.0909090909090912E-2</v>
      </c>
      <c r="H158" s="75">
        <v>50</v>
      </c>
      <c r="I158" s="13">
        <f t="shared" si="61"/>
        <v>0.90909090909090906</v>
      </c>
      <c r="J158" s="103">
        <v>160</v>
      </c>
      <c r="K158" s="75">
        <v>21</v>
      </c>
      <c r="L158" s="13">
        <f t="shared" si="62"/>
        <v>0.13125000000000001</v>
      </c>
      <c r="M158" s="75">
        <v>139</v>
      </c>
      <c r="N158" s="13">
        <f t="shared" si="63"/>
        <v>0.86875000000000002</v>
      </c>
      <c r="O158" s="103">
        <v>8870</v>
      </c>
      <c r="P158" s="75">
        <v>1830</v>
      </c>
      <c r="Q158" s="13">
        <f t="shared" si="64"/>
        <v>0.20631341600901917</v>
      </c>
      <c r="R158" s="75">
        <v>7040</v>
      </c>
      <c r="S158" s="13">
        <f t="shared" si="65"/>
        <v>0.7936865839909808</v>
      </c>
      <c r="T158" s="103">
        <v>6578</v>
      </c>
      <c r="U158" s="75">
        <v>1384</v>
      </c>
      <c r="V158" s="13">
        <f t="shared" si="66"/>
        <v>0.2103982973548191</v>
      </c>
      <c r="W158" s="75">
        <v>5194</v>
      </c>
      <c r="X158" s="13">
        <f t="shared" si="67"/>
        <v>0.78960170264518093</v>
      </c>
      <c r="Y158" s="103">
        <v>3834</v>
      </c>
      <c r="Z158" s="75">
        <v>580</v>
      </c>
      <c r="AA158" s="13">
        <f t="shared" si="68"/>
        <v>0.15127803860198227</v>
      </c>
      <c r="AB158" s="75">
        <v>3254</v>
      </c>
      <c r="AC158" s="13">
        <f t="shared" si="69"/>
        <v>0.8487219613980177</v>
      </c>
      <c r="AD158" s="103">
        <v>1647</v>
      </c>
      <c r="AE158" s="75">
        <v>128</v>
      </c>
      <c r="AF158" s="13">
        <f t="shared" si="70"/>
        <v>7.7717061323618705E-2</v>
      </c>
      <c r="AG158" s="75">
        <v>1519</v>
      </c>
      <c r="AH158" s="13">
        <f t="shared" si="71"/>
        <v>0.92228293867638134</v>
      </c>
      <c r="AI158" s="103">
        <v>556</v>
      </c>
      <c r="AJ158" s="75">
        <v>24</v>
      </c>
      <c r="AK158" s="13">
        <f t="shared" si="72"/>
        <v>4.3165467625899283E-2</v>
      </c>
      <c r="AL158" s="75">
        <v>532</v>
      </c>
      <c r="AM158" s="13">
        <f t="shared" si="73"/>
        <v>0.95683453237410077</v>
      </c>
      <c r="AN158" s="103">
        <f t="shared" si="74"/>
        <v>21700</v>
      </c>
      <c r="AO158" s="75">
        <f t="shared" si="77"/>
        <v>3972</v>
      </c>
      <c r="AP158" s="13">
        <f t="shared" si="75"/>
        <v>0.18304147465437787</v>
      </c>
      <c r="AQ158" s="34">
        <f t="shared" si="78"/>
        <v>17728</v>
      </c>
      <c r="AR158" s="13">
        <f t="shared" si="76"/>
        <v>0.81695852534562208</v>
      </c>
    </row>
    <row r="159" spans="2:44" s="12" customFormat="1" ht="13.5" customHeight="1">
      <c r="B159" s="242">
        <v>52</v>
      </c>
      <c r="C159" s="315" t="s">
        <v>4</v>
      </c>
      <c r="D159" s="80" t="s">
        <v>168</v>
      </c>
      <c r="E159" s="101">
        <v>5</v>
      </c>
      <c r="F159" s="79">
        <v>0</v>
      </c>
      <c r="G159" s="77">
        <f t="shared" si="60"/>
        <v>0</v>
      </c>
      <c r="H159" s="79">
        <v>5</v>
      </c>
      <c r="I159" s="77">
        <f t="shared" si="61"/>
        <v>1</v>
      </c>
      <c r="J159" s="101">
        <v>15</v>
      </c>
      <c r="K159" s="79">
        <v>3</v>
      </c>
      <c r="L159" s="77">
        <f t="shared" si="62"/>
        <v>0.2</v>
      </c>
      <c r="M159" s="79">
        <v>12</v>
      </c>
      <c r="N159" s="77">
        <f t="shared" si="63"/>
        <v>0.8</v>
      </c>
      <c r="O159" s="101">
        <v>4692</v>
      </c>
      <c r="P159" s="79">
        <v>1530</v>
      </c>
      <c r="Q159" s="77">
        <f t="shared" si="64"/>
        <v>0.32608695652173914</v>
      </c>
      <c r="R159" s="79">
        <v>3162</v>
      </c>
      <c r="S159" s="77">
        <f t="shared" si="65"/>
        <v>0.67391304347826086</v>
      </c>
      <c r="T159" s="101">
        <v>3516</v>
      </c>
      <c r="U159" s="79">
        <v>1080</v>
      </c>
      <c r="V159" s="77">
        <f t="shared" si="66"/>
        <v>0.30716723549488056</v>
      </c>
      <c r="W159" s="79">
        <v>2436</v>
      </c>
      <c r="X159" s="77">
        <f t="shared" si="67"/>
        <v>0.69283276450511944</v>
      </c>
      <c r="Y159" s="101">
        <v>1929</v>
      </c>
      <c r="Z159" s="79">
        <v>478</v>
      </c>
      <c r="AA159" s="77">
        <f t="shared" si="68"/>
        <v>0.24779678589942974</v>
      </c>
      <c r="AB159" s="79">
        <v>1451</v>
      </c>
      <c r="AC159" s="77">
        <f t="shared" si="69"/>
        <v>0.75220321410057023</v>
      </c>
      <c r="AD159" s="101">
        <v>867</v>
      </c>
      <c r="AE159" s="79">
        <v>141</v>
      </c>
      <c r="AF159" s="77">
        <f t="shared" si="70"/>
        <v>0.16262975778546712</v>
      </c>
      <c r="AG159" s="79">
        <v>726</v>
      </c>
      <c r="AH159" s="77">
        <f t="shared" si="71"/>
        <v>0.83737024221453282</v>
      </c>
      <c r="AI159" s="101">
        <v>240</v>
      </c>
      <c r="AJ159" s="79">
        <v>18</v>
      </c>
      <c r="AK159" s="77">
        <f t="shared" si="72"/>
        <v>7.4999999999999997E-2</v>
      </c>
      <c r="AL159" s="79">
        <v>222</v>
      </c>
      <c r="AM159" s="77">
        <f t="shared" si="73"/>
        <v>0.92500000000000004</v>
      </c>
      <c r="AN159" s="101">
        <f t="shared" si="74"/>
        <v>11264</v>
      </c>
      <c r="AO159" s="79">
        <f t="shared" si="77"/>
        <v>3250</v>
      </c>
      <c r="AP159" s="77">
        <f t="shared" si="75"/>
        <v>0.28852982954545453</v>
      </c>
      <c r="AQ159" s="78">
        <f t="shared" si="78"/>
        <v>8014</v>
      </c>
      <c r="AR159" s="77">
        <f t="shared" si="76"/>
        <v>0.71147017045454541</v>
      </c>
    </row>
    <row r="160" spans="2:44" s="12" customFormat="1" ht="13.5" customHeight="1">
      <c r="B160" s="243"/>
      <c r="C160" s="316"/>
      <c r="D160" s="70" t="s">
        <v>169</v>
      </c>
      <c r="E160" s="102">
        <v>1</v>
      </c>
      <c r="F160" s="69">
        <v>0</v>
      </c>
      <c r="G160" s="67">
        <f t="shared" si="60"/>
        <v>0</v>
      </c>
      <c r="H160" s="69">
        <v>1</v>
      </c>
      <c r="I160" s="67">
        <f t="shared" si="61"/>
        <v>1</v>
      </c>
      <c r="J160" s="102">
        <v>10</v>
      </c>
      <c r="K160" s="69">
        <v>0</v>
      </c>
      <c r="L160" s="67">
        <f t="shared" si="62"/>
        <v>0</v>
      </c>
      <c r="M160" s="69">
        <v>10</v>
      </c>
      <c r="N160" s="67">
        <f t="shared" si="63"/>
        <v>1</v>
      </c>
      <c r="O160" s="102">
        <v>2448</v>
      </c>
      <c r="P160" s="69">
        <v>45</v>
      </c>
      <c r="Q160" s="67">
        <f t="shared" si="64"/>
        <v>1.8382352941176471E-2</v>
      </c>
      <c r="R160" s="69">
        <v>2403</v>
      </c>
      <c r="S160" s="67">
        <f t="shared" si="65"/>
        <v>0.98161764705882348</v>
      </c>
      <c r="T160" s="102">
        <v>1839</v>
      </c>
      <c r="U160" s="69">
        <v>31</v>
      </c>
      <c r="V160" s="67">
        <f t="shared" si="66"/>
        <v>1.6856987493202826E-2</v>
      </c>
      <c r="W160" s="69">
        <v>1808</v>
      </c>
      <c r="X160" s="67">
        <f t="shared" si="67"/>
        <v>0.98314301250679714</v>
      </c>
      <c r="Y160" s="102">
        <v>1336</v>
      </c>
      <c r="Z160" s="69">
        <v>13</v>
      </c>
      <c r="AA160" s="67">
        <f t="shared" si="68"/>
        <v>9.730538922155689E-3</v>
      </c>
      <c r="AB160" s="69">
        <v>1323</v>
      </c>
      <c r="AC160" s="67">
        <f t="shared" si="69"/>
        <v>0.9902694610778443</v>
      </c>
      <c r="AD160" s="102">
        <v>724</v>
      </c>
      <c r="AE160" s="69">
        <v>3</v>
      </c>
      <c r="AF160" s="67">
        <f t="shared" si="70"/>
        <v>4.1436464088397788E-3</v>
      </c>
      <c r="AG160" s="69">
        <v>721</v>
      </c>
      <c r="AH160" s="67">
        <f t="shared" si="71"/>
        <v>0.9958563535911602</v>
      </c>
      <c r="AI160" s="102">
        <v>318</v>
      </c>
      <c r="AJ160" s="69">
        <v>1</v>
      </c>
      <c r="AK160" s="67">
        <f t="shared" si="72"/>
        <v>3.1446540880503146E-3</v>
      </c>
      <c r="AL160" s="69">
        <v>317</v>
      </c>
      <c r="AM160" s="67">
        <f t="shared" si="73"/>
        <v>0.99685534591194969</v>
      </c>
      <c r="AN160" s="102">
        <f t="shared" si="74"/>
        <v>6676</v>
      </c>
      <c r="AO160" s="69">
        <f t="shared" si="77"/>
        <v>93</v>
      </c>
      <c r="AP160" s="67">
        <f t="shared" si="75"/>
        <v>1.3930497303774715E-2</v>
      </c>
      <c r="AQ160" s="68">
        <f t="shared" si="78"/>
        <v>6583</v>
      </c>
      <c r="AR160" s="67">
        <f t="shared" si="76"/>
        <v>0.98606950269622529</v>
      </c>
    </row>
    <row r="161" spans="2:44" s="12" customFormat="1" ht="13.5" customHeight="1">
      <c r="B161" s="244"/>
      <c r="C161" s="318"/>
      <c r="D161" s="76" t="s">
        <v>74</v>
      </c>
      <c r="E161" s="103">
        <v>6</v>
      </c>
      <c r="F161" s="75">
        <v>0</v>
      </c>
      <c r="G161" s="13">
        <f t="shared" si="60"/>
        <v>0</v>
      </c>
      <c r="H161" s="75">
        <v>6</v>
      </c>
      <c r="I161" s="13">
        <f t="shared" si="61"/>
        <v>1</v>
      </c>
      <c r="J161" s="103">
        <v>25</v>
      </c>
      <c r="K161" s="75">
        <v>3</v>
      </c>
      <c r="L161" s="13">
        <f t="shared" si="62"/>
        <v>0.12</v>
      </c>
      <c r="M161" s="75">
        <v>22</v>
      </c>
      <c r="N161" s="13">
        <f t="shared" si="63"/>
        <v>0.88</v>
      </c>
      <c r="O161" s="103">
        <v>7140</v>
      </c>
      <c r="P161" s="75">
        <v>1575</v>
      </c>
      <c r="Q161" s="13">
        <f t="shared" si="64"/>
        <v>0.22058823529411764</v>
      </c>
      <c r="R161" s="75">
        <v>5565</v>
      </c>
      <c r="S161" s="13">
        <f t="shared" si="65"/>
        <v>0.77941176470588236</v>
      </c>
      <c r="T161" s="103">
        <v>5355</v>
      </c>
      <c r="U161" s="75">
        <v>1111</v>
      </c>
      <c r="V161" s="13">
        <f t="shared" si="66"/>
        <v>0.20746965452847807</v>
      </c>
      <c r="W161" s="75">
        <v>4244</v>
      </c>
      <c r="X161" s="13">
        <f t="shared" si="67"/>
        <v>0.7925303454715219</v>
      </c>
      <c r="Y161" s="103">
        <v>3265</v>
      </c>
      <c r="Z161" s="75">
        <v>491</v>
      </c>
      <c r="AA161" s="13">
        <f t="shared" si="68"/>
        <v>0.15038284839203675</v>
      </c>
      <c r="AB161" s="75">
        <v>2774</v>
      </c>
      <c r="AC161" s="13">
        <f t="shared" si="69"/>
        <v>0.84961715160796325</v>
      </c>
      <c r="AD161" s="103">
        <v>1591</v>
      </c>
      <c r="AE161" s="75">
        <v>144</v>
      </c>
      <c r="AF161" s="13">
        <f t="shared" si="70"/>
        <v>9.0509113764927721E-2</v>
      </c>
      <c r="AG161" s="75">
        <v>1447</v>
      </c>
      <c r="AH161" s="13">
        <f t="shared" si="71"/>
        <v>0.90949088623507224</v>
      </c>
      <c r="AI161" s="103">
        <v>558</v>
      </c>
      <c r="AJ161" s="75">
        <v>19</v>
      </c>
      <c r="AK161" s="13">
        <f t="shared" si="72"/>
        <v>3.4050179211469536E-2</v>
      </c>
      <c r="AL161" s="75">
        <v>539</v>
      </c>
      <c r="AM161" s="13">
        <f t="shared" si="73"/>
        <v>0.96594982078853042</v>
      </c>
      <c r="AN161" s="103">
        <f t="shared" si="74"/>
        <v>17940</v>
      </c>
      <c r="AO161" s="75">
        <f t="shared" si="77"/>
        <v>3343</v>
      </c>
      <c r="AP161" s="13">
        <f t="shared" si="75"/>
        <v>0.18634336677814939</v>
      </c>
      <c r="AQ161" s="34">
        <f t="shared" si="78"/>
        <v>14597</v>
      </c>
      <c r="AR161" s="13">
        <f t="shared" si="76"/>
        <v>0.81365663322185067</v>
      </c>
    </row>
    <row r="162" spans="2:44" s="12" customFormat="1" ht="13.5" customHeight="1">
      <c r="B162" s="242">
        <v>53</v>
      </c>
      <c r="C162" s="315" t="s">
        <v>22</v>
      </c>
      <c r="D162" s="80" t="s">
        <v>168</v>
      </c>
      <c r="E162" s="101">
        <v>20</v>
      </c>
      <c r="F162" s="79">
        <v>3</v>
      </c>
      <c r="G162" s="77">
        <f t="shared" si="60"/>
        <v>0.15</v>
      </c>
      <c r="H162" s="79">
        <v>17</v>
      </c>
      <c r="I162" s="77">
        <f t="shared" si="61"/>
        <v>0.85</v>
      </c>
      <c r="J162" s="101">
        <v>35</v>
      </c>
      <c r="K162" s="79">
        <v>6</v>
      </c>
      <c r="L162" s="77">
        <f t="shared" si="62"/>
        <v>0.17142857142857143</v>
      </c>
      <c r="M162" s="79">
        <v>29</v>
      </c>
      <c r="N162" s="77">
        <f t="shared" si="63"/>
        <v>0.82857142857142863</v>
      </c>
      <c r="O162" s="101">
        <v>2196</v>
      </c>
      <c r="P162" s="79">
        <v>573</v>
      </c>
      <c r="Q162" s="77">
        <f t="shared" si="64"/>
        <v>0.26092896174863389</v>
      </c>
      <c r="R162" s="79">
        <v>1623</v>
      </c>
      <c r="S162" s="77">
        <f t="shared" si="65"/>
        <v>0.73907103825136611</v>
      </c>
      <c r="T162" s="101">
        <v>1632</v>
      </c>
      <c r="U162" s="79">
        <v>387</v>
      </c>
      <c r="V162" s="77">
        <f t="shared" si="66"/>
        <v>0.23713235294117646</v>
      </c>
      <c r="W162" s="79">
        <v>1245</v>
      </c>
      <c r="X162" s="77">
        <f t="shared" si="67"/>
        <v>0.76286764705882348</v>
      </c>
      <c r="Y162" s="101">
        <v>824</v>
      </c>
      <c r="Z162" s="79">
        <v>145</v>
      </c>
      <c r="AA162" s="77">
        <f t="shared" si="68"/>
        <v>0.17597087378640777</v>
      </c>
      <c r="AB162" s="79">
        <v>679</v>
      </c>
      <c r="AC162" s="77">
        <f t="shared" si="69"/>
        <v>0.82402912621359226</v>
      </c>
      <c r="AD162" s="101">
        <v>320</v>
      </c>
      <c r="AE162" s="79">
        <v>36</v>
      </c>
      <c r="AF162" s="77">
        <f t="shared" si="70"/>
        <v>0.1125</v>
      </c>
      <c r="AG162" s="79">
        <v>284</v>
      </c>
      <c r="AH162" s="77">
        <f t="shared" si="71"/>
        <v>0.88749999999999996</v>
      </c>
      <c r="AI162" s="101">
        <v>91</v>
      </c>
      <c r="AJ162" s="79">
        <v>6</v>
      </c>
      <c r="AK162" s="77">
        <f t="shared" si="72"/>
        <v>6.5934065934065936E-2</v>
      </c>
      <c r="AL162" s="79">
        <v>85</v>
      </c>
      <c r="AM162" s="77">
        <f t="shared" si="73"/>
        <v>0.93406593406593408</v>
      </c>
      <c r="AN162" s="101">
        <f t="shared" si="74"/>
        <v>5118</v>
      </c>
      <c r="AO162" s="79">
        <f t="shared" si="77"/>
        <v>1156</v>
      </c>
      <c r="AP162" s="77">
        <f t="shared" si="75"/>
        <v>0.22586948026572881</v>
      </c>
      <c r="AQ162" s="78">
        <f t="shared" si="78"/>
        <v>3962</v>
      </c>
      <c r="AR162" s="77">
        <f t="shared" si="76"/>
        <v>0.77413051973427116</v>
      </c>
    </row>
    <row r="163" spans="2:44" s="12" customFormat="1" ht="13.5" customHeight="1">
      <c r="B163" s="243"/>
      <c r="C163" s="316"/>
      <c r="D163" s="70" t="s">
        <v>169</v>
      </c>
      <c r="E163" s="102">
        <v>12</v>
      </c>
      <c r="F163" s="69">
        <v>0</v>
      </c>
      <c r="G163" s="67">
        <f t="shared" si="60"/>
        <v>0</v>
      </c>
      <c r="H163" s="69">
        <v>12</v>
      </c>
      <c r="I163" s="67">
        <f t="shared" si="61"/>
        <v>1</v>
      </c>
      <c r="J163" s="102">
        <v>34</v>
      </c>
      <c r="K163" s="69">
        <v>2</v>
      </c>
      <c r="L163" s="67">
        <f t="shared" si="62"/>
        <v>5.8823529411764705E-2</v>
      </c>
      <c r="M163" s="69">
        <v>32</v>
      </c>
      <c r="N163" s="67">
        <f t="shared" si="63"/>
        <v>0.94117647058823528</v>
      </c>
      <c r="O163" s="102">
        <v>1841</v>
      </c>
      <c r="P163" s="69">
        <v>89</v>
      </c>
      <c r="Q163" s="67">
        <f t="shared" si="64"/>
        <v>4.8343291689299295E-2</v>
      </c>
      <c r="R163" s="69">
        <v>1752</v>
      </c>
      <c r="S163" s="67">
        <f t="shared" si="65"/>
        <v>0.95165670831070071</v>
      </c>
      <c r="T163" s="102">
        <v>1505</v>
      </c>
      <c r="U163" s="69">
        <v>68</v>
      </c>
      <c r="V163" s="67">
        <f t="shared" si="66"/>
        <v>4.5182724252491695E-2</v>
      </c>
      <c r="W163" s="69">
        <v>1437</v>
      </c>
      <c r="X163" s="67">
        <f t="shared" si="67"/>
        <v>0.9548172757475083</v>
      </c>
      <c r="Y163" s="102">
        <v>954</v>
      </c>
      <c r="Z163" s="69">
        <v>22</v>
      </c>
      <c r="AA163" s="67">
        <f t="shared" si="68"/>
        <v>2.3060796645702306E-2</v>
      </c>
      <c r="AB163" s="69">
        <v>932</v>
      </c>
      <c r="AC163" s="67">
        <f t="shared" si="69"/>
        <v>0.97693920335429774</v>
      </c>
      <c r="AD163" s="102">
        <v>424</v>
      </c>
      <c r="AE163" s="69">
        <v>7</v>
      </c>
      <c r="AF163" s="67">
        <f t="shared" si="70"/>
        <v>1.6509433962264151E-2</v>
      </c>
      <c r="AG163" s="69">
        <v>417</v>
      </c>
      <c r="AH163" s="67">
        <f t="shared" si="71"/>
        <v>0.98349056603773588</v>
      </c>
      <c r="AI163" s="102">
        <v>151</v>
      </c>
      <c r="AJ163" s="69">
        <v>2</v>
      </c>
      <c r="AK163" s="67">
        <f t="shared" si="72"/>
        <v>1.3245033112582781E-2</v>
      </c>
      <c r="AL163" s="69">
        <v>149</v>
      </c>
      <c r="AM163" s="67">
        <f t="shared" si="73"/>
        <v>0.98675496688741726</v>
      </c>
      <c r="AN163" s="102">
        <f t="shared" si="74"/>
        <v>4921</v>
      </c>
      <c r="AO163" s="69">
        <f t="shared" si="77"/>
        <v>190</v>
      </c>
      <c r="AP163" s="67">
        <f t="shared" si="75"/>
        <v>3.8610038610038609E-2</v>
      </c>
      <c r="AQ163" s="68">
        <f t="shared" si="78"/>
        <v>4731</v>
      </c>
      <c r="AR163" s="67">
        <f t="shared" si="76"/>
        <v>0.96138996138996136</v>
      </c>
    </row>
    <row r="164" spans="2:44" s="12" customFormat="1" ht="13.5" customHeight="1">
      <c r="B164" s="244"/>
      <c r="C164" s="318"/>
      <c r="D164" s="76" t="s">
        <v>74</v>
      </c>
      <c r="E164" s="103">
        <v>32</v>
      </c>
      <c r="F164" s="75">
        <v>3</v>
      </c>
      <c r="G164" s="13">
        <f t="shared" si="60"/>
        <v>9.375E-2</v>
      </c>
      <c r="H164" s="75">
        <v>29</v>
      </c>
      <c r="I164" s="13">
        <f t="shared" si="61"/>
        <v>0.90625</v>
      </c>
      <c r="J164" s="103">
        <v>69</v>
      </c>
      <c r="K164" s="75">
        <v>8</v>
      </c>
      <c r="L164" s="13">
        <f t="shared" si="62"/>
        <v>0.11594202898550725</v>
      </c>
      <c r="M164" s="75">
        <v>61</v>
      </c>
      <c r="N164" s="13">
        <f t="shared" si="63"/>
        <v>0.88405797101449279</v>
      </c>
      <c r="O164" s="103">
        <v>4037</v>
      </c>
      <c r="P164" s="75">
        <v>662</v>
      </c>
      <c r="Q164" s="13">
        <f t="shared" si="64"/>
        <v>0.16398315580876888</v>
      </c>
      <c r="R164" s="75">
        <v>3375</v>
      </c>
      <c r="S164" s="13">
        <f t="shared" si="65"/>
        <v>0.83601684419123112</v>
      </c>
      <c r="T164" s="103">
        <v>3137</v>
      </c>
      <c r="U164" s="75">
        <v>455</v>
      </c>
      <c r="V164" s="13">
        <f t="shared" si="66"/>
        <v>0.14504303474657315</v>
      </c>
      <c r="W164" s="75">
        <v>2682</v>
      </c>
      <c r="X164" s="13">
        <f t="shared" si="67"/>
        <v>0.85495696525342679</v>
      </c>
      <c r="Y164" s="103">
        <v>1778</v>
      </c>
      <c r="Z164" s="75">
        <v>167</v>
      </c>
      <c r="AA164" s="13">
        <f t="shared" si="68"/>
        <v>9.392575928008999E-2</v>
      </c>
      <c r="AB164" s="75">
        <v>1611</v>
      </c>
      <c r="AC164" s="13">
        <f t="shared" si="69"/>
        <v>0.90607424071991005</v>
      </c>
      <c r="AD164" s="103">
        <v>744</v>
      </c>
      <c r="AE164" s="75">
        <v>43</v>
      </c>
      <c r="AF164" s="13">
        <f t="shared" si="70"/>
        <v>5.779569892473118E-2</v>
      </c>
      <c r="AG164" s="75">
        <v>701</v>
      </c>
      <c r="AH164" s="13">
        <f t="shared" si="71"/>
        <v>0.94220430107526887</v>
      </c>
      <c r="AI164" s="103">
        <v>242</v>
      </c>
      <c r="AJ164" s="75">
        <v>8</v>
      </c>
      <c r="AK164" s="13">
        <f t="shared" si="72"/>
        <v>3.3057851239669422E-2</v>
      </c>
      <c r="AL164" s="75">
        <v>234</v>
      </c>
      <c r="AM164" s="13">
        <f t="shared" si="73"/>
        <v>0.96694214876033058</v>
      </c>
      <c r="AN164" s="103">
        <f t="shared" si="74"/>
        <v>10039</v>
      </c>
      <c r="AO164" s="75">
        <f t="shared" si="77"/>
        <v>1346</v>
      </c>
      <c r="AP164" s="13">
        <f t="shared" si="75"/>
        <v>0.13407709931268055</v>
      </c>
      <c r="AQ164" s="34">
        <f t="shared" si="78"/>
        <v>8693</v>
      </c>
      <c r="AR164" s="13">
        <f t="shared" si="76"/>
        <v>0.86592290068731947</v>
      </c>
    </row>
    <row r="165" spans="2:44" s="12" customFormat="1" ht="13.5" customHeight="1">
      <c r="B165" s="242">
        <v>54</v>
      </c>
      <c r="C165" s="315" t="s">
        <v>28</v>
      </c>
      <c r="D165" s="80" t="s">
        <v>168</v>
      </c>
      <c r="E165" s="101">
        <v>35</v>
      </c>
      <c r="F165" s="79">
        <v>3</v>
      </c>
      <c r="G165" s="77">
        <f t="shared" si="60"/>
        <v>8.5714285714285715E-2</v>
      </c>
      <c r="H165" s="79">
        <v>32</v>
      </c>
      <c r="I165" s="77">
        <f t="shared" si="61"/>
        <v>0.91428571428571426</v>
      </c>
      <c r="J165" s="101">
        <v>76</v>
      </c>
      <c r="K165" s="79">
        <v>14</v>
      </c>
      <c r="L165" s="77">
        <f t="shared" si="62"/>
        <v>0.18421052631578946</v>
      </c>
      <c r="M165" s="79">
        <v>62</v>
      </c>
      <c r="N165" s="77">
        <f t="shared" si="63"/>
        <v>0.81578947368421051</v>
      </c>
      <c r="O165" s="101">
        <v>3903</v>
      </c>
      <c r="P165" s="79">
        <v>862</v>
      </c>
      <c r="Q165" s="77">
        <f t="shared" si="64"/>
        <v>0.22085575198565205</v>
      </c>
      <c r="R165" s="79">
        <v>3041</v>
      </c>
      <c r="S165" s="77">
        <f t="shared" si="65"/>
        <v>0.7791442480143479</v>
      </c>
      <c r="T165" s="101">
        <v>2995</v>
      </c>
      <c r="U165" s="79">
        <v>622</v>
      </c>
      <c r="V165" s="77">
        <f t="shared" si="66"/>
        <v>0.20767946577629381</v>
      </c>
      <c r="W165" s="79">
        <v>2373</v>
      </c>
      <c r="X165" s="77">
        <f t="shared" si="67"/>
        <v>0.79232053422370619</v>
      </c>
      <c r="Y165" s="101">
        <v>1707</v>
      </c>
      <c r="Z165" s="79">
        <v>268</v>
      </c>
      <c r="AA165" s="77">
        <f t="shared" si="68"/>
        <v>0.15700058582308143</v>
      </c>
      <c r="AB165" s="79">
        <v>1439</v>
      </c>
      <c r="AC165" s="77">
        <f t="shared" si="69"/>
        <v>0.84299941417691859</v>
      </c>
      <c r="AD165" s="101">
        <v>632</v>
      </c>
      <c r="AE165" s="79">
        <v>65</v>
      </c>
      <c r="AF165" s="77">
        <f t="shared" si="70"/>
        <v>0.10284810126582279</v>
      </c>
      <c r="AG165" s="79">
        <v>567</v>
      </c>
      <c r="AH165" s="77">
        <f t="shared" si="71"/>
        <v>0.89715189873417722</v>
      </c>
      <c r="AI165" s="101">
        <v>168</v>
      </c>
      <c r="AJ165" s="79">
        <v>9</v>
      </c>
      <c r="AK165" s="77">
        <f t="shared" si="72"/>
        <v>5.3571428571428568E-2</v>
      </c>
      <c r="AL165" s="79">
        <v>159</v>
      </c>
      <c r="AM165" s="77">
        <f t="shared" si="73"/>
        <v>0.9464285714285714</v>
      </c>
      <c r="AN165" s="101">
        <f t="shared" si="74"/>
        <v>9516</v>
      </c>
      <c r="AO165" s="79">
        <f t="shared" si="77"/>
        <v>1843</v>
      </c>
      <c r="AP165" s="77">
        <f t="shared" si="75"/>
        <v>0.19367381252627155</v>
      </c>
      <c r="AQ165" s="78">
        <f t="shared" si="78"/>
        <v>7673</v>
      </c>
      <c r="AR165" s="77">
        <f t="shared" si="76"/>
        <v>0.80632618747372842</v>
      </c>
    </row>
    <row r="166" spans="2:44" s="12" customFormat="1" ht="13.5" customHeight="1">
      <c r="B166" s="243"/>
      <c r="C166" s="316"/>
      <c r="D166" s="70" t="s">
        <v>169</v>
      </c>
      <c r="E166" s="102">
        <v>28</v>
      </c>
      <c r="F166" s="69">
        <v>0</v>
      </c>
      <c r="G166" s="67">
        <f t="shared" si="60"/>
        <v>0</v>
      </c>
      <c r="H166" s="69">
        <v>28</v>
      </c>
      <c r="I166" s="67">
        <f t="shared" si="61"/>
        <v>1</v>
      </c>
      <c r="J166" s="102">
        <v>74</v>
      </c>
      <c r="K166" s="69">
        <v>0</v>
      </c>
      <c r="L166" s="67">
        <f t="shared" si="62"/>
        <v>0</v>
      </c>
      <c r="M166" s="69">
        <v>74</v>
      </c>
      <c r="N166" s="67">
        <f t="shared" si="63"/>
        <v>1</v>
      </c>
      <c r="O166" s="102">
        <v>2723</v>
      </c>
      <c r="P166" s="69">
        <v>45</v>
      </c>
      <c r="Q166" s="67">
        <f t="shared" si="64"/>
        <v>1.652589056188028E-2</v>
      </c>
      <c r="R166" s="69">
        <v>2678</v>
      </c>
      <c r="S166" s="67">
        <f t="shared" si="65"/>
        <v>0.98347410943811975</v>
      </c>
      <c r="T166" s="102">
        <v>2032</v>
      </c>
      <c r="U166" s="69">
        <v>24</v>
      </c>
      <c r="V166" s="67">
        <f t="shared" si="66"/>
        <v>1.1811023622047244E-2</v>
      </c>
      <c r="W166" s="69">
        <v>2008</v>
      </c>
      <c r="X166" s="67">
        <f t="shared" si="67"/>
        <v>0.98818897637795278</v>
      </c>
      <c r="Y166" s="102">
        <v>1346</v>
      </c>
      <c r="Z166" s="69">
        <v>12</v>
      </c>
      <c r="AA166" s="67">
        <f t="shared" si="68"/>
        <v>8.9153046062407128E-3</v>
      </c>
      <c r="AB166" s="69">
        <v>1334</v>
      </c>
      <c r="AC166" s="67">
        <f t="shared" si="69"/>
        <v>0.99108469539375932</v>
      </c>
      <c r="AD166" s="102">
        <v>678</v>
      </c>
      <c r="AE166" s="69">
        <v>3</v>
      </c>
      <c r="AF166" s="67">
        <f t="shared" si="70"/>
        <v>4.4247787610619468E-3</v>
      </c>
      <c r="AG166" s="69">
        <v>675</v>
      </c>
      <c r="AH166" s="67">
        <f t="shared" si="71"/>
        <v>0.99557522123893805</v>
      </c>
      <c r="AI166" s="102">
        <v>227</v>
      </c>
      <c r="AJ166" s="69">
        <v>0</v>
      </c>
      <c r="AK166" s="67">
        <f t="shared" si="72"/>
        <v>0</v>
      </c>
      <c r="AL166" s="69">
        <v>227</v>
      </c>
      <c r="AM166" s="67">
        <f t="shared" si="73"/>
        <v>1</v>
      </c>
      <c r="AN166" s="102">
        <f t="shared" si="74"/>
        <v>7108</v>
      </c>
      <c r="AO166" s="69">
        <f t="shared" si="77"/>
        <v>84</v>
      </c>
      <c r="AP166" s="67">
        <f t="shared" si="75"/>
        <v>1.1817670230725942E-2</v>
      </c>
      <c r="AQ166" s="68">
        <f t="shared" si="78"/>
        <v>7024</v>
      </c>
      <c r="AR166" s="67">
        <f t="shared" si="76"/>
        <v>0.988182329769274</v>
      </c>
    </row>
    <row r="167" spans="2:44" s="12" customFormat="1" ht="13.5" customHeight="1">
      <c r="B167" s="244"/>
      <c r="C167" s="318"/>
      <c r="D167" s="76" t="s">
        <v>74</v>
      </c>
      <c r="E167" s="103">
        <v>63</v>
      </c>
      <c r="F167" s="75">
        <v>3</v>
      </c>
      <c r="G167" s="13">
        <f t="shared" si="60"/>
        <v>4.7619047619047616E-2</v>
      </c>
      <c r="H167" s="75">
        <v>60</v>
      </c>
      <c r="I167" s="13">
        <f t="shared" si="61"/>
        <v>0.95238095238095233</v>
      </c>
      <c r="J167" s="103">
        <v>150</v>
      </c>
      <c r="K167" s="75">
        <v>14</v>
      </c>
      <c r="L167" s="13">
        <f t="shared" si="62"/>
        <v>9.3333333333333338E-2</v>
      </c>
      <c r="M167" s="75">
        <v>136</v>
      </c>
      <c r="N167" s="13">
        <f t="shared" si="63"/>
        <v>0.90666666666666662</v>
      </c>
      <c r="O167" s="103">
        <v>6626</v>
      </c>
      <c r="P167" s="75">
        <v>907</v>
      </c>
      <c r="Q167" s="13">
        <f t="shared" si="64"/>
        <v>0.13688499849079383</v>
      </c>
      <c r="R167" s="75">
        <v>5719</v>
      </c>
      <c r="S167" s="13">
        <f t="shared" si="65"/>
        <v>0.86311500150920617</v>
      </c>
      <c r="T167" s="103">
        <v>5027</v>
      </c>
      <c r="U167" s="75">
        <v>646</v>
      </c>
      <c r="V167" s="13">
        <f t="shared" si="66"/>
        <v>0.12850606723692062</v>
      </c>
      <c r="W167" s="75">
        <v>4381</v>
      </c>
      <c r="X167" s="13">
        <f t="shared" si="67"/>
        <v>0.8714939327630794</v>
      </c>
      <c r="Y167" s="103">
        <v>3053</v>
      </c>
      <c r="Z167" s="75">
        <v>280</v>
      </c>
      <c r="AA167" s="13">
        <f t="shared" si="68"/>
        <v>9.1713069112348514E-2</v>
      </c>
      <c r="AB167" s="75">
        <v>2773</v>
      </c>
      <c r="AC167" s="13">
        <f t="shared" si="69"/>
        <v>0.90828693088765144</v>
      </c>
      <c r="AD167" s="103">
        <v>1310</v>
      </c>
      <c r="AE167" s="75">
        <v>68</v>
      </c>
      <c r="AF167" s="13">
        <f t="shared" si="70"/>
        <v>5.1908396946564885E-2</v>
      </c>
      <c r="AG167" s="75">
        <v>1242</v>
      </c>
      <c r="AH167" s="13">
        <f t="shared" si="71"/>
        <v>0.94809160305343509</v>
      </c>
      <c r="AI167" s="103">
        <v>395</v>
      </c>
      <c r="AJ167" s="75">
        <v>9</v>
      </c>
      <c r="AK167" s="13">
        <f t="shared" si="72"/>
        <v>2.2784810126582278E-2</v>
      </c>
      <c r="AL167" s="75">
        <v>386</v>
      </c>
      <c r="AM167" s="13">
        <f t="shared" si="73"/>
        <v>0.97721518987341771</v>
      </c>
      <c r="AN167" s="103">
        <f t="shared" si="74"/>
        <v>16624</v>
      </c>
      <c r="AO167" s="75">
        <f t="shared" si="77"/>
        <v>1927</v>
      </c>
      <c r="AP167" s="13">
        <f t="shared" si="75"/>
        <v>0.1159167468719923</v>
      </c>
      <c r="AQ167" s="34">
        <f t="shared" si="78"/>
        <v>14697</v>
      </c>
      <c r="AR167" s="13">
        <f t="shared" si="76"/>
        <v>0.88408325312800773</v>
      </c>
    </row>
    <row r="168" spans="2:44" s="12" customFormat="1" ht="13.5" customHeight="1">
      <c r="B168" s="242">
        <v>55</v>
      </c>
      <c r="C168" s="315" t="s">
        <v>17</v>
      </c>
      <c r="D168" s="80" t="s">
        <v>168</v>
      </c>
      <c r="E168" s="101">
        <v>10</v>
      </c>
      <c r="F168" s="79">
        <v>1</v>
      </c>
      <c r="G168" s="77">
        <f t="shared" si="60"/>
        <v>0.1</v>
      </c>
      <c r="H168" s="79">
        <v>9</v>
      </c>
      <c r="I168" s="77">
        <f t="shared" si="61"/>
        <v>0.9</v>
      </c>
      <c r="J168" s="101">
        <v>65</v>
      </c>
      <c r="K168" s="79">
        <v>11</v>
      </c>
      <c r="L168" s="77">
        <f t="shared" si="62"/>
        <v>0.16923076923076924</v>
      </c>
      <c r="M168" s="79">
        <v>54</v>
      </c>
      <c r="N168" s="77">
        <f t="shared" si="63"/>
        <v>0.83076923076923082</v>
      </c>
      <c r="O168" s="101">
        <v>3845</v>
      </c>
      <c r="P168" s="79">
        <v>734</v>
      </c>
      <c r="Q168" s="77">
        <f t="shared" si="64"/>
        <v>0.19089726918075423</v>
      </c>
      <c r="R168" s="79">
        <v>3111</v>
      </c>
      <c r="S168" s="77">
        <f t="shared" si="65"/>
        <v>0.80910273081924577</v>
      </c>
      <c r="T168" s="101">
        <v>3094</v>
      </c>
      <c r="U168" s="79">
        <v>634</v>
      </c>
      <c r="V168" s="77">
        <f t="shared" si="66"/>
        <v>0.20491273432449902</v>
      </c>
      <c r="W168" s="79">
        <v>2460</v>
      </c>
      <c r="X168" s="77">
        <f t="shared" si="67"/>
        <v>0.79508726567550092</v>
      </c>
      <c r="Y168" s="101">
        <v>1587</v>
      </c>
      <c r="Z168" s="79">
        <v>272</v>
      </c>
      <c r="AA168" s="77">
        <f t="shared" si="68"/>
        <v>0.17139256458727159</v>
      </c>
      <c r="AB168" s="79">
        <v>1315</v>
      </c>
      <c r="AC168" s="77">
        <f t="shared" si="69"/>
        <v>0.82860743541272841</v>
      </c>
      <c r="AD168" s="101">
        <v>453</v>
      </c>
      <c r="AE168" s="79">
        <v>49</v>
      </c>
      <c r="AF168" s="77">
        <f t="shared" si="70"/>
        <v>0.10816777041942605</v>
      </c>
      <c r="AG168" s="79">
        <v>404</v>
      </c>
      <c r="AH168" s="77">
        <f t="shared" si="71"/>
        <v>0.89183222958057395</v>
      </c>
      <c r="AI168" s="101">
        <v>123</v>
      </c>
      <c r="AJ168" s="79">
        <v>9</v>
      </c>
      <c r="AK168" s="77">
        <f t="shared" si="72"/>
        <v>7.3170731707317069E-2</v>
      </c>
      <c r="AL168" s="79">
        <v>114</v>
      </c>
      <c r="AM168" s="77">
        <f t="shared" si="73"/>
        <v>0.92682926829268297</v>
      </c>
      <c r="AN168" s="101">
        <f t="shared" si="74"/>
        <v>9177</v>
      </c>
      <c r="AO168" s="79">
        <f t="shared" si="77"/>
        <v>1710</v>
      </c>
      <c r="AP168" s="77">
        <f t="shared" si="75"/>
        <v>0.18633540372670807</v>
      </c>
      <c r="AQ168" s="78">
        <f t="shared" si="78"/>
        <v>7467</v>
      </c>
      <c r="AR168" s="77">
        <f t="shared" si="76"/>
        <v>0.81366459627329191</v>
      </c>
    </row>
    <row r="169" spans="2:44" s="12" customFormat="1" ht="13.5" customHeight="1">
      <c r="B169" s="243"/>
      <c r="C169" s="316"/>
      <c r="D169" s="70" t="s">
        <v>169</v>
      </c>
      <c r="E169" s="102">
        <v>15</v>
      </c>
      <c r="F169" s="69">
        <v>0</v>
      </c>
      <c r="G169" s="67">
        <f t="shared" si="60"/>
        <v>0</v>
      </c>
      <c r="H169" s="69">
        <v>15</v>
      </c>
      <c r="I169" s="67">
        <f t="shared" si="61"/>
        <v>1</v>
      </c>
      <c r="J169" s="102">
        <v>41</v>
      </c>
      <c r="K169" s="69">
        <v>0</v>
      </c>
      <c r="L169" s="67">
        <f t="shared" si="62"/>
        <v>0</v>
      </c>
      <c r="M169" s="69">
        <v>41</v>
      </c>
      <c r="N169" s="67">
        <f t="shared" si="63"/>
        <v>1</v>
      </c>
      <c r="O169" s="102">
        <v>3330</v>
      </c>
      <c r="P169" s="69">
        <v>31</v>
      </c>
      <c r="Q169" s="67">
        <f t="shared" si="64"/>
        <v>9.3093093093093091E-3</v>
      </c>
      <c r="R169" s="69">
        <v>3299</v>
      </c>
      <c r="S169" s="67">
        <f t="shared" si="65"/>
        <v>0.99069069069069071</v>
      </c>
      <c r="T169" s="102">
        <v>2644</v>
      </c>
      <c r="U169" s="69">
        <v>25</v>
      </c>
      <c r="V169" s="67">
        <f t="shared" si="66"/>
        <v>9.4553706505295012E-3</v>
      </c>
      <c r="W169" s="69">
        <v>2619</v>
      </c>
      <c r="X169" s="67">
        <f t="shared" si="67"/>
        <v>0.99054462934947052</v>
      </c>
      <c r="Y169" s="102">
        <v>1529</v>
      </c>
      <c r="Z169" s="69">
        <v>17</v>
      </c>
      <c r="AA169" s="67">
        <f t="shared" si="68"/>
        <v>1.1118378024852845E-2</v>
      </c>
      <c r="AB169" s="69">
        <v>1512</v>
      </c>
      <c r="AC169" s="67">
        <f t="shared" si="69"/>
        <v>0.98888162197514717</v>
      </c>
      <c r="AD169" s="102">
        <v>589</v>
      </c>
      <c r="AE169" s="69">
        <v>3</v>
      </c>
      <c r="AF169" s="67">
        <f t="shared" si="70"/>
        <v>5.0933786078098476E-3</v>
      </c>
      <c r="AG169" s="69">
        <v>586</v>
      </c>
      <c r="AH169" s="67">
        <f t="shared" si="71"/>
        <v>0.9949066213921901</v>
      </c>
      <c r="AI169" s="102">
        <v>158</v>
      </c>
      <c r="AJ169" s="69">
        <v>1</v>
      </c>
      <c r="AK169" s="67">
        <f t="shared" si="72"/>
        <v>6.3291139240506328E-3</v>
      </c>
      <c r="AL169" s="69">
        <v>157</v>
      </c>
      <c r="AM169" s="67">
        <f t="shared" si="73"/>
        <v>0.99367088607594933</v>
      </c>
      <c r="AN169" s="102">
        <f t="shared" si="74"/>
        <v>8306</v>
      </c>
      <c r="AO169" s="69">
        <f t="shared" si="77"/>
        <v>77</v>
      </c>
      <c r="AP169" s="67">
        <f t="shared" si="75"/>
        <v>9.2704069347459665E-3</v>
      </c>
      <c r="AQ169" s="68">
        <f t="shared" si="78"/>
        <v>8229</v>
      </c>
      <c r="AR169" s="67">
        <f t="shared" si="76"/>
        <v>0.99072959306525399</v>
      </c>
    </row>
    <row r="170" spans="2:44" s="12" customFormat="1" ht="13.5" customHeight="1">
      <c r="B170" s="244"/>
      <c r="C170" s="318"/>
      <c r="D170" s="76" t="s">
        <v>74</v>
      </c>
      <c r="E170" s="103">
        <v>25</v>
      </c>
      <c r="F170" s="75">
        <v>1</v>
      </c>
      <c r="G170" s="13">
        <f t="shared" si="60"/>
        <v>0.04</v>
      </c>
      <c r="H170" s="75">
        <v>24</v>
      </c>
      <c r="I170" s="13">
        <f t="shared" si="61"/>
        <v>0.96</v>
      </c>
      <c r="J170" s="103">
        <v>106</v>
      </c>
      <c r="K170" s="75">
        <v>11</v>
      </c>
      <c r="L170" s="13">
        <f t="shared" si="62"/>
        <v>0.10377358490566038</v>
      </c>
      <c r="M170" s="75">
        <v>95</v>
      </c>
      <c r="N170" s="13">
        <f t="shared" si="63"/>
        <v>0.89622641509433965</v>
      </c>
      <c r="O170" s="103">
        <v>7175</v>
      </c>
      <c r="P170" s="75">
        <v>765</v>
      </c>
      <c r="Q170" s="13">
        <f t="shared" si="64"/>
        <v>0.10662020905923345</v>
      </c>
      <c r="R170" s="75">
        <v>6410</v>
      </c>
      <c r="S170" s="13">
        <f t="shared" si="65"/>
        <v>0.89337979094076658</v>
      </c>
      <c r="T170" s="103">
        <v>5738</v>
      </c>
      <c r="U170" s="75">
        <v>659</v>
      </c>
      <c r="V170" s="13">
        <f t="shared" si="66"/>
        <v>0.11484837922621122</v>
      </c>
      <c r="W170" s="75">
        <v>5079</v>
      </c>
      <c r="X170" s="13">
        <f t="shared" si="67"/>
        <v>0.88515162077378873</v>
      </c>
      <c r="Y170" s="103">
        <v>3116</v>
      </c>
      <c r="Z170" s="75">
        <v>289</v>
      </c>
      <c r="AA170" s="13">
        <f t="shared" si="68"/>
        <v>9.2747111681643138E-2</v>
      </c>
      <c r="AB170" s="75">
        <v>2827</v>
      </c>
      <c r="AC170" s="13">
        <f t="shared" si="69"/>
        <v>0.90725288831835682</v>
      </c>
      <c r="AD170" s="103">
        <v>1042</v>
      </c>
      <c r="AE170" s="75">
        <v>52</v>
      </c>
      <c r="AF170" s="13">
        <f t="shared" si="70"/>
        <v>4.9904030710172742E-2</v>
      </c>
      <c r="AG170" s="75">
        <v>990</v>
      </c>
      <c r="AH170" s="13">
        <f t="shared" si="71"/>
        <v>0.9500959692898272</v>
      </c>
      <c r="AI170" s="103">
        <v>281</v>
      </c>
      <c r="AJ170" s="75">
        <v>10</v>
      </c>
      <c r="AK170" s="13">
        <f t="shared" si="72"/>
        <v>3.5587188612099648E-2</v>
      </c>
      <c r="AL170" s="75">
        <v>271</v>
      </c>
      <c r="AM170" s="13">
        <f t="shared" si="73"/>
        <v>0.96441281138790036</v>
      </c>
      <c r="AN170" s="103">
        <f t="shared" si="74"/>
        <v>17483</v>
      </c>
      <c r="AO170" s="75">
        <f t="shared" si="77"/>
        <v>1787</v>
      </c>
      <c r="AP170" s="13">
        <f t="shared" si="75"/>
        <v>0.10221357890522222</v>
      </c>
      <c r="AQ170" s="34">
        <f t="shared" si="78"/>
        <v>15696</v>
      </c>
      <c r="AR170" s="13">
        <f t="shared" si="76"/>
        <v>0.8977864210947778</v>
      </c>
    </row>
    <row r="171" spans="2:44" s="12" customFormat="1" ht="13.5" customHeight="1">
      <c r="B171" s="242">
        <v>56</v>
      </c>
      <c r="C171" s="315" t="s">
        <v>10</v>
      </c>
      <c r="D171" s="80" t="s">
        <v>168</v>
      </c>
      <c r="E171" s="101">
        <v>9</v>
      </c>
      <c r="F171" s="79">
        <v>2</v>
      </c>
      <c r="G171" s="77">
        <f t="shared" si="60"/>
        <v>0.22222222222222221</v>
      </c>
      <c r="H171" s="79">
        <v>7</v>
      </c>
      <c r="I171" s="77">
        <f t="shared" si="61"/>
        <v>0.77777777777777779</v>
      </c>
      <c r="J171" s="101">
        <v>23</v>
      </c>
      <c r="K171" s="79">
        <v>2</v>
      </c>
      <c r="L171" s="77">
        <f t="shared" si="62"/>
        <v>8.6956521739130432E-2</v>
      </c>
      <c r="M171" s="79">
        <v>21</v>
      </c>
      <c r="N171" s="77">
        <f t="shared" si="63"/>
        <v>0.91304347826086951</v>
      </c>
      <c r="O171" s="101">
        <v>2616</v>
      </c>
      <c r="P171" s="79">
        <v>586</v>
      </c>
      <c r="Q171" s="77">
        <f t="shared" si="64"/>
        <v>0.22400611620795108</v>
      </c>
      <c r="R171" s="79">
        <v>2030</v>
      </c>
      <c r="S171" s="77">
        <f t="shared" si="65"/>
        <v>0.77599388379204892</v>
      </c>
      <c r="T171" s="101">
        <v>1883</v>
      </c>
      <c r="U171" s="79">
        <v>365</v>
      </c>
      <c r="V171" s="77">
        <f t="shared" si="66"/>
        <v>0.1938396176314392</v>
      </c>
      <c r="W171" s="79">
        <v>1518</v>
      </c>
      <c r="X171" s="77">
        <f t="shared" si="67"/>
        <v>0.8061603823685608</v>
      </c>
      <c r="Y171" s="101">
        <v>894</v>
      </c>
      <c r="Z171" s="79">
        <v>142</v>
      </c>
      <c r="AA171" s="77">
        <f t="shared" si="68"/>
        <v>0.15883668903803133</v>
      </c>
      <c r="AB171" s="79">
        <v>752</v>
      </c>
      <c r="AC171" s="77">
        <f t="shared" si="69"/>
        <v>0.84116331096196872</v>
      </c>
      <c r="AD171" s="101">
        <v>331</v>
      </c>
      <c r="AE171" s="79">
        <v>38</v>
      </c>
      <c r="AF171" s="77">
        <f t="shared" si="70"/>
        <v>0.11480362537764351</v>
      </c>
      <c r="AG171" s="79">
        <v>293</v>
      </c>
      <c r="AH171" s="77">
        <f t="shared" si="71"/>
        <v>0.88519637462235645</v>
      </c>
      <c r="AI171" s="101">
        <v>91</v>
      </c>
      <c r="AJ171" s="79">
        <v>3</v>
      </c>
      <c r="AK171" s="77">
        <f t="shared" si="72"/>
        <v>3.2967032967032968E-2</v>
      </c>
      <c r="AL171" s="79">
        <v>88</v>
      </c>
      <c r="AM171" s="77">
        <f t="shared" si="73"/>
        <v>0.96703296703296704</v>
      </c>
      <c r="AN171" s="101">
        <f t="shared" si="74"/>
        <v>5847</v>
      </c>
      <c r="AO171" s="79">
        <f t="shared" si="77"/>
        <v>1138</v>
      </c>
      <c r="AP171" s="77">
        <f t="shared" si="75"/>
        <v>0.19462972464511716</v>
      </c>
      <c r="AQ171" s="78">
        <f t="shared" si="78"/>
        <v>4709</v>
      </c>
      <c r="AR171" s="77">
        <f t="shared" si="76"/>
        <v>0.80537027535488281</v>
      </c>
    </row>
    <row r="172" spans="2:44" s="12" customFormat="1" ht="13.5" customHeight="1">
      <c r="B172" s="243"/>
      <c r="C172" s="316"/>
      <c r="D172" s="70" t="s">
        <v>169</v>
      </c>
      <c r="E172" s="102">
        <v>3</v>
      </c>
      <c r="F172" s="69">
        <v>0</v>
      </c>
      <c r="G172" s="67">
        <f t="shared" si="60"/>
        <v>0</v>
      </c>
      <c r="H172" s="69">
        <v>3</v>
      </c>
      <c r="I172" s="67">
        <f t="shared" si="61"/>
        <v>1</v>
      </c>
      <c r="J172" s="102">
        <v>27</v>
      </c>
      <c r="K172" s="69">
        <v>0</v>
      </c>
      <c r="L172" s="67">
        <f t="shared" si="62"/>
        <v>0</v>
      </c>
      <c r="M172" s="69">
        <v>27</v>
      </c>
      <c r="N172" s="67">
        <f t="shared" si="63"/>
        <v>1</v>
      </c>
      <c r="O172" s="102">
        <v>2193</v>
      </c>
      <c r="P172" s="69">
        <v>63</v>
      </c>
      <c r="Q172" s="67">
        <f t="shared" si="64"/>
        <v>2.8727770177838577E-2</v>
      </c>
      <c r="R172" s="69">
        <v>2130</v>
      </c>
      <c r="S172" s="67">
        <f t="shared" si="65"/>
        <v>0.97127222982216144</v>
      </c>
      <c r="T172" s="102">
        <v>1541</v>
      </c>
      <c r="U172" s="69">
        <v>53</v>
      </c>
      <c r="V172" s="67">
        <f t="shared" si="66"/>
        <v>3.4393251135626218E-2</v>
      </c>
      <c r="W172" s="69">
        <v>1488</v>
      </c>
      <c r="X172" s="67">
        <f t="shared" si="67"/>
        <v>0.96560674886437381</v>
      </c>
      <c r="Y172" s="102">
        <v>868</v>
      </c>
      <c r="Z172" s="69">
        <v>15</v>
      </c>
      <c r="AA172" s="67">
        <f t="shared" si="68"/>
        <v>1.7281105990783412E-2</v>
      </c>
      <c r="AB172" s="69">
        <v>853</v>
      </c>
      <c r="AC172" s="67">
        <f t="shared" si="69"/>
        <v>0.98271889400921664</v>
      </c>
      <c r="AD172" s="102">
        <v>362</v>
      </c>
      <c r="AE172" s="69">
        <v>1</v>
      </c>
      <c r="AF172" s="67">
        <f t="shared" si="70"/>
        <v>2.7624309392265192E-3</v>
      </c>
      <c r="AG172" s="69">
        <v>361</v>
      </c>
      <c r="AH172" s="67">
        <f t="shared" si="71"/>
        <v>0.99723756906077343</v>
      </c>
      <c r="AI172" s="102">
        <v>138</v>
      </c>
      <c r="AJ172" s="69">
        <v>1</v>
      </c>
      <c r="AK172" s="67">
        <f t="shared" si="72"/>
        <v>7.246376811594203E-3</v>
      </c>
      <c r="AL172" s="69">
        <v>137</v>
      </c>
      <c r="AM172" s="67">
        <f t="shared" si="73"/>
        <v>0.99275362318840576</v>
      </c>
      <c r="AN172" s="102">
        <f t="shared" si="74"/>
        <v>5132</v>
      </c>
      <c r="AO172" s="69">
        <f t="shared" si="77"/>
        <v>133</v>
      </c>
      <c r="AP172" s="67">
        <f t="shared" si="75"/>
        <v>2.5915822291504288E-2</v>
      </c>
      <c r="AQ172" s="68">
        <f t="shared" si="78"/>
        <v>4999</v>
      </c>
      <c r="AR172" s="67">
        <f t="shared" si="76"/>
        <v>0.97408417770849576</v>
      </c>
    </row>
    <row r="173" spans="2:44" s="12" customFormat="1" ht="13.5" customHeight="1">
      <c r="B173" s="244"/>
      <c r="C173" s="318"/>
      <c r="D173" s="76" t="s">
        <v>74</v>
      </c>
      <c r="E173" s="103">
        <v>12</v>
      </c>
      <c r="F173" s="75">
        <v>2</v>
      </c>
      <c r="G173" s="13">
        <f t="shared" si="60"/>
        <v>0.16666666666666666</v>
      </c>
      <c r="H173" s="75">
        <v>10</v>
      </c>
      <c r="I173" s="13">
        <f t="shared" si="61"/>
        <v>0.83333333333333337</v>
      </c>
      <c r="J173" s="103">
        <v>50</v>
      </c>
      <c r="K173" s="75">
        <v>2</v>
      </c>
      <c r="L173" s="13">
        <f t="shared" si="62"/>
        <v>0.04</v>
      </c>
      <c r="M173" s="75">
        <v>48</v>
      </c>
      <c r="N173" s="13">
        <f t="shared" si="63"/>
        <v>0.96</v>
      </c>
      <c r="O173" s="103">
        <v>4809</v>
      </c>
      <c r="P173" s="75">
        <v>649</v>
      </c>
      <c r="Q173" s="13">
        <f t="shared" si="64"/>
        <v>0.13495529216053234</v>
      </c>
      <c r="R173" s="75">
        <v>4160</v>
      </c>
      <c r="S173" s="13">
        <f t="shared" si="65"/>
        <v>0.86504470783946763</v>
      </c>
      <c r="T173" s="103">
        <v>3424</v>
      </c>
      <c r="U173" s="75">
        <v>418</v>
      </c>
      <c r="V173" s="13">
        <f t="shared" si="66"/>
        <v>0.12207943925233646</v>
      </c>
      <c r="W173" s="75">
        <v>3006</v>
      </c>
      <c r="X173" s="13">
        <f t="shared" si="67"/>
        <v>0.87792056074766356</v>
      </c>
      <c r="Y173" s="103">
        <v>1762</v>
      </c>
      <c r="Z173" s="75">
        <v>157</v>
      </c>
      <c r="AA173" s="13">
        <f t="shared" si="68"/>
        <v>8.9103291713961405E-2</v>
      </c>
      <c r="AB173" s="75">
        <v>1605</v>
      </c>
      <c r="AC173" s="13">
        <f t="shared" si="69"/>
        <v>0.91089670828603864</v>
      </c>
      <c r="AD173" s="103">
        <v>693</v>
      </c>
      <c r="AE173" s="75">
        <v>39</v>
      </c>
      <c r="AF173" s="13">
        <f t="shared" si="70"/>
        <v>5.627705627705628E-2</v>
      </c>
      <c r="AG173" s="75">
        <v>654</v>
      </c>
      <c r="AH173" s="13">
        <f t="shared" si="71"/>
        <v>0.94372294372294374</v>
      </c>
      <c r="AI173" s="103">
        <v>229</v>
      </c>
      <c r="AJ173" s="75">
        <v>4</v>
      </c>
      <c r="AK173" s="13">
        <f t="shared" si="72"/>
        <v>1.7467248908296942E-2</v>
      </c>
      <c r="AL173" s="75">
        <v>225</v>
      </c>
      <c r="AM173" s="13">
        <f t="shared" si="73"/>
        <v>0.98253275109170302</v>
      </c>
      <c r="AN173" s="103">
        <f t="shared" si="74"/>
        <v>10979</v>
      </c>
      <c r="AO173" s="75">
        <f t="shared" si="77"/>
        <v>1271</v>
      </c>
      <c r="AP173" s="13">
        <f t="shared" si="75"/>
        <v>0.11576646324801894</v>
      </c>
      <c r="AQ173" s="34">
        <f t="shared" si="78"/>
        <v>9708</v>
      </c>
      <c r="AR173" s="13">
        <f t="shared" si="76"/>
        <v>0.88423353675198102</v>
      </c>
    </row>
    <row r="174" spans="2:44" s="12" customFormat="1" ht="13.5" customHeight="1">
      <c r="B174" s="242">
        <v>57</v>
      </c>
      <c r="C174" s="315" t="s">
        <v>49</v>
      </c>
      <c r="D174" s="80" t="s">
        <v>168</v>
      </c>
      <c r="E174" s="101">
        <v>12</v>
      </c>
      <c r="F174" s="79">
        <v>2</v>
      </c>
      <c r="G174" s="77">
        <f t="shared" si="60"/>
        <v>0.16666666666666666</v>
      </c>
      <c r="H174" s="79">
        <v>10</v>
      </c>
      <c r="I174" s="77">
        <f t="shared" si="61"/>
        <v>0.83333333333333337</v>
      </c>
      <c r="J174" s="101">
        <v>26</v>
      </c>
      <c r="K174" s="79">
        <v>4</v>
      </c>
      <c r="L174" s="77">
        <f t="shared" si="62"/>
        <v>0.15384615384615385</v>
      </c>
      <c r="M174" s="79">
        <v>22</v>
      </c>
      <c r="N174" s="77">
        <f t="shared" si="63"/>
        <v>0.84615384615384615</v>
      </c>
      <c r="O174" s="101">
        <v>1827</v>
      </c>
      <c r="P174" s="79">
        <v>490</v>
      </c>
      <c r="Q174" s="77">
        <f t="shared" si="64"/>
        <v>0.26819923371647508</v>
      </c>
      <c r="R174" s="79">
        <v>1337</v>
      </c>
      <c r="S174" s="77">
        <f t="shared" si="65"/>
        <v>0.73180076628352486</v>
      </c>
      <c r="T174" s="101">
        <v>1478</v>
      </c>
      <c r="U174" s="79">
        <v>320</v>
      </c>
      <c r="V174" s="77">
        <f t="shared" si="66"/>
        <v>0.21650879566982409</v>
      </c>
      <c r="W174" s="79">
        <v>1158</v>
      </c>
      <c r="X174" s="77">
        <f t="shared" si="67"/>
        <v>0.78349120433017594</v>
      </c>
      <c r="Y174" s="101">
        <v>838</v>
      </c>
      <c r="Z174" s="79">
        <v>157</v>
      </c>
      <c r="AA174" s="77">
        <f t="shared" si="68"/>
        <v>0.18735083532219571</v>
      </c>
      <c r="AB174" s="79">
        <v>681</v>
      </c>
      <c r="AC174" s="77">
        <f t="shared" si="69"/>
        <v>0.81264916467780435</v>
      </c>
      <c r="AD174" s="101">
        <v>397</v>
      </c>
      <c r="AE174" s="79">
        <v>44</v>
      </c>
      <c r="AF174" s="77">
        <f t="shared" si="70"/>
        <v>0.11083123425692695</v>
      </c>
      <c r="AG174" s="79">
        <v>353</v>
      </c>
      <c r="AH174" s="77">
        <f t="shared" si="71"/>
        <v>0.88916876574307302</v>
      </c>
      <c r="AI174" s="101">
        <v>86</v>
      </c>
      <c r="AJ174" s="79">
        <v>6</v>
      </c>
      <c r="AK174" s="77">
        <f t="shared" si="72"/>
        <v>6.9767441860465115E-2</v>
      </c>
      <c r="AL174" s="79">
        <v>80</v>
      </c>
      <c r="AM174" s="77">
        <f t="shared" si="73"/>
        <v>0.93023255813953487</v>
      </c>
      <c r="AN174" s="101">
        <f t="shared" si="74"/>
        <v>4664</v>
      </c>
      <c r="AO174" s="79">
        <f t="shared" si="33"/>
        <v>1023</v>
      </c>
      <c r="AP174" s="77">
        <f t="shared" si="75"/>
        <v>0.21933962264150944</v>
      </c>
      <c r="AQ174" s="78">
        <f t="shared" si="34"/>
        <v>3641</v>
      </c>
      <c r="AR174" s="77">
        <f t="shared" si="76"/>
        <v>0.78066037735849059</v>
      </c>
    </row>
    <row r="175" spans="2:44" s="12" customFormat="1" ht="13.5" customHeight="1">
      <c r="B175" s="243"/>
      <c r="C175" s="316"/>
      <c r="D175" s="70" t="s">
        <v>169</v>
      </c>
      <c r="E175" s="102">
        <v>13</v>
      </c>
      <c r="F175" s="69">
        <v>0</v>
      </c>
      <c r="G175" s="67">
        <f t="shared" si="60"/>
        <v>0</v>
      </c>
      <c r="H175" s="69">
        <v>13</v>
      </c>
      <c r="I175" s="67">
        <f t="shared" si="61"/>
        <v>1</v>
      </c>
      <c r="J175" s="102">
        <v>29</v>
      </c>
      <c r="K175" s="69">
        <v>1</v>
      </c>
      <c r="L175" s="67">
        <f t="shared" si="62"/>
        <v>3.4482758620689655E-2</v>
      </c>
      <c r="M175" s="69">
        <v>28</v>
      </c>
      <c r="N175" s="67">
        <f t="shared" si="63"/>
        <v>0.96551724137931039</v>
      </c>
      <c r="O175" s="102">
        <v>1172</v>
      </c>
      <c r="P175" s="69">
        <v>49</v>
      </c>
      <c r="Q175" s="67">
        <f t="shared" si="64"/>
        <v>4.1808873720136516E-2</v>
      </c>
      <c r="R175" s="69">
        <v>1123</v>
      </c>
      <c r="S175" s="67">
        <f t="shared" si="65"/>
        <v>0.95819112627986347</v>
      </c>
      <c r="T175" s="102">
        <v>1008</v>
      </c>
      <c r="U175" s="69">
        <v>38</v>
      </c>
      <c r="V175" s="67">
        <f t="shared" si="66"/>
        <v>3.7698412698412696E-2</v>
      </c>
      <c r="W175" s="69">
        <v>970</v>
      </c>
      <c r="X175" s="67">
        <f t="shared" si="67"/>
        <v>0.96230158730158732</v>
      </c>
      <c r="Y175" s="102">
        <v>682</v>
      </c>
      <c r="Z175" s="69">
        <v>20</v>
      </c>
      <c r="AA175" s="67">
        <f t="shared" si="68"/>
        <v>2.932551319648094E-2</v>
      </c>
      <c r="AB175" s="69">
        <v>662</v>
      </c>
      <c r="AC175" s="67">
        <f t="shared" si="69"/>
        <v>0.97067448680351909</v>
      </c>
      <c r="AD175" s="102">
        <v>337</v>
      </c>
      <c r="AE175" s="69">
        <v>2</v>
      </c>
      <c r="AF175" s="67">
        <f t="shared" si="70"/>
        <v>5.9347181008902079E-3</v>
      </c>
      <c r="AG175" s="69">
        <v>335</v>
      </c>
      <c r="AH175" s="67">
        <f t="shared" si="71"/>
        <v>0.99406528189910981</v>
      </c>
      <c r="AI175" s="102">
        <v>122</v>
      </c>
      <c r="AJ175" s="69">
        <v>1</v>
      </c>
      <c r="AK175" s="67">
        <f t="shared" si="72"/>
        <v>8.1967213114754103E-3</v>
      </c>
      <c r="AL175" s="69">
        <v>121</v>
      </c>
      <c r="AM175" s="67">
        <f t="shared" si="73"/>
        <v>0.99180327868852458</v>
      </c>
      <c r="AN175" s="102">
        <f t="shared" si="74"/>
        <v>3363</v>
      </c>
      <c r="AO175" s="69">
        <f t="shared" si="33"/>
        <v>111</v>
      </c>
      <c r="AP175" s="67">
        <f t="shared" si="75"/>
        <v>3.3006244424620877E-2</v>
      </c>
      <c r="AQ175" s="68">
        <f t="shared" si="34"/>
        <v>3252</v>
      </c>
      <c r="AR175" s="67">
        <f t="shared" si="76"/>
        <v>0.96699375557537914</v>
      </c>
    </row>
    <row r="176" spans="2:44" s="12" customFormat="1" ht="13.5" customHeight="1">
      <c r="B176" s="244"/>
      <c r="C176" s="318"/>
      <c r="D176" s="76" t="s">
        <v>74</v>
      </c>
      <c r="E176" s="103">
        <v>25</v>
      </c>
      <c r="F176" s="75">
        <v>2</v>
      </c>
      <c r="G176" s="13">
        <f t="shared" si="60"/>
        <v>0.08</v>
      </c>
      <c r="H176" s="75">
        <v>23</v>
      </c>
      <c r="I176" s="13">
        <f t="shared" si="61"/>
        <v>0.92</v>
      </c>
      <c r="J176" s="103">
        <v>55</v>
      </c>
      <c r="K176" s="75">
        <v>5</v>
      </c>
      <c r="L176" s="13">
        <f t="shared" si="62"/>
        <v>9.0909090909090912E-2</v>
      </c>
      <c r="M176" s="75">
        <v>50</v>
      </c>
      <c r="N176" s="13">
        <f t="shared" si="63"/>
        <v>0.90909090909090906</v>
      </c>
      <c r="O176" s="103">
        <v>2999</v>
      </c>
      <c r="P176" s="75">
        <v>539</v>
      </c>
      <c r="Q176" s="13">
        <f t="shared" si="64"/>
        <v>0.17972657552517507</v>
      </c>
      <c r="R176" s="75">
        <v>2460</v>
      </c>
      <c r="S176" s="13">
        <f t="shared" si="65"/>
        <v>0.82027342447482499</v>
      </c>
      <c r="T176" s="103">
        <v>2486</v>
      </c>
      <c r="U176" s="75">
        <v>358</v>
      </c>
      <c r="V176" s="13">
        <f t="shared" si="66"/>
        <v>0.14400643604183427</v>
      </c>
      <c r="W176" s="75">
        <v>2128</v>
      </c>
      <c r="X176" s="13">
        <f t="shared" si="67"/>
        <v>0.85599356395816573</v>
      </c>
      <c r="Y176" s="103">
        <v>1520</v>
      </c>
      <c r="Z176" s="75">
        <v>177</v>
      </c>
      <c r="AA176" s="13">
        <f t="shared" si="68"/>
        <v>0.11644736842105263</v>
      </c>
      <c r="AB176" s="75">
        <v>1343</v>
      </c>
      <c r="AC176" s="13">
        <f t="shared" si="69"/>
        <v>0.88355263157894737</v>
      </c>
      <c r="AD176" s="103">
        <v>734</v>
      </c>
      <c r="AE176" s="75">
        <v>46</v>
      </c>
      <c r="AF176" s="13">
        <f t="shared" si="70"/>
        <v>6.2670299727520432E-2</v>
      </c>
      <c r="AG176" s="75">
        <v>688</v>
      </c>
      <c r="AH176" s="13">
        <f t="shared" si="71"/>
        <v>0.93732970027247953</v>
      </c>
      <c r="AI176" s="103">
        <v>208</v>
      </c>
      <c r="AJ176" s="75">
        <v>7</v>
      </c>
      <c r="AK176" s="13">
        <f t="shared" si="72"/>
        <v>3.3653846153846152E-2</v>
      </c>
      <c r="AL176" s="75">
        <v>201</v>
      </c>
      <c r="AM176" s="13">
        <f t="shared" si="73"/>
        <v>0.96634615384615385</v>
      </c>
      <c r="AN176" s="103">
        <f t="shared" si="74"/>
        <v>8027</v>
      </c>
      <c r="AO176" s="75">
        <f t="shared" si="33"/>
        <v>1134</v>
      </c>
      <c r="AP176" s="13">
        <f t="shared" si="75"/>
        <v>0.14127320294007725</v>
      </c>
      <c r="AQ176" s="34">
        <f t="shared" si="34"/>
        <v>6893</v>
      </c>
      <c r="AR176" s="13">
        <f t="shared" si="76"/>
        <v>0.85872679705992272</v>
      </c>
    </row>
    <row r="177" spans="2:44" s="12" customFormat="1" ht="13.5" customHeight="1">
      <c r="B177" s="242">
        <v>58</v>
      </c>
      <c r="C177" s="315" t="s">
        <v>29</v>
      </c>
      <c r="D177" s="80" t="s">
        <v>168</v>
      </c>
      <c r="E177" s="101">
        <v>9</v>
      </c>
      <c r="F177" s="79">
        <v>2</v>
      </c>
      <c r="G177" s="77">
        <f t="shared" si="60"/>
        <v>0.22222222222222221</v>
      </c>
      <c r="H177" s="79">
        <v>7</v>
      </c>
      <c r="I177" s="77">
        <f t="shared" si="61"/>
        <v>0.77777777777777779</v>
      </c>
      <c r="J177" s="101">
        <v>23</v>
      </c>
      <c r="K177" s="79">
        <v>7</v>
      </c>
      <c r="L177" s="77">
        <f t="shared" si="62"/>
        <v>0.30434782608695654</v>
      </c>
      <c r="M177" s="79">
        <v>16</v>
      </c>
      <c r="N177" s="77">
        <f t="shared" si="63"/>
        <v>0.69565217391304346</v>
      </c>
      <c r="O177" s="101">
        <v>2000</v>
      </c>
      <c r="P177" s="79">
        <v>550</v>
      </c>
      <c r="Q177" s="77">
        <f t="shared" si="64"/>
        <v>0.27500000000000002</v>
      </c>
      <c r="R177" s="79">
        <v>1450</v>
      </c>
      <c r="S177" s="77">
        <f t="shared" si="65"/>
        <v>0.72499999999999998</v>
      </c>
      <c r="T177" s="101">
        <v>1560</v>
      </c>
      <c r="U177" s="79">
        <v>420</v>
      </c>
      <c r="V177" s="77">
        <f t="shared" si="66"/>
        <v>0.26923076923076922</v>
      </c>
      <c r="W177" s="79">
        <v>1140</v>
      </c>
      <c r="X177" s="77">
        <f t="shared" si="67"/>
        <v>0.73076923076923073</v>
      </c>
      <c r="Y177" s="101">
        <v>923</v>
      </c>
      <c r="Z177" s="79">
        <v>178</v>
      </c>
      <c r="AA177" s="77">
        <f t="shared" si="68"/>
        <v>0.19284940411700974</v>
      </c>
      <c r="AB177" s="79">
        <v>745</v>
      </c>
      <c r="AC177" s="77">
        <f t="shared" si="69"/>
        <v>0.80715059588299021</v>
      </c>
      <c r="AD177" s="101">
        <v>391</v>
      </c>
      <c r="AE177" s="79">
        <v>50</v>
      </c>
      <c r="AF177" s="77">
        <f t="shared" si="70"/>
        <v>0.12787723785166241</v>
      </c>
      <c r="AG177" s="79">
        <v>341</v>
      </c>
      <c r="AH177" s="77">
        <f t="shared" si="71"/>
        <v>0.87212276214833762</v>
      </c>
      <c r="AI177" s="101">
        <v>126</v>
      </c>
      <c r="AJ177" s="79">
        <v>7</v>
      </c>
      <c r="AK177" s="77">
        <f t="shared" si="72"/>
        <v>5.5555555555555552E-2</v>
      </c>
      <c r="AL177" s="79">
        <v>119</v>
      </c>
      <c r="AM177" s="77">
        <f t="shared" si="73"/>
        <v>0.94444444444444442</v>
      </c>
      <c r="AN177" s="101">
        <f t="shared" si="74"/>
        <v>5032</v>
      </c>
      <c r="AO177" s="79">
        <f t="shared" si="33"/>
        <v>1214</v>
      </c>
      <c r="AP177" s="77">
        <f t="shared" si="75"/>
        <v>0.24125596184419715</v>
      </c>
      <c r="AQ177" s="78">
        <f t="shared" si="34"/>
        <v>3818</v>
      </c>
      <c r="AR177" s="77">
        <f t="shared" si="76"/>
        <v>0.75874403815580282</v>
      </c>
    </row>
    <row r="178" spans="2:44" s="12" customFormat="1" ht="13.5" customHeight="1">
      <c r="B178" s="243"/>
      <c r="C178" s="316"/>
      <c r="D178" s="70" t="s">
        <v>169</v>
      </c>
      <c r="E178" s="102">
        <v>7</v>
      </c>
      <c r="F178" s="69">
        <v>1</v>
      </c>
      <c r="G178" s="67">
        <f t="shared" si="60"/>
        <v>0.14285714285714285</v>
      </c>
      <c r="H178" s="69">
        <v>6</v>
      </c>
      <c r="I178" s="67">
        <f t="shared" si="61"/>
        <v>0.8571428571428571</v>
      </c>
      <c r="J178" s="102">
        <v>12</v>
      </c>
      <c r="K178" s="69">
        <v>0</v>
      </c>
      <c r="L178" s="67">
        <f t="shared" si="62"/>
        <v>0</v>
      </c>
      <c r="M178" s="69">
        <v>12</v>
      </c>
      <c r="N178" s="67">
        <f t="shared" si="63"/>
        <v>1</v>
      </c>
      <c r="O178" s="102">
        <v>1611</v>
      </c>
      <c r="P178" s="69">
        <v>63</v>
      </c>
      <c r="Q178" s="67">
        <f t="shared" si="64"/>
        <v>3.9106145251396648E-2</v>
      </c>
      <c r="R178" s="69">
        <v>1548</v>
      </c>
      <c r="S178" s="67">
        <f t="shared" si="65"/>
        <v>0.96089385474860334</v>
      </c>
      <c r="T178" s="102">
        <v>1307</v>
      </c>
      <c r="U178" s="69">
        <v>46</v>
      </c>
      <c r="V178" s="67">
        <f t="shared" si="66"/>
        <v>3.5195103289977048E-2</v>
      </c>
      <c r="W178" s="69">
        <v>1261</v>
      </c>
      <c r="X178" s="67">
        <f t="shared" si="67"/>
        <v>0.96480489671002301</v>
      </c>
      <c r="Y178" s="102">
        <v>846</v>
      </c>
      <c r="Z178" s="69">
        <v>32</v>
      </c>
      <c r="AA178" s="67">
        <f t="shared" si="68"/>
        <v>3.7825059101654845E-2</v>
      </c>
      <c r="AB178" s="69">
        <v>814</v>
      </c>
      <c r="AC178" s="67">
        <f t="shared" si="69"/>
        <v>0.9621749408983451</v>
      </c>
      <c r="AD178" s="102">
        <v>402</v>
      </c>
      <c r="AE178" s="69">
        <v>7</v>
      </c>
      <c r="AF178" s="67">
        <f t="shared" si="70"/>
        <v>1.7412935323383085E-2</v>
      </c>
      <c r="AG178" s="69">
        <v>395</v>
      </c>
      <c r="AH178" s="67">
        <f t="shared" si="71"/>
        <v>0.98258706467661694</v>
      </c>
      <c r="AI178" s="102">
        <v>143</v>
      </c>
      <c r="AJ178" s="69">
        <v>2</v>
      </c>
      <c r="AK178" s="67">
        <f t="shared" si="72"/>
        <v>1.3986013986013986E-2</v>
      </c>
      <c r="AL178" s="69">
        <v>141</v>
      </c>
      <c r="AM178" s="67">
        <f t="shared" si="73"/>
        <v>0.98601398601398604</v>
      </c>
      <c r="AN178" s="102">
        <f t="shared" si="74"/>
        <v>4328</v>
      </c>
      <c r="AO178" s="69">
        <f t="shared" si="33"/>
        <v>151</v>
      </c>
      <c r="AP178" s="67">
        <f t="shared" si="75"/>
        <v>3.4889094269870607E-2</v>
      </c>
      <c r="AQ178" s="68">
        <f t="shared" si="34"/>
        <v>4177</v>
      </c>
      <c r="AR178" s="67">
        <f t="shared" si="76"/>
        <v>0.96511090573012936</v>
      </c>
    </row>
    <row r="179" spans="2:44" s="12" customFormat="1" ht="13.5" customHeight="1">
      <c r="B179" s="244"/>
      <c r="C179" s="318"/>
      <c r="D179" s="76" t="s">
        <v>74</v>
      </c>
      <c r="E179" s="103">
        <v>16</v>
      </c>
      <c r="F179" s="75">
        <v>3</v>
      </c>
      <c r="G179" s="13">
        <f t="shared" si="60"/>
        <v>0.1875</v>
      </c>
      <c r="H179" s="75">
        <v>13</v>
      </c>
      <c r="I179" s="13">
        <f t="shared" si="61"/>
        <v>0.8125</v>
      </c>
      <c r="J179" s="103">
        <v>35</v>
      </c>
      <c r="K179" s="75">
        <v>7</v>
      </c>
      <c r="L179" s="13">
        <f t="shared" si="62"/>
        <v>0.2</v>
      </c>
      <c r="M179" s="75">
        <v>28</v>
      </c>
      <c r="N179" s="13">
        <f t="shared" si="63"/>
        <v>0.8</v>
      </c>
      <c r="O179" s="103">
        <v>3611</v>
      </c>
      <c r="P179" s="75">
        <v>613</v>
      </c>
      <c r="Q179" s="13">
        <f t="shared" si="64"/>
        <v>0.16975906950983108</v>
      </c>
      <c r="R179" s="75">
        <v>2998</v>
      </c>
      <c r="S179" s="13">
        <f t="shared" si="65"/>
        <v>0.83024093049016889</v>
      </c>
      <c r="T179" s="103">
        <v>2867</v>
      </c>
      <c r="U179" s="75">
        <v>466</v>
      </c>
      <c r="V179" s="13">
        <f t="shared" si="66"/>
        <v>0.16253923962329961</v>
      </c>
      <c r="W179" s="75">
        <v>2401</v>
      </c>
      <c r="X179" s="13">
        <f t="shared" si="67"/>
        <v>0.83746076037670036</v>
      </c>
      <c r="Y179" s="103">
        <v>1769</v>
      </c>
      <c r="Z179" s="75">
        <v>210</v>
      </c>
      <c r="AA179" s="13">
        <f t="shared" si="68"/>
        <v>0.11871113623516111</v>
      </c>
      <c r="AB179" s="75">
        <v>1559</v>
      </c>
      <c r="AC179" s="13">
        <f t="shared" si="69"/>
        <v>0.88128886376483884</v>
      </c>
      <c r="AD179" s="103">
        <v>793</v>
      </c>
      <c r="AE179" s="75">
        <v>57</v>
      </c>
      <c r="AF179" s="13">
        <f t="shared" si="70"/>
        <v>7.1878940731399749E-2</v>
      </c>
      <c r="AG179" s="75">
        <v>736</v>
      </c>
      <c r="AH179" s="13">
        <f t="shared" si="71"/>
        <v>0.92812105926860022</v>
      </c>
      <c r="AI179" s="103">
        <v>269</v>
      </c>
      <c r="AJ179" s="75">
        <v>9</v>
      </c>
      <c r="AK179" s="13">
        <f t="shared" si="72"/>
        <v>3.3457249070631967E-2</v>
      </c>
      <c r="AL179" s="75">
        <v>260</v>
      </c>
      <c r="AM179" s="13">
        <f t="shared" si="73"/>
        <v>0.96654275092936803</v>
      </c>
      <c r="AN179" s="103">
        <f t="shared" si="74"/>
        <v>9360</v>
      </c>
      <c r="AO179" s="75">
        <f t="shared" si="33"/>
        <v>1365</v>
      </c>
      <c r="AP179" s="13">
        <f t="shared" si="75"/>
        <v>0.14583333333333334</v>
      </c>
      <c r="AQ179" s="34">
        <f t="shared" si="34"/>
        <v>7995</v>
      </c>
      <c r="AR179" s="13">
        <f t="shared" si="76"/>
        <v>0.85416666666666663</v>
      </c>
    </row>
    <row r="180" spans="2:44" s="12" customFormat="1" ht="13.5" customHeight="1">
      <c r="B180" s="242">
        <v>59</v>
      </c>
      <c r="C180" s="315" t="s">
        <v>23</v>
      </c>
      <c r="D180" s="80" t="s">
        <v>168</v>
      </c>
      <c r="E180" s="101">
        <v>25</v>
      </c>
      <c r="F180" s="79">
        <v>4</v>
      </c>
      <c r="G180" s="77">
        <f t="shared" si="60"/>
        <v>0.16</v>
      </c>
      <c r="H180" s="79">
        <v>21</v>
      </c>
      <c r="I180" s="77">
        <f t="shared" si="61"/>
        <v>0.84</v>
      </c>
      <c r="J180" s="101">
        <v>82</v>
      </c>
      <c r="K180" s="79">
        <v>7</v>
      </c>
      <c r="L180" s="77">
        <f t="shared" si="62"/>
        <v>8.5365853658536592E-2</v>
      </c>
      <c r="M180" s="79">
        <v>75</v>
      </c>
      <c r="N180" s="77">
        <f t="shared" si="63"/>
        <v>0.91463414634146345</v>
      </c>
      <c r="O180" s="101">
        <v>15796</v>
      </c>
      <c r="P180" s="79">
        <v>3568</v>
      </c>
      <c r="Q180" s="77">
        <f t="shared" si="64"/>
        <v>0.22587996961256016</v>
      </c>
      <c r="R180" s="79">
        <v>12228</v>
      </c>
      <c r="S180" s="77">
        <f t="shared" si="65"/>
        <v>0.77412003038743982</v>
      </c>
      <c r="T180" s="101">
        <v>12413</v>
      </c>
      <c r="U180" s="79">
        <v>2670</v>
      </c>
      <c r="V180" s="77">
        <f t="shared" si="66"/>
        <v>0.21509707564649963</v>
      </c>
      <c r="W180" s="79">
        <v>9743</v>
      </c>
      <c r="X180" s="77">
        <f t="shared" si="67"/>
        <v>0.7849029243535004</v>
      </c>
      <c r="Y180" s="101">
        <v>6660</v>
      </c>
      <c r="Z180" s="79">
        <v>1118</v>
      </c>
      <c r="AA180" s="77">
        <f t="shared" si="68"/>
        <v>0.16786786786786786</v>
      </c>
      <c r="AB180" s="79">
        <v>5542</v>
      </c>
      <c r="AC180" s="77">
        <f t="shared" si="69"/>
        <v>0.83213213213213211</v>
      </c>
      <c r="AD180" s="101">
        <v>2252</v>
      </c>
      <c r="AE180" s="79">
        <v>252</v>
      </c>
      <c r="AF180" s="77">
        <f t="shared" si="70"/>
        <v>0.11190053285968028</v>
      </c>
      <c r="AG180" s="79">
        <v>2000</v>
      </c>
      <c r="AH180" s="77">
        <f t="shared" si="71"/>
        <v>0.88809946714031973</v>
      </c>
      <c r="AI180" s="101">
        <v>631</v>
      </c>
      <c r="AJ180" s="79">
        <v>26</v>
      </c>
      <c r="AK180" s="77">
        <f t="shared" si="72"/>
        <v>4.1204437400950873E-2</v>
      </c>
      <c r="AL180" s="79">
        <v>605</v>
      </c>
      <c r="AM180" s="77">
        <f t="shared" si="73"/>
        <v>0.95879556259904908</v>
      </c>
      <c r="AN180" s="101">
        <f t="shared" si="74"/>
        <v>37859</v>
      </c>
      <c r="AO180" s="79">
        <f t="shared" si="33"/>
        <v>7645</v>
      </c>
      <c r="AP180" s="77">
        <f t="shared" si="75"/>
        <v>0.20193349005520483</v>
      </c>
      <c r="AQ180" s="78">
        <f t="shared" si="34"/>
        <v>30214</v>
      </c>
      <c r="AR180" s="77">
        <f t="shared" si="76"/>
        <v>0.79806650994479511</v>
      </c>
    </row>
    <row r="181" spans="2:44" s="12" customFormat="1" ht="13.5" customHeight="1">
      <c r="B181" s="243"/>
      <c r="C181" s="316"/>
      <c r="D181" s="70" t="s">
        <v>169</v>
      </c>
      <c r="E181" s="102">
        <v>18</v>
      </c>
      <c r="F181" s="69">
        <v>0</v>
      </c>
      <c r="G181" s="67">
        <f t="shared" si="60"/>
        <v>0</v>
      </c>
      <c r="H181" s="69">
        <v>18</v>
      </c>
      <c r="I181" s="67">
        <f t="shared" si="61"/>
        <v>1</v>
      </c>
      <c r="J181" s="102">
        <v>55</v>
      </c>
      <c r="K181" s="69">
        <v>2</v>
      </c>
      <c r="L181" s="67">
        <f t="shared" si="62"/>
        <v>3.6363636363636362E-2</v>
      </c>
      <c r="M181" s="69">
        <v>53</v>
      </c>
      <c r="N181" s="67">
        <f t="shared" si="63"/>
        <v>0.96363636363636362</v>
      </c>
      <c r="O181" s="102">
        <v>11414</v>
      </c>
      <c r="P181" s="69">
        <v>140</v>
      </c>
      <c r="Q181" s="67">
        <f t="shared" si="64"/>
        <v>1.2265638689328895E-2</v>
      </c>
      <c r="R181" s="69">
        <v>11274</v>
      </c>
      <c r="S181" s="67">
        <f t="shared" si="65"/>
        <v>0.98773436131067116</v>
      </c>
      <c r="T181" s="102">
        <v>9126</v>
      </c>
      <c r="U181" s="69">
        <v>106</v>
      </c>
      <c r="V181" s="67">
        <f t="shared" si="66"/>
        <v>1.1615165461319308E-2</v>
      </c>
      <c r="W181" s="69">
        <v>9020</v>
      </c>
      <c r="X181" s="67">
        <f t="shared" si="67"/>
        <v>0.98838483453868065</v>
      </c>
      <c r="Y181" s="102">
        <v>5967</v>
      </c>
      <c r="Z181" s="69">
        <v>66</v>
      </c>
      <c r="AA181" s="67">
        <f t="shared" si="68"/>
        <v>1.1060834590246356E-2</v>
      </c>
      <c r="AB181" s="69">
        <v>5901</v>
      </c>
      <c r="AC181" s="67">
        <f t="shared" si="69"/>
        <v>0.98893916540975368</v>
      </c>
      <c r="AD181" s="102">
        <v>2528</v>
      </c>
      <c r="AE181" s="69">
        <v>22</v>
      </c>
      <c r="AF181" s="67">
        <f t="shared" si="70"/>
        <v>8.7025316455696198E-3</v>
      </c>
      <c r="AG181" s="69">
        <v>2506</v>
      </c>
      <c r="AH181" s="67">
        <f t="shared" si="71"/>
        <v>0.99129746835443033</v>
      </c>
      <c r="AI181" s="102">
        <v>903</v>
      </c>
      <c r="AJ181" s="69">
        <v>6</v>
      </c>
      <c r="AK181" s="67">
        <f t="shared" si="72"/>
        <v>6.6445182724252493E-3</v>
      </c>
      <c r="AL181" s="69">
        <v>897</v>
      </c>
      <c r="AM181" s="67">
        <f t="shared" si="73"/>
        <v>0.99335548172757471</v>
      </c>
      <c r="AN181" s="102">
        <f t="shared" si="74"/>
        <v>30011</v>
      </c>
      <c r="AO181" s="69">
        <f t="shared" si="33"/>
        <v>342</v>
      </c>
      <c r="AP181" s="67">
        <f t="shared" si="75"/>
        <v>1.1395821532104895E-2</v>
      </c>
      <c r="AQ181" s="68">
        <f t="shared" si="34"/>
        <v>29669</v>
      </c>
      <c r="AR181" s="67">
        <f t="shared" si="76"/>
        <v>0.98860417846789506</v>
      </c>
    </row>
    <row r="182" spans="2:44" s="12" customFormat="1" ht="13.5" customHeight="1">
      <c r="B182" s="244"/>
      <c r="C182" s="318"/>
      <c r="D182" s="76" t="s">
        <v>74</v>
      </c>
      <c r="E182" s="103">
        <v>43</v>
      </c>
      <c r="F182" s="75">
        <v>4</v>
      </c>
      <c r="G182" s="13">
        <f t="shared" si="60"/>
        <v>9.3023255813953487E-2</v>
      </c>
      <c r="H182" s="75">
        <v>39</v>
      </c>
      <c r="I182" s="13">
        <f t="shared" si="61"/>
        <v>0.90697674418604646</v>
      </c>
      <c r="J182" s="103">
        <v>137</v>
      </c>
      <c r="K182" s="75">
        <v>9</v>
      </c>
      <c r="L182" s="13">
        <f t="shared" si="62"/>
        <v>6.569343065693431E-2</v>
      </c>
      <c r="M182" s="75">
        <v>128</v>
      </c>
      <c r="N182" s="13">
        <f t="shared" si="63"/>
        <v>0.93430656934306566</v>
      </c>
      <c r="O182" s="103">
        <v>27210</v>
      </c>
      <c r="P182" s="75">
        <v>3708</v>
      </c>
      <c r="Q182" s="13">
        <f t="shared" si="64"/>
        <v>0.13627342888643881</v>
      </c>
      <c r="R182" s="75">
        <v>23502</v>
      </c>
      <c r="S182" s="13">
        <f t="shared" si="65"/>
        <v>0.86372657111356121</v>
      </c>
      <c r="T182" s="103">
        <v>21539</v>
      </c>
      <c r="U182" s="75">
        <v>2776</v>
      </c>
      <c r="V182" s="13">
        <f t="shared" si="66"/>
        <v>0.1288824922234087</v>
      </c>
      <c r="W182" s="75">
        <v>18763</v>
      </c>
      <c r="X182" s="13">
        <f t="shared" si="67"/>
        <v>0.87111750777659125</v>
      </c>
      <c r="Y182" s="103">
        <v>12627</v>
      </c>
      <c r="Z182" s="75">
        <v>1184</v>
      </c>
      <c r="AA182" s="13">
        <f t="shared" si="68"/>
        <v>9.3767323988279083E-2</v>
      </c>
      <c r="AB182" s="75">
        <v>11443</v>
      </c>
      <c r="AC182" s="13">
        <f t="shared" si="69"/>
        <v>0.90623267601172086</v>
      </c>
      <c r="AD182" s="103">
        <v>4780</v>
      </c>
      <c r="AE182" s="75">
        <v>274</v>
      </c>
      <c r="AF182" s="13">
        <f t="shared" si="70"/>
        <v>5.7322175732217574E-2</v>
      </c>
      <c r="AG182" s="75">
        <v>4506</v>
      </c>
      <c r="AH182" s="13">
        <f t="shared" si="71"/>
        <v>0.94267782426778246</v>
      </c>
      <c r="AI182" s="103">
        <v>1534</v>
      </c>
      <c r="AJ182" s="75">
        <v>32</v>
      </c>
      <c r="AK182" s="13">
        <f t="shared" si="72"/>
        <v>2.0860495436766623E-2</v>
      </c>
      <c r="AL182" s="75">
        <v>1502</v>
      </c>
      <c r="AM182" s="13">
        <f t="shared" si="73"/>
        <v>0.9791395045632334</v>
      </c>
      <c r="AN182" s="103">
        <f t="shared" si="74"/>
        <v>67870</v>
      </c>
      <c r="AO182" s="75">
        <f t="shared" si="33"/>
        <v>7987</v>
      </c>
      <c r="AP182" s="13">
        <f t="shared" si="75"/>
        <v>0.1176808604685428</v>
      </c>
      <c r="AQ182" s="34">
        <f t="shared" si="34"/>
        <v>59883</v>
      </c>
      <c r="AR182" s="13">
        <f t="shared" si="76"/>
        <v>0.88231913953145724</v>
      </c>
    </row>
    <row r="183" spans="2:44" s="12" customFormat="1" ht="13.5" customHeight="1">
      <c r="B183" s="242">
        <v>60</v>
      </c>
      <c r="C183" s="315" t="s">
        <v>50</v>
      </c>
      <c r="D183" s="80" t="s">
        <v>168</v>
      </c>
      <c r="E183" s="101">
        <v>14</v>
      </c>
      <c r="F183" s="79">
        <v>1</v>
      </c>
      <c r="G183" s="77">
        <f t="shared" si="60"/>
        <v>7.1428571428571425E-2</v>
      </c>
      <c r="H183" s="79">
        <v>13</v>
      </c>
      <c r="I183" s="77">
        <f t="shared" si="61"/>
        <v>0.9285714285714286</v>
      </c>
      <c r="J183" s="101">
        <v>29</v>
      </c>
      <c r="K183" s="79">
        <v>5</v>
      </c>
      <c r="L183" s="77">
        <f t="shared" si="62"/>
        <v>0.17241379310344829</v>
      </c>
      <c r="M183" s="79">
        <v>24</v>
      </c>
      <c r="N183" s="77">
        <f t="shared" si="63"/>
        <v>0.82758620689655171</v>
      </c>
      <c r="O183" s="101">
        <v>1934</v>
      </c>
      <c r="P183" s="79">
        <v>367</v>
      </c>
      <c r="Q183" s="77">
        <f t="shared" si="64"/>
        <v>0.18976215098241986</v>
      </c>
      <c r="R183" s="79">
        <v>1567</v>
      </c>
      <c r="S183" s="77">
        <f t="shared" si="65"/>
        <v>0.81023784901758011</v>
      </c>
      <c r="T183" s="101">
        <v>1351</v>
      </c>
      <c r="U183" s="79">
        <v>260</v>
      </c>
      <c r="V183" s="77">
        <f t="shared" si="66"/>
        <v>0.19245003700962252</v>
      </c>
      <c r="W183" s="79">
        <v>1091</v>
      </c>
      <c r="X183" s="77">
        <f t="shared" si="67"/>
        <v>0.80754996299037751</v>
      </c>
      <c r="Y183" s="101">
        <v>718</v>
      </c>
      <c r="Z183" s="79">
        <v>106</v>
      </c>
      <c r="AA183" s="77">
        <f t="shared" si="68"/>
        <v>0.14763231197771587</v>
      </c>
      <c r="AB183" s="79">
        <v>612</v>
      </c>
      <c r="AC183" s="77">
        <f t="shared" si="69"/>
        <v>0.85236768802228413</v>
      </c>
      <c r="AD183" s="101">
        <v>232</v>
      </c>
      <c r="AE183" s="79">
        <v>35</v>
      </c>
      <c r="AF183" s="77">
        <f t="shared" si="70"/>
        <v>0.15086206896551724</v>
      </c>
      <c r="AG183" s="79">
        <v>197</v>
      </c>
      <c r="AH183" s="77">
        <f t="shared" si="71"/>
        <v>0.84913793103448276</v>
      </c>
      <c r="AI183" s="101">
        <v>62</v>
      </c>
      <c r="AJ183" s="79">
        <v>6</v>
      </c>
      <c r="AK183" s="77">
        <f t="shared" si="72"/>
        <v>9.6774193548387094E-2</v>
      </c>
      <c r="AL183" s="79">
        <v>56</v>
      </c>
      <c r="AM183" s="77">
        <f t="shared" si="73"/>
        <v>0.90322580645161288</v>
      </c>
      <c r="AN183" s="101">
        <f t="shared" si="74"/>
        <v>4340</v>
      </c>
      <c r="AO183" s="79">
        <f t="shared" si="33"/>
        <v>780</v>
      </c>
      <c r="AP183" s="77">
        <f t="shared" si="75"/>
        <v>0.17972350230414746</v>
      </c>
      <c r="AQ183" s="78">
        <f t="shared" si="34"/>
        <v>3560</v>
      </c>
      <c r="AR183" s="77">
        <f t="shared" si="76"/>
        <v>0.82027649769585254</v>
      </c>
    </row>
    <row r="184" spans="2:44" s="12" customFormat="1" ht="13.5" customHeight="1">
      <c r="B184" s="243"/>
      <c r="C184" s="316"/>
      <c r="D184" s="70" t="s">
        <v>169</v>
      </c>
      <c r="E184" s="102">
        <v>13</v>
      </c>
      <c r="F184" s="69">
        <v>0</v>
      </c>
      <c r="G184" s="67">
        <f t="shared" si="60"/>
        <v>0</v>
      </c>
      <c r="H184" s="69">
        <v>13</v>
      </c>
      <c r="I184" s="67">
        <f t="shared" si="61"/>
        <v>1</v>
      </c>
      <c r="J184" s="102">
        <v>34</v>
      </c>
      <c r="K184" s="69">
        <v>2</v>
      </c>
      <c r="L184" s="67">
        <f t="shared" si="62"/>
        <v>5.8823529411764705E-2</v>
      </c>
      <c r="M184" s="69">
        <v>32</v>
      </c>
      <c r="N184" s="67">
        <f t="shared" si="63"/>
        <v>0.94117647058823528</v>
      </c>
      <c r="O184" s="102">
        <v>1705</v>
      </c>
      <c r="P184" s="69">
        <v>37</v>
      </c>
      <c r="Q184" s="67">
        <f t="shared" si="64"/>
        <v>2.1700879765395895E-2</v>
      </c>
      <c r="R184" s="69">
        <v>1668</v>
      </c>
      <c r="S184" s="67">
        <f t="shared" si="65"/>
        <v>0.97829912023460408</v>
      </c>
      <c r="T184" s="102">
        <v>1305</v>
      </c>
      <c r="U184" s="69">
        <v>18</v>
      </c>
      <c r="V184" s="67">
        <f t="shared" si="66"/>
        <v>1.3793103448275862E-2</v>
      </c>
      <c r="W184" s="69">
        <v>1287</v>
      </c>
      <c r="X184" s="67">
        <f t="shared" si="67"/>
        <v>0.98620689655172411</v>
      </c>
      <c r="Y184" s="102">
        <v>827</v>
      </c>
      <c r="Z184" s="69">
        <v>14</v>
      </c>
      <c r="AA184" s="67">
        <f t="shared" si="68"/>
        <v>1.6928657799274487E-2</v>
      </c>
      <c r="AB184" s="69">
        <v>813</v>
      </c>
      <c r="AC184" s="67">
        <f t="shared" si="69"/>
        <v>0.98307134220072556</v>
      </c>
      <c r="AD184" s="102">
        <v>402</v>
      </c>
      <c r="AE184" s="69">
        <v>5</v>
      </c>
      <c r="AF184" s="67">
        <f t="shared" si="70"/>
        <v>1.2437810945273632E-2</v>
      </c>
      <c r="AG184" s="69">
        <v>397</v>
      </c>
      <c r="AH184" s="67">
        <f t="shared" si="71"/>
        <v>0.98756218905472637</v>
      </c>
      <c r="AI184" s="102">
        <v>121</v>
      </c>
      <c r="AJ184" s="69">
        <v>0</v>
      </c>
      <c r="AK184" s="67">
        <f t="shared" si="72"/>
        <v>0</v>
      </c>
      <c r="AL184" s="69">
        <v>121</v>
      </c>
      <c r="AM184" s="67">
        <f t="shared" si="73"/>
        <v>1</v>
      </c>
      <c r="AN184" s="102">
        <f t="shared" si="74"/>
        <v>4407</v>
      </c>
      <c r="AO184" s="69">
        <f t="shared" si="33"/>
        <v>76</v>
      </c>
      <c r="AP184" s="67">
        <f t="shared" si="75"/>
        <v>1.7245291581574767E-2</v>
      </c>
      <c r="AQ184" s="68">
        <f t="shared" si="34"/>
        <v>4331</v>
      </c>
      <c r="AR184" s="67">
        <f t="shared" si="76"/>
        <v>0.98275470841842527</v>
      </c>
    </row>
    <row r="185" spans="2:44" s="12" customFormat="1" ht="13.5" customHeight="1">
      <c r="B185" s="244"/>
      <c r="C185" s="318"/>
      <c r="D185" s="63" t="s">
        <v>74</v>
      </c>
      <c r="E185" s="105">
        <v>27</v>
      </c>
      <c r="F185" s="62">
        <v>1</v>
      </c>
      <c r="G185" s="60">
        <f t="shared" si="60"/>
        <v>3.7037037037037035E-2</v>
      </c>
      <c r="H185" s="62">
        <v>26</v>
      </c>
      <c r="I185" s="60">
        <f t="shared" si="61"/>
        <v>0.96296296296296291</v>
      </c>
      <c r="J185" s="105">
        <v>63</v>
      </c>
      <c r="K185" s="62">
        <v>7</v>
      </c>
      <c r="L185" s="60">
        <f t="shared" si="62"/>
        <v>0.1111111111111111</v>
      </c>
      <c r="M185" s="62">
        <v>56</v>
      </c>
      <c r="N185" s="60">
        <f t="shared" si="63"/>
        <v>0.88888888888888884</v>
      </c>
      <c r="O185" s="105">
        <v>3639</v>
      </c>
      <c r="P185" s="62">
        <v>404</v>
      </c>
      <c r="Q185" s="60">
        <f t="shared" si="64"/>
        <v>0.1110195108546304</v>
      </c>
      <c r="R185" s="62">
        <v>3235</v>
      </c>
      <c r="S185" s="60">
        <f t="shared" si="65"/>
        <v>0.88898048914536965</v>
      </c>
      <c r="T185" s="105">
        <v>2656</v>
      </c>
      <c r="U185" s="62">
        <v>278</v>
      </c>
      <c r="V185" s="60">
        <f t="shared" si="66"/>
        <v>0.10466867469879518</v>
      </c>
      <c r="W185" s="62">
        <v>2378</v>
      </c>
      <c r="X185" s="60">
        <f t="shared" si="67"/>
        <v>0.89533132530120485</v>
      </c>
      <c r="Y185" s="105">
        <v>1545</v>
      </c>
      <c r="Z185" s="62">
        <v>120</v>
      </c>
      <c r="AA185" s="60">
        <f t="shared" si="68"/>
        <v>7.7669902912621352E-2</v>
      </c>
      <c r="AB185" s="62">
        <v>1425</v>
      </c>
      <c r="AC185" s="60">
        <f t="shared" si="69"/>
        <v>0.92233009708737868</v>
      </c>
      <c r="AD185" s="105">
        <v>634</v>
      </c>
      <c r="AE185" s="62">
        <v>40</v>
      </c>
      <c r="AF185" s="60">
        <f t="shared" si="70"/>
        <v>6.3091482649842268E-2</v>
      </c>
      <c r="AG185" s="62">
        <v>594</v>
      </c>
      <c r="AH185" s="60">
        <f t="shared" si="71"/>
        <v>0.93690851735015768</v>
      </c>
      <c r="AI185" s="105">
        <v>183</v>
      </c>
      <c r="AJ185" s="62">
        <v>6</v>
      </c>
      <c r="AK185" s="60">
        <f t="shared" si="72"/>
        <v>3.2786885245901641E-2</v>
      </c>
      <c r="AL185" s="62">
        <v>177</v>
      </c>
      <c r="AM185" s="60">
        <f t="shared" si="73"/>
        <v>0.96721311475409832</v>
      </c>
      <c r="AN185" s="105">
        <f t="shared" si="74"/>
        <v>8747</v>
      </c>
      <c r="AO185" s="62">
        <f t="shared" si="33"/>
        <v>856</v>
      </c>
      <c r="AP185" s="60">
        <f t="shared" si="75"/>
        <v>9.7862124156853775E-2</v>
      </c>
      <c r="AQ185" s="61">
        <f t="shared" si="34"/>
        <v>7891</v>
      </c>
      <c r="AR185" s="60">
        <f t="shared" si="76"/>
        <v>0.9021378758431462</v>
      </c>
    </row>
    <row r="186" spans="2:44" s="12" customFormat="1" ht="13.5" customHeight="1">
      <c r="B186" s="242">
        <v>61</v>
      </c>
      <c r="C186" s="315" t="s">
        <v>18</v>
      </c>
      <c r="D186" s="80" t="s">
        <v>168</v>
      </c>
      <c r="E186" s="101">
        <v>0</v>
      </c>
      <c r="F186" s="79">
        <v>0</v>
      </c>
      <c r="G186" s="77" t="str">
        <f t="shared" si="60"/>
        <v>-</v>
      </c>
      <c r="H186" s="79">
        <v>0</v>
      </c>
      <c r="I186" s="77" t="str">
        <f t="shared" si="61"/>
        <v>-</v>
      </c>
      <c r="J186" s="101">
        <v>12</v>
      </c>
      <c r="K186" s="79">
        <v>2</v>
      </c>
      <c r="L186" s="77">
        <f t="shared" si="62"/>
        <v>0.16666666666666666</v>
      </c>
      <c r="M186" s="79">
        <v>10</v>
      </c>
      <c r="N186" s="77">
        <f t="shared" si="63"/>
        <v>0.83333333333333337</v>
      </c>
      <c r="O186" s="101">
        <v>1795</v>
      </c>
      <c r="P186" s="79">
        <v>399</v>
      </c>
      <c r="Q186" s="77">
        <f t="shared" si="64"/>
        <v>0.2222841225626741</v>
      </c>
      <c r="R186" s="79">
        <v>1396</v>
      </c>
      <c r="S186" s="77">
        <f t="shared" si="65"/>
        <v>0.77771587743732595</v>
      </c>
      <c r="T186" s="101">
        <v>1294</v>
      </c>
      <c r="U186" s="79">
        <v>253</v>
      </c>
      <c r="V186" s="77">
        <f t="shared" si="66"/>
        <v>0.19551777434312209</v>
      </c>
      <c r="W186" s="79">
        <v>1041</v>
      </c>
      <c r="X186" s="77">
        <f t="shared" si="67"/>
        <v>0.80448222565687788</v>
      </c>
      <c r="Y186" s="101">
        <v>568</v>
      </c>
      <c r="Z186" s="79">
        <v>100</v>
      </c>
      <c r="AA186" s="77">
        <f t="shared" si="68"/>
        <v>0.176056338028169</v>
      </c>
      <c r="AB186" s="79">
        <v>468</v>
      </c>
      <c r="AC186" s="77">
        <f t="shared" si="69"/>
        <v>0.823943661971831</v>
      </c>
      <c r="AD186" s="101">
        <v>214</v>
      </c>
      <c r="AE186" s="79">
        <v>25</v>
      </c>
      <c r="AF186" s="77">
        <f t="shared" si="70"/>
        <v>0.11682242990654206</v>
      </c>
      <c r="AG186" s="79">
        <v>189</v>
      </c>
      <c r="AH186" s="77">
        <f t="shared" si="71"/>
        <v>0.88317757009345799</v>
      </c>
      <c r="AI186" s="101">
        <v>68</v>
      </c>
      <c r="AJ186" s="79">
        <v>0</v>
      </c>
      <c r="AK186" s="77">
        <f t="shared" si="72"/>
        <v>0</v>
      </c>
      <c r="AL186" s="79">
        <v>68</v>
      </c>
      <c r="AM186" s="77">
        <f t="shared" si="73"/>
        <v>1</v>
      </c>
      <c r="AN186" s="101">
        <f t="shared" si="74"/>
        <v>3951</v>
      </c>
      <c r="AO186" s="79">
        <f t="shared" si="33"/>
        <v>779</v>
      </c>
      <c r="AP186" s="77">
        <f t="shared" si="75"/>
        <v>0.19716527461402178</v>
      </c>
      <c r="AQ186" s="78">
        <f t="shared" si="34"/>
        <v>3172</v>
      </c>
      <c r="AR186" s="77">
        <f t="shared" si="76"/>
        <v>0.80283472538597822</v>
      </c>
    </row>
    <row r="187" spans="2:44" s="12" customFormat="1" ht="13.5" customHeight="1">
      <c r="B187" s="243"/>
      <c r="C187" s="316"/>
      <c r="D187" s="70" t="s">
        <v>169</v>
      </c>
      <c r="E187" s="102">
        <v>1</v>
      </c>
      <c r="F187" s="69">
        <v>0</v>
      </c>
      <c r="G187" s="67">
        <f t="shared" si="60"/>
        <v>0</v>
      </c>
      <c r="H187" s="69">
        <v>1</v>
      </c>
      <c r="I187" s="67">
        <f t="shared" si="61"/>
        <v>1</v>
      </c>
      <c r="J187" s="102">
        <v>2</v>
      </c>
      <c r="K187" s="69">
        <v>0</v>
      </c>
      <c r="L187" s="67">
        <f t="shared" si="62"/>
        <v>0</v>
      </c>
      <c r="M187" s="69">
        <v>2</v>
      </c>
      <c r="N187" s="67">
        <f t="shared" si="63"/>
        <v>1</v>
      </c>
      <c r="O187" s="102">
        <v>1545</v>
      </c>
      <c r="P187" s="69">
        <v>19</v>
      </c>
      <c r="Q187" s="67">
        <f t="shared" si="64"/>
        <v>1.2297734627831715E-2</v>
      </c>
      <c r="R187" s="69">
        <v>1526</v>
      </c>
      <c r="S187" s="67">
        <f t="shared" si="65"/>
        <v>0.98770226537216832</v>
      </c>
      <c r="T187" s="102">
        <v>1094</v>
      </c>
      <c r="U187" s="69">
        <v>16</v>
      </c>
      <c r="V187" s="67">
        <f t="shared" si="66"/>
        <v>1.4625228519195612E-2</v>
      </c>
      <c r="W187" s="69">
        <v>1078</v>
      </c>
      <c r="X187" s="67">
        <f t="shared" si="67"/>
        <v>0.98537477148080443</v>
      </c>
      <c r="Y187" s="102">
        <v>694</v>
      </c>
      <c r="Z187" s="69">
        <v>2</v>
      </c>
      <c r="AA187" s="67">
        <f t="shared" si="68"/>
        <v>2.881844380403458E-3</v>
      </c>
      <c r="AB187" s="69">
        <v>692</v>
      </c>
      <c r="AC187" s="67">
        <f t="shared" si="69"/>
        <v>0.99711815561959649</v>
      </c>
      <c r="AD187" s="102">
        <v>291</v>
      </c>
      <c r="AE187" s="69">
        <v>0</v>
      </c>
      <c r="AF187" s="67">
        <f t="shared" si="70"/>
        <v>0</v>
      </c>
      <c r="AG187" s="69">
        <v>291</v>
      </c>
      <c r="AH187" s="67">
        <f t="shared" si="71"/>
        <v>1</v>
      </c>
      <c r="AI187" s="102">
        <v>88</v>
      </c>
      <c r="AJ187" s="69">
        <v>0</v>
      </c>
      <c r="AK187" s="67">
        <f t="shared" si="72"/>
        <v>0</v>
      </c>
      <c r="AL187" s="69">
        <v>88</v>
      </c>
      <c r="AM187" s="67">
        <f t="shared" si="73"/>
        <v>1</v>
      </c>
      <c r="AN187" s="102">
        <f t="shared" si="74"/>
        <v>3715</v>
      </c>
      <c r="AO187" s="69">
        <f t="shared" si="33"/>
        <v>37</v>
      </c>
      <c r="AP187" s="67">
        <f t="shared" si="75"/>
        <v>9.9596231493943466E-3</v>
      </c>
      <c r="AQ187" s="68">
        <f t="shared" si="34"/>
        <v>3678</v>
      </c>
      <c r="AR187" s="67">
        <f t="shared" si="76"/>
        <v>0.99004037685060564</v>
      </c>
    </row>
    <row r="188" spans="2:44" s="12" customFormat="1" ht="13.5" customHeight="1">
      <c r="B188" s="244"/>
      <c r="C188" s="318"/>
      <c r="D188" s="76" t="s">
        <v>74</v>
      </c>
      <c r="E188" s="103">
        <v>1</v>
      </c>
      <c r="F188" s="75">
        <v>0</v>
      </c>
      <c r="G188" s="13">
        <f t="shared" si="60"/>
        <v>0</v>
      </c>
      <c r="H188" s="75">
        <v>1</v>
      </c>
      <c r="I188" s="13">
        <f t="shared" si="61"/>
        <v>1</v>
      </c>
      <c r="J188" s="103">
        <v>14</v>
      </c>
      <c r="K188" s="75">
        <v>2</v>
      </c>
      <c r="L188" s="13">
        <f t="shared" si="62"/>
        <v>0.14285714285714285</v>
      </c>
      <c r="M188" s="75">
        <v>12</v>
      </c>
      <c r="N188" s="13">
        <f t="shared" si="63"/>
        <v>0.8571428571428571</v>
      </c>
      <c r="O188" s="103">
        <v>3340</v>
      </c>
      <c r="P188" s="75">
        <v>418</v>
      </c>
      <c r="Q188" s="13">
        <f t="shared" si="64"/>
        <v>0.1251497005988024</v>
      </c>
      <c r="R188" s="75">
        <v>2922</v>
      </c>
      <c r="S188" s="13">
        <f t="shared" si="65"/>
        <v>0.87485029940119763</v>
      </c>
      <c r="T188" s="103">
        <v>2388</v>
      </c>
      <c r="U188" s="75">
        <v>269</v>
      </c>
      <c r="V188" s="13">
        <f t="shared" si="66"/>
        <v>0.11264656616415411</v>
      </c>
      <c r="W188" s="75">
        <v>2119</v>
      </c>
      <c r="X188" s="13">
        <f t="shared" si="67"/>
        <v>0.88735343383584586</v>
      </c>
      <c r="Y188" s="103">
        <v>1262</v>
      </c>
      <c r="Z188" s="75">
        <v>102</v>
      </c>
      <c r="AA188" s="13">
        <f t="shared" si="68"/>
        <v>8.0824088748019024E-2</v>
      </c>
      <c r="AB188" s="75">
        <v>1160</v>
      </c>
      <c r="AC188" s="13">
        <f t="shared" si="69"/>
        <v>0.91917591125198095</v>
      </c>
      <c r="AD188" s="103">
        <v>505</v>
      </c>
      <c r="AE188" s="75">
        <v>25</v>
      </c>
      <c r="AF188" s="13">
        <f t="shared" si="70"/>
        <v>4.9504950495049507E-2</v>
      </c>
      <c r="AG188" s="75">
        <v>480</v>
      </c>
      <c r="AH188" s="13">
        <f t="shared" si="71"/>
        <v>0.95049504950495045</v>
      </c>
      <c r="AI188" s="103">
        <v>156</v>
      </c>
      <c r="AJ188" s="75">
        <v>0</v>
      </c>
      <c r="AK188" s="13">
        <f t="shared" si="72"/>
        <v>0</v>
      </c>
      <c r="AL188" s="75">
        <v>156</v>
      </c>
      <c r="AM188" s="13">
        <f t="shared" si="73"/>
        <v>1</v>
      </c>
      <c r="AN188" s="103">
        <f t="shared" si="74"/>
        <v>7666</v>
      </c>
      <c r="AO188" s="75">
        <f t="shared" si="33"/>
        <v>816</v>
      </c>
      <c r="AP188" s="13">
        <f t="shared" si="75"/>
        <v>0.10644403861205322</v>
      </c>
      <c r="AQ188" s="34">
        <f t="shared" si="34"/>
        <v>6850</v>
      </c>
      <c r="AR188" s="13">
        <f t="shared" si="76"/>
        <v>0.8935559613879468</v>
      </c>
    </row>
    <row r="189" spans="2:44" s="12" customFormat="1" ht="13.5" customHeight="1">
      <c r="B189" s="242">
        <v>62</v>
      </c>
      <c r="C189" s="315" t="s">
        <v>19</v>
      </c>
      <c r="D189" s="80" t="s">
        <v>168</v>
      </c>
      <c r="E189" s="101">
        <v>7</v>
      </c>
      <c r="F189" s="79">
        <v>0</v>
      </c>
      <c r="G189" s="77">
        <f t="shared" si="60"/>
        <v>0</v>
      </c>
      <c r="H189" s="79">
        <v>7</v>
      </c>
      <c r="I189" s="77">
        <f t="shared" si="61"/>
        <v>1</v>
      </c>
      <c r="J189" s="101">
        <v>31</v>
      </c>
      <c r="K189" s="79">
        <v>3</v>
      </c>
      <c r="L189" s="77">
        <f t="shared" si="62"/>
        <v>9.6774193548387094E-2</v>
      </c>
      <c r="M189" s="79">
        <v>28</v>
      </c>
      <c r="N189" s="77">
        <f t="shared" si="63"/>
        <v>0.90322580645161288</v>
      </c>
      <c r="O189" s="101">
        <v>3040</v>
      </c>
      <c r="P189" s="79">
        <v>424</v>
      </c>
      <c r="Q189" s="77">
        <f t="shared" si="64"/>
        <v>0.13947368421052631</v>
      </c>
      <c r="R189" s="79">
        <v>2616</v>
      </c>
      <c r="S189" s="77">
        <f t="shared" si="65"/>
        <v>0.86052631578947369</v>
      </c>
      <c r="T189" s="101">
        <v>2231</v>
      </c>
      <c r="U189" s="79">
        <v>291</v>
      </c>
      <c r="V189" s="77">
        <f t="shared" si="66"/>
        <v>0.13043478260869565</v>
      </c>
      <c r="W189" s="79">
        <v>1940</v>
      </c>
      <c r="X189" s="77">
        <f t="shared" si="67"/>
        <v>0.86956521739130432</v>
      </c>
      <c r="Y189" s="101">
        <v>1001</v>
      </c>
      <c r="Z189" s="79">
        <v>114</v>
      </c>
      <c r="AA189" s="77">
        <f t="shared" si="68"/>
        <v>0.11388611388611389</v>
      </c>
      <c r="AB189" s="79">
        <v>887</v>
      </c>
      <c r="AC189" s="77">
        <f t="shared" si="69"/>
        <v>0.88611388611388608</v>
      </c>
      <c r="AD189" s="101">
        <v>383</v>
      </c>
      <c r="AE189" s="79">
        <v>27</v>
      </c>
      <c r="AF189" s="77">
        <f t="shared" si="70"/>
        <v>7.0496083550913843E-2</v>
      </c>
      <c r="AG189" s="79">
        <v>356</v>
      </c>
      <c r="AH189" s="77">
        <f t="shared" si="71"/>
        <v>0.92950391644908614</v>
      </c>
      <c r="AI189" s="101">
        <v>98</v>
      </c>
      <c r="AJ189" s="79">
        <v>5</v>
      </c>
      <c r="AK189" s="77">
        <f t="shared" si="72"/>
        <v>5.1020408163265307E-2</v>
      </c>
      <c r="AL189" s="79">
        <v>93</v>
      </c>
      <c r="AM189" s="77">
        <f t="shared" si="73"/>
        <v>0.94897959183673475</v>
      </c>
      <c r="AN189" s="101">
        <f t="shared" si="74"/>
        <v>6791</v>
      </c>
      <c r="AO189" s="79">
        <f t="shared" si="33"/>
        <v>864</v>
      </c>
      <c r="AP189" s="77">
        <f t="shared" si="75"/>
        <v>0.1272272124871153</v>
      </c>
      <c r="AQ189" s="78">
        <f t="shared" si="34"/>
        <v>5927</v>
      </c>
      <c r="AR189" s="77">
        <f t="shared" si="76"/>
        <v>0.87277278751288467</v>
      </c>
    </row>
    <row r="190" spans="2:44" s="12" customFormat="1" ht="13.5" customHeight="1">
      <c r="B190" s="243"/>
      <c r="C190" s="316"/>
      <c r="D190" s="70" t="s">
        <v>169</v>
      </c>
      <c r="E190" s="102">
        <v>12</v>
      </c>
      <c r="F190" s="69">
        <v>0</v>
      </c>
      <c r="G190" s="67">
        <f t="shared" si="60"/>
        <v>0</v>
      </c>
      <c r="H190" s="69">
        <v>12</v>
      </c>
      <c r="I190" s="67">
        <f t="shared" si="61"/>
        <v>1</v>
      </c>
      <c r="J190" s="102">
        <v>16</v>
      </c>
      <c r="K190" s="69">
        <v>1</v>
      </c>
      <c r="L190" s="67">
        <f t="shared" si="62"/>
        <v>6.25E-2</v>
      </c>
      <c r="M190" s="69">
        <v>15</v>
      </c>
      <c r="N190" s="67">
        <f t="shared" si="63"/>
        <v>0.9375</v>
      </c>
      <c r="O190" s="102">
        <v>1813</v>
      </c>
      <c r="P190" s="69">
        <v>47</v>
      </c>
      <c r="Q190" s="67">
        <f t="shared" si="64"/>
        <v>2.5923883066740209E-2</v>
      </c>
      <c r="R190" s="69">
        <v>1766</v>
      </c>
      <c r="S190" s="67">
        <f t="shared" si="65"/>
        <v>0.97407611693325979</v>
      </c>
      <c r="T190" s="102">
        <v>1468</v>
      </c>
      <c r="U190" s="69">
        <v>35</v>
      </c>
      <c r="V190" s="67">
        <f t="shared" si="66"/>
        <v>2.3841961852861037E-2</v>
      </c>
      <c r="W190" s="69">
        <v>1433</v>
      </c>
      <c r="X190" s="67">
        <f t="shared" si="67"/>
        <v>0.97615803814713897</v>
      </c>
      <c r="Y190" s="102">
        <v>864</v>
      </c>
      <c r="Z190" s="69">
        <v>13</v>
      </c>
      <c r="AA190" s="67">
        <f t="shared" si="68"/>
        <v>1.5046296296296295E-2</v>
      </c>
      <c r="AB190" s="69">
        <v>851</v>
      </c>
      <c r="AC190" s="67">
        <f t="shared" si="69"/>
        <v>0.98495370370370372</v>
      </c>
      <c r="AD190" s="102">
        <v>382</v>
      </c>
      <c r="AE190" s="69">
        <v>3</v>
      </c>
      <c r="AF190" s="67">
        <f t="shared" si="70"/>
        <v>7.8534031413612562E-3</v>
      </c>
      <c r="AG190" s="69">
        <v>379</v>
      </c>
      <c r="AH190" s="67">
        <f t="shared" si="71"/>
        <v>0.99214659685863871</v>
      </c>
      <c r="AI190" s="102">
        <v>174</v>
      </c>
      <c r="AJ190" s="69">
        <v>0</v>
      </c>
      <c r="AK190" s="67">
        <f t="shared" si="72"/>
        <v>0</v>
      </c>
      <c r="AL190" s="69">
        <v>174</v>
      </c>
      <c r="AM190" s="67">
        <f t="shared" si="73"/>
        <v>1</v>
      </c>
      <c r="AN190" s="102">
        <f t="shared" si="74"/>
        <v>4729</v>
      </c>
      <c r="AO190" s="69">
        <f t="shared" si="33"/>
        <v>99</v>
      </c>
      <c r="AP190" s="67">
        <f t="shared" si="75"/>
        <v>2.0934658490167055E-2</v>
      </c>
      <c r="AQ190" s="68">
        <f t="shared" si="34"/>
        <v>4630</v>
      </c>
      <c r="AR190" s="67">
        <f t="shared" si="76"/>
        <v>0.97906534150983293</v>
      </c>
    </row>
    <row r="191" spans="2:44" s="12" customFormat="1" ht="13.5" customHeight="1">
      <c r="B191" s="244"/>
      <c r="C191" s="318"/>
      <c r="D191" s="76" t="s">
        <v>74</v>
      </c>
      <c r="E191" s="103">
        <v>19</v>
      </c>
      <c r="F191" s="75">
        <v>0</v>
      </c>
      <c r="G191" s="13">
        <f t="shared" si="60"/>
        <v>0</v>
      </c>
      <c r="H191" s="75">
        <v>19</v>
      </c>
      <c r="I191" s="13">
        <f t="shared" si="61"/>
        <v>1</v>
      </c>
      <c r="J191" s="103">
        <v>47</v>
      </c>
      <c r="K191" s="75">
        <v>4</v>
      </c>
      <c r="L191" s="13">
        <f t="shared" si="62"/>
        <v>8.5106382978723402E-2</v>
      </c>
      <c r="M191" s="75">
        <v>43</v>
      </c>
      <c r="N191" s="13">
        <f t="shared" si="63"/>
        <v>0.91489361702127658</v>
      </c>
      <c r="O191" s="103">
        <v>4853</v>
      </c>
      <c r="P191" s="75">
        <v>471</v>
      </c>
      <c r="Q191" s="13">
        <f t="shared" si="64"/>
        <v>9.7053369050072114E-2</v>
      </c>
      <c r="R191" s="75">
        <v>4382</v>
      </c>
      <c r="S191" s="13">
        <f t="shared" si="65"/>
        <v>0.90294663094992789</v>
      </c>
      <c r="T191" s="103">
        <v>3699</v>
      </c>
      <c r="U191" s="75">
        <v>326</v>
      </c>
      <c r="V191" s="13">
        <f t="shared" si="66"/>
        <v>8.8131927547985947E-2</v>
      </c>
      <c r="W191" s="75">
        <v>3373</v>
      </c>
      <c r="X191" s="13">
        <f t="shared" si="67"/>
        <v>0.91186807245201407</v>
      </c>
      <c r="Y191" s="103">
        <v>1865</v>
      </c>
      <c r="Z191" s="75">
        <v>127</v>
      </c>
      <c r="AA191" s="13">
        <f t="shared" si="68"/>
        <v>6.8096514745308312E-2</v>
      </c>
      <c r="AB191" s="75">
        <v>1738</v>
      </c>
      <c r="AC191" s="13">
        <f t="shared" si="69"/>
        <v>0.93190348525469169</v>
      </c>
      <c r="AD191" s="103">
        <v>765</v>
      </c>
      <c r="AE191" s="75">
        <v>30</v>
      </c>
      <c r="AF191" s="13">
        <f t="shared" si="70"/>
        <v>3.9215686274509803E-2</v>
      </c>
      <c r="AG191" s="75">
        <v>735</v>
      </c>
      <c r="AH191" s="13">
        <f t="shared" si="71"/>
        <v>0.96078431372549022</v>
      </c>
      <c r="AI191" s="103">
        <v>272</v>
      </c>
      <c r="AJ191" s="75">
        <v>5</v>
      </c>
      <c r="AK191" s="13">
        <f t="shared" si="72"/>
        <v>1.8382352941176471E-2</v>
      </c>
      <c r="AL191" s="75">
        <v>267</v>
      </c>
      <c r="AM191" s="13">
        <f t="shared" si="73"/>
        <v>0.98161764705882348</v>
      </c>
      <c r="AN191" s="103">
        <f t="shared" si="74"/>
        <v>11520</v>
      </c>
      <c r="AO191" s="75">
        <f t="shared" si="33"/>
        <v>963</v>
      </c>
      <c r="AP191" s="13">
        <f t="shared" si="75"/>
        <v>8.3593749999999994E-2</v>
      </c>
      <c r="AQ191" s="34">
        <f t="shared" si="34"/>
        <v>10557</v>
      </c>
      <c r="AR191" s="13">
        <f t="shared" si="76"/>
        <v>0.91640624999999998</v>
      </c>
    </row>
    <row r="192" spans="2:44" s="12" customFormat="1" ht="13.5" customHeight="1">
      <c r="B192" s="242">
        <v>63</v>
      </c>
      <c r="C192" s="315" t="s">
        <v>30</v>
      </c>
      <c r="D192" s="80" t="s">
        <v>168</v>
      </c>
      <c r="E192" s="101">
        <v>2</v>
      </c>
      <c r="F192" s="79">
        <v>1</v>
      </c>
      <c r="G192" s="77">
        <f t="shared" si="60"/>
        <v>0.5</v>
      </c>
      <c r="H192" s="79">
        <v>1</v>
      </c>
      <c r="I192" s="77">
        <f t="shared" si="61"/>
        <v>0.5</v>
      </c>
      <c r="J192" s="101">
        <v>6</v>
      </c>
      <c r="K192" s="79">
        <v>0</v>
      </c>
      <c r="L192" s="77">
        <f t="shared" si="62"/>
        <v>0</v>
      </c>
      <c r="M192" s="79">
        <v>6</v>
      </c>
      <c r="N192" s="77">
        <f t="shared" si="63"/>
        <v>1</v>
      </c>
      <c r="O192" s="101">
        <v>2048</v>
      </c>
      <c r="P192" s="79">
        <v>331</v>
      </c>
      <c r="Q192" s="77">
        <f t="shared" si="64"/>
        <v>0.16162109375</v>
      </c>
      <c r="R192" s="79">
        <v>1717</v>
      </c>
      <c r="S192" s="77">
        <f t="shared" si="65"/>
        <v>0.83837890625</v>
      </c>
      <c r="T192" s="101">
        <v>1505</v>
      </c>
      <c r="U192" s="79">
        <v>188</v>
      </c>
      <c r="V192" s="77">
        <f t="shared" si="66"/>
        <v>0.12491694352159469</v>
      </c>
      <c r="W192" s="79">
        <v>1317</v>
      </c>
      <c r="X192" s="77">
        <f t="shared" si="67"/>
        <v>0.87508305647840534</v>
      </c>
      <c r="Y192" s="101">
        <v>895</v>
      </c>
      <c r="Z192" s="79">
        <v>72</v>
      </c>
      <c r="AA192" s="77">
        <f t="shared" si="68"/>
        <v>8.0446927374301674E-2</v>
      </c>
      <c r="AB192" s="79">
        <v>823</v>
      </c>
      <c r="AC192" s="77">
        <f t="shared" si="69"/>
        <v>0.9195530726256983</v>
      </c>
      <c r="AD192" s="101">
        <v>376</v>
      </c>
      <c r="AE192" s="79">
        <v>24</v>
      </c>
      <c r="AF192" s="77">
        <f t="shared" si="70"/>
        <v>6.3829787234042548E-2</v>
      </c>
      <c r="AG192" s="79">
        <v>352</v>
      </c>
      <c r="AH192" s="77">
        <f t="shared" si="71"/>
        <v>0.93617021276595747</v>
      </c>
      <c r="AI192" s="101">
        <v>95</v>
      </c>
      <c r="AJ192" s="79">
        <v>5</v>
      </c>
      <c r="AK192" s="77">
        <f t="shared" si="72"/>
        <v>5.2631578947368418E-2</v>
      </c>
      <c r="AL192" s="79">
        <v>90</v>
      </c>
      <c r="AM192" s="77">
        <f t="shared" si="73"/>
        <v>0.94736842105263153</v>
      </c>
      <c r="AN192" s="101">
        <f t="shared" si="74"/>
        <v>4927</v>
      </c>
      <c r="AO192" s="79">
        <f t="shared" si="33"/>
        <v>621</v>
      </c>
      <c r="AP192" s="77">
        <f t="shared" si="75"/>
        <v>0.12604018672620257</v>
      </c>
      <c r="AQ192" s="78">
        <f t="shared" si="34"/>
        <v>4306</v>
      </c>
      <c r="AR192" s="77">
        <f t="shared" si="76"/>
        <v>0.87395981327379746</v>
      </c>
    </row>
    <row r="193" spans="2:44" s="12" customFormat="1" ht="13.5" customHeight="1">
      <c r="B193" s="243"/>
      <c r="C193" s="316"/>
      <c r="D193" s="70" t="s">
        <v>169</v>
      </c>
      <c r="E193" s="102">
        <v>1</v>
      </c>
      <c r="F193" s="69">
        <v>0</v>
      </c>
      <c r="G193" s="67">
        <f t="shared" si="60"/>
        <v>0</v>
      </c>
      <c r="H193" s="69">
        <v>1</v>
      </c>
      <c r="I193" s="67">
        <f t="shared" si="61"/>
        <v>1</v>
      </c>
      <c r="J193" s="102">
        <v>6</v>
      </c>
      <c r="K193" s="69">
        <v>0</v>
      </c>
      <c r="L193" s="67">
        <f t="shared" si="62"/>
        <v>0</v>
      </c>
      <c r="M193" s="69">
        <v>6</v>
      </c>
      <c r="N193" s="67">
        <f t="shared" si="63"/>
        <v>1</v>
      </c>
      <c r="O193" s="102">
        <v>1302</v>
      </c>
      <c r="P193" s="69">
        <v>50</v>
      </c>
      <c r="Q193" s="67">
        <f t="shared" si="64"/>
        <v>3.840245775729647E-2</v>
      </c>
      <c r="R193" s="69">
        <v>1252</v>
      </c>
      <c r="S193" s="67">
        <f t="shared" si="65"/>
        <v>0.96159754224270355</v>
      </c>
      <c r="T193" s="102">
        <v>976</v>
      </c>
      <c r="U193" s="69">
        <v>33</v>
      </c>
      <c r="V193" s="67">
        <f t="shared" si="66"/>
        <v>3.3811475409836068E-2</v>
      </c>
      <c r="W193" s="69">
        <v>943</v>
      </c>
      <c r="X193" s="67">
        <f t="shared" si="67"/>
        <v>0.96618852459016391</v>
      </c>
      <c r="Y193" s="102">
        <v>666</v>
      </c>
      <c r="Z193" s="69">
        <v>9</v>
      </c>
      <c r="AA193" s="67">
        <f t="shared" si="68"/>
        <v>1.3513513513513514E-2</v>
      </c>
      <c r="AB193" s="69">
        <v>657</v>
      </c>
      <c r="AC193" s="67">
        <f t="shared" si="69"/>
        <v>0.98648648648648651</v>
      </c>
      <c r="AD193" s="102">
        <v>346</v>
      </c>
      <c r="AE193" s="69">
        <v>8</v>
      </c>
      <c r="AF193" s="67">
        <f t="shared" si="70"/>
        <v>2.3121387283236993E-2</v>
      </c>
      <c r="AG193" s="69">
        <v>338</v>
      </c>
      <c r="AH193" s="67">
        <f t="shared" si="71"/>
        <v>0.97687861271676302</v>
      </c>
      <c r="AI193" s="102">
        <v>113</v>
      </c>
      <c r="AJ193" s="69">
        <v>0</v>
      </c>
      <c r="AK193" s="67">
        <f t="shared" si="72"/>
        <v>0</v>
      </c>
      <c r="AL193" s="69">
        <v>113</v>
      </c>
      <c r="AM193" s="67">
        <f t="shared" si="73"/>
        <v>1</v>
      </c>
      <c r="AN193" s="102">
        <f t="shared" si="74"/>
        <v>3410</v>
      </c>
      <c r="AO193" s="69">
        <f t="shared" si="33"/>
        <v>100</v>
      </c>
      <c r="AP193" s="67">
        <f t="shared" si="75"/>
        <v>2.932551319648094E-2</v>
      </c>
      <c r="AQ193" s="68">
        <f t="shared" si="34"/>
        <v>3310</v>
      </c>
      <c r="AR193" s="67">
        <f t="shared" si="76"/>
        <v>0.97067448680351909</v>
      </c>
    </row>
    <row r="194" spans="2:44" s="12" customFormat="1" ht="13.5" customHeight="1">
      <c r="B194" s="244"/>
      <c r="C194" s="318"/>
      <c r="D194" s="76" t="s">
        <v>74</v>
      </c>
      <c r="E194" s="103">
        <v>3</v>
      </c>
      <c r="F194" s="75">
        <v>1</v>
      </c>
      <c r="G194" s="13">
        <f t="shared" si="60"/>
        <v>0.33333333333333331</v>
      </c>
      <c r="H194" s="75">
        <v>2</v>
      </c>
      <c r="I194" s="13">
        <f t="shared" si="61"/>
        <v>0.66666666666666663</v>
      </c>
      <c r="J194" s="103">
        <v>12</v>
      </c>
      <c r="K194" s="75">
        <v>0</v>
      </c>
      <c r="L194" s="13">
        <f t="shared" si="62"/>
        <v>0</v>
      </c>
      <c r="M194" s="75">
        <v>12</v>
      </c>
      <c r="N194" s="13">
        <f t="shared" si="63"/>
        <v>1</v>
      </c>
      <c r="O194" s="103">
        <v>3350</v>
      </c>
      <c r="P194" s="75">
        <v>381</v>
      </c>
      <c r="Q194" s="13">
        <f t="shared" si="64"/>
        <v>0.11373134328358209</v>
      </c>
      <c r="R194" s="75">
        <v>2969</v>
      </c>
      <c r="S194" s="13">
        <f t="shared" si="65"/>
        <v>0.88626865671641786</v>
      </c>
      <c r="T194" s="103">
        <v>2481</v>
      </c>
      <c r="U194" s="75">
        <v>221</v>
      </c>
      <c r="V194" s="13">
        <f t="shared" si="66"/>
        <v>8.9076985086658608E-2</v>
      </c>
      <c r="W194" s="75">
        <v>2260</v>
      </c>
      <c r="X194" s="13">
        <f t="shared" si="67"/>
        <v>0.91092301491334138</v>
      </c>
      <c r="Y194" s="103">
        <v>1561</v>
      </c>
      <c r="Z194" s="75">
        <v>81</v>
      </c>
      <c r="AA194" s="13">
        <f t="shared" si="68"/>
        <v>5.1889814221652786E-2</v>
      </c>
      <c r="AB194" s="75">
        <v>1480</v>
      </c>
      <c r="AC194" s="13">
        <f t="shared" si="69"/>
        <v>0.94811018577834716</v>
      </c>
      <c r="AD194" s="103">
        <v>722</v>
      </c>
      <c r="AE194" s="75">
        <v>32</v>
      </c>
      <c r="AF194" s="13">
        <f t="shared" si="70"/>
        <v>4.4321329639889197E-2</v>
      </c>
      <c r="AG194" s="75">
        <v>690</v>
      </c>
      <c r="AH194" s="13">
        <f t="shared" si="71"/>
        <v>0.95567867036011078</v>
      </c>
      <c r="AI194" s="103">
        <v>208</v>
      </c>
      <c r="AJ194" s="75">
        <v>5</v>
      </c>
      <c r="AK194" s="13">
        <f t="shared" si="72"/>
        <v>2.403846153846154E-2</v>
      </c>
      <c r="AL194" s="75">
        <v>203</v>
      </c>
      <c r="AM194" s="13">
        <f t="shared" si="73"/>
        <v>0.97596153846153844</v>
      </c>
      <c r="AN194" s="103">
        <f t="shared" si="74"/>
        <v>8337</v>
      </c>
      <c r="AO194" s="75">
        <f t="shared" si="33"/>
        <v>721</v>
      </c>
      <c r="AP194" s="13">
        <f t="shared" si="75"/>
        <v>8.6481947942905119E-2</v>
      </c>
      <c r="AQ194" s="34">
        <f t="shared" si="34"/>
        <v>7616</v>
      </c>
      <c r="AR194" s="13">
        <f t="shared" si="76"/>
        <v>0.91351805205709491</v>
      </c>
    </row>
    <row r="195" spans="2:44" s="12" customFormat="1" ht="13.5" customHeight="1">
      <c r="B195" s="242">
        <v>64</v>
      </c>
      <c r="C195" s="315" t="s">
        <v>51</v>
      </c>
      <c r="D195" s="80" t="s">
        <v>168</v>
      </c>
      <c r="E195" s="101">
        <v>38</v>
      </c>
      <c r="F195" s="79">
        <v>4</v>
      </c>
      <c r="G195" s="77">
        <f t="shared" si="60"/>
        <v>0.10526315789473684</v>
      </c>
      <c r="H195" s="79">
        <v>34</v>
      </c>
      <c r="I195" s="77">
        <f t="shared" si="61"/>
        <v>0.89473684210526316</v>
      </c>
      <c r="J195" s="101">
        <v>62</v>
      </c>
      <c r="K195" s="79">
        <v>6</v>
      </c>
      <c r="L195" s="77">
        <f t="shared" si="62"/>
        <v>9.6774193548387094E-2</v>
      </c>
      <c r="M195" s="79">
        <v>56</v>
      </c>
      <c r="N195" s="77">
        <f t="shared" si="63"/>
        <v>0.90322580645161288</v>
      </c>
      <c r="O195" s="101">
        <v>2233</v>
      </c>
      <c r="P195" s="79">
        <v>312</v>
      </c>
      <c r="Q195" s="77">
        <f t="shared" si="64"/>
        <v>0.13972234661889835</v>
      </c>
      <c r="R195" s="79">
        <v>1921</v>
      </c>
      <c r="S195" s="77">
        <f t="shared" si="65"/>
        <v>0.86027765338110163</v>
      </c>
      <c r="T195" s="101">
        <v>1427</v>
      </c>
      <c r="U195" s="79">
        <v>149</v>
      </c>
      <c r="V195" s="77">
        <f t="shared" si="66"/>
        <v>0.10441485634197617</v>
      </c>
      <c r="W195" s="79">
        <v>1278</v>
      </c>
      <c r="X195" s="77">
        <f t="shared" si="67"/>
        <v>0.89558514365802377</v>
      </c>
      <c r="Y195" s="101">
        <v>779</v>
      </c>
      <c r="Z195" s="79">
        <v>52</v>
      </c>
      <c r="AA195" s="77">
        <f t="shared" si="68"/>
        <v>6.6752246469833118E-2</v>
      </c>
      <c r="AB195" s="79">
        <v>727</v>
      </c>
      <c r="AC195" s="77">
        <f t="shared" si="69"/>
        <v>0.93324775353016687</v>
      </c>
      <c r="AD195" s="101">
        <v>274</v>
      </c>
      <c r="AE195" s="79">
        <v>12</v>
      </c>
      <c r="AF195" s="77">
        <f t="shared" si="70"/>
        <v>4.3795620437956206E-2</v>
      </c>
      <c r="AG195" s="79">
        <v>262</v>
      </c>
      <c r="AH195" s="77">
        <f t="shared" si="71"/>
        <v>0.95620437956204385</v>
      </c>
      <c r="AI195" s="101">
        <v>80</v>
      </c>
      <c r="AJ195" s="79">
        <v>0</v>
      </c>
      <c r="AK195" s="77">
        <f t="shared" si="72"/>
        <v>0</v>
      </c>
      <c r="AL195" s="79">
        <v>80</v>
      </c>
      <c r="AM195" s="77">
        <f t="shared" si="73"/>
        <v>1</v>
      </c>
      <c r="AN195" s="101">
        <f t="shared" si="74"/>
        <v>4893</v>
      </c>
      <c r="AO195" s="79">
        <f t="shared" si="33"/>
        <v>535</v>
      </c>
      <c r="AP195" s="77">
        <f t="shared" si="75"/>
        <v>0.10933987328837114</v>
      </c>
      <c r="AQ195" s="78">
        <f t="shared" si="34"/>
        <v>4358</v>
      </c>
      <c r="AR195" s="77">
        <f t="shared" si="76"/>
        <v>0.89066012671162886</v>
      </c>
    </row>
    <row r="196" spans="2:44" s="12" customFormat="1" ht="13.5" customHeight="1">
      <c r="B196" s="243"/>
      <c r="C196" s="316"/>
      <c r="D196" s="70" t="s">
        <v>169</v>
      </c>
      <c r="E196" s="102">
        <v>30</v>
      </c>
      <c r="F196" s="69">
        <v>0</v>
      </c>
      <c r="G196" s="67">
        <f t="shared" si="60"/>
        <v>0</v>
      </c>
      <c r="H196" s="69">
        <v>30</v>
      </c>
      <c r="I196" s="67">
        <f t="shared" si="61"/>
        <v>1</v>
      </c>
      <c r="J196" s="102">
        <v>66</v>
      </c>
      <c r="K196" s="69">
        <v>0</v>
      </c>
      <c r="L196" s="67">
        <f t="shared" si="62"/>
        <v>0</v>
      </c>
      <c r="M196" s="69">
        <v>66</v>
      </c>
      <c r="N196" s="67">
        <f t="shared" si="63"/>
        <v>1</v>
      </c>
      <c r="O196" s="102">
        <v>1466</v>
      </c>
      <c r="P196" s="69">
        <v>18</v>
      </c>
      <c r="Q196" s="67">
        <f t="shared" si="64"/>
        <v>1.227830832196453E-2</v>
      </c>
      <c r="R196" s="69">
        <v>1448</v>
      </c>
      <c r="S196" s="67">
        <f t="shared" si="65"/>
        <v>0.98772169167803547</v>
      </c>
      <c r="T196" s="102">
        <v>1052</v>
      </c>
      <c r="U196" s="69">
        <v>8</v>
      </c>
      <c r="V196" s="67">
        <f t="shared" si="66"/>
        <v>7.6045627376425855E-3</v>
      </c>
      <c r="W196" s="69">
        <v>1044</v>
      </c>
      <c r="X196" s="67">
        <f t="shared" si="67"/>
        <v>0.99239543726235746</v>
      </c>
      <c r="Y196" s="102">
        <v>684</v>
      </c>
      <c r="Z196" s="69">
        <v>4</v>
      </c>
      <c r="AA196" s="67">
        <f t="shared" si="68"/>
        <v>5.8479532163742687E-3</v>
      </c>
      <c r="AB196" s="69">
        <v>680</v>
      </c>
      <c r="AC196" s="67">
        <f t="shared" si="69"/>
        <v>0.99415204678362568</v>
      </c>
      <c r="AD196" s="102">
        <v>334</v>
      </c>
      <c r="AE196" s="69">
        <v>1</v>
      </c>
      <c r="AF196" s="67">
        <f t="shared" si="70"/>
        <v>2.9940119760479044E-3</v>
      </c>
      <c r="AG196" s="69">
        <v>333</v>
      </c>
      <c r="AH196" s="67">
        <f t="shared" si="71"/>
        <v>0.99700598802395213</v>
      </c>
      <c r="AI196" s="102">
        <v>131</v>
      </c>
      <c r="AJ196" s="69">
        <v>0</v>
      </c>
      <c r="AK196" s="67">
        <f t="shared" si="72"/>
        <v>0</v>
      </c>
      <c r="AL196" s="69">
        <v>131</v>
      </c>
      <c r="AM196" s="67">
        <f t="shared" si="73"/>
        <v>1</v>
      </c>
      <c r="AN196" s="102">
        <f t="shared" si="74"/>
        <v>3763</v>
      </c>
      <c r="AO196" s="69">
        <f t="shared" si="33"/>
        <v>31</v>
      </c>
      <c r="AP196" s="67">
        <f t="shared" si="75"/>
        <v>8.2381078926388514E-3</v>
      </c>
      <c r="AQ196" s="68">
        <f t="shared" si="34"/>
        <v>3732</v>
      </c>
      <c r="AR196" s="67">
        <f t="shared" si="76"/>
        <v>0.9917618921073611</v>
      </c>
    </row>
    <row r="197" spans="2:44" s="12" customFormat="1" ht="13.5" customHeight="1">
      <c r="B197" s="244"/>
      <c r="C197" s="318"/>
      <c r="D197" s="76" t="s">
        <v>74</v>
      </c>
      <c r="E197" s="103">
        <v>68</v>
      </c>
      <c r="F197" s="75">
        <v>4</v>
      </c>
      <c r="G197" s="13">
        <f t="shared" si="60"/>
        <v>5.8823529411764705E-2</v>
      </c>
      <c r="H197" s="75">
        <v>64</v>
      </c>
      <c r="I197" s="13">
        <f t="shared" si="61"/>
        <v>0.94117647058823528</v>
      </c>
      <c r="J197" s="103">
        <v>128</v>
      </c>
      <c r="K197" s="75">
        <v>6</v>
      </c>
      <c r="L197" s="13">
        <f t="shared" si="62"/>
        <v>4.6875E-2</v>
      </c>
      <c r="M197" s="75">
        <v>122</v>
      </c>
      <c r="N197" s="13">
        <f t="shared" si="63"/>
        <v>0.953125</v>
      </c>
      <c r="O197" s="103">
        <v>3699</v>
      </c>
      <c r="P197" s="75">
        <v>330</v>
      </c>
      <c r="Q197" s="13">
        <f t="shared" si="64"/>
        <v>8.9213300892133016E-2</v>
      </c>
      <c r="R197" s="75">
        <v>3369</v>
      </c>
      <c r="S197" s="13">
        <f t="shared" si="65"/>
        <v>0.91078669910786703</v>
      </c>
      <c r="T197" s="103">
        <v>2479</v>
      </c>
      <c r="U197" s="75">
        <v>157</v>
      </c>
      <c r="V197" s="13">
        <f t="shared" si="66"/>
        <v>6.3331988705123035E-2</v>
      </c>
      <c r="W197" s="75">
        <v>2322</v>
      </c>
      <c r="X197" s="13">
        <f t="shared" si="67"/>
        <v>0.93666801129487698</v>
      </c>
      <c r="Y197" s="103">
        <v>1463</v>
      </c>
      <c r="Z197" s="75">
        <v>56</v>
      </c>
      <c r="AA197" s="13">
        <f t="shared" si="68"/>
        <v>3.8277511961722487E-2</v>
      </c>
      <c r="AB197" s="75">
        <v>1407</v>
      </c>
      <c r="AC197" s="13">
        <f t="shared" si="69"/>
        <v>0.96172248803827753</v>
      </c>
      <c r="AD197" s="103">
        <v>608</v>
      </c>
      <c r="AE197" s="75">
        <v>13</v>
      </c>
      <c r="AF197" s="13">
        <f t="shared" si="70"/>
        <v>2.1381578947368422E-2</v>
      </c>
      <c r="AG197" s="75">
        <v>595</v>
      </c>
      <c r="AH197" s="13">
        <f t="shared" si="71"/>
        <v>0.97861842105263153</v>
      </c>
      <c r="AI197" s="103">
        <v>211</v>
      </c>
      <c r="AJ197" s="75">
        <v>0</v>
      </c>
      <c r="AK197" s="13">
        <f t="shared" si="72"/>
        <v>0</v>
      </c>
      <c r="AL197" s="75">
        <v>211</v>
      </c>
      <c r="AM197" s="13">
        <f t="shared" si="73"/>
        <v>1</v>
      </c>
      <c r="AN197" s="103">
        <f t="shared" si="74"/>
        <v>8656</v>
      </c>
      <c r="AO197" s="75">
        <f t="shared" si="33"/>
        <v>566</v>
      </c>
      <c r="AP197" s="13">
        <f t="shared" si="75"/>
        <v>6.538817005545286E-2</v>
      </c>
      <c r="AQ197" s="34">
        <f t="shared" si="34"/>
        <v>8090</v>
      </c>
      <c r="AR197" s="13">
        <f t="shared" si="76"/>
        <v>0.93461182994454717</v>
      </c>
    </row>
    <row r="198" spans="2:44" s="12" customFormat="1" ht="13.5" customHeight="1">
      <c r="B198" s="242">
        <v>65</v>
      </c>
      <c r="C198" s="315" t="s">
        <v>11</v>
      </c>
      <c r="D198" s="80" t="s">
        <v>168</v>
      </c>
      <c r="E198" s="101">
        <v>4</v>
      </c>
      <c r="F198" s="79">
        <v>0</v>
      </c>
      <c r="G198" s="77">
        <f t="shared" si="60"/>
        <v>0</v>
      </c>
      <c r="H198" s="79">
        <v>4</v>
      </c>
      <c r="I198" s="77">
        <f t="shared" si="61"/>
        <v>1</v>
      </c>
      <c r="J198" s="101">
        <v>14</v>
      </c>
      <c r="K198" s="79">
        <v>1</v>
      </c>
      <c r="L198" s="77">
        <f t="shared" si="62"/>
        <v>7.1428571428571425E-2</v>
      </c>
      <c r="M198" s="79">
        <v>13</v>
      </c>
      <c r="N198" s="77">
        <f t="shared" si="63"/>
        <v>0.9285714285714286</v>
      </c>
      <c r="O198" s="101">
        <v>1020</v>
      </c>
      <c r="P198" s="79">
        <v>269</v>
      </c>
      <c r="Q198" s="77">
        <f t="shared" si="64"/>
        <v>0.26372549019607844</v>
      </c>
      <c r="R198" s="79">
        <v>751</v>
      </c>
      <c r="S198" s="77">
        <f t="shared" si="65"/>
        <v>0.73627450980392162</v>
      </c>
      <c r="T198" s="101">
        <v>735</v>
      </c>
      <c r="U198" s="79">
        <v>149</v>
      </c>
      <c r="V198" s="77">
        <f t="shared" si="66"/>
        <v>0.20272108843537415</v>
      </c>
      <c r="W198" s="79">
        <v>586</v>
      </c>
      <c r="X198" s="77">
        <f t="shared" si="67"/>
        <v>0.79727891156462583</v>
      </c>
      <c r="Y198" s="101">
        <v>404</v>
      </c>
      <c r="Z198" s="79">
        <v>61</v>
      </c>
      <c r="AA198" s="77">
        <f t="shared" si="68"/>
        <v>0.15099009900990099</v>
      </c>
      <c r="AB198" s="79">
        <v>343</v>
      </c>
      <c r="AC198" s="77">
        <f t="shared" si="69"/>
        <v>0.84900990099009899</v>
      </c>
      <c r="AD198" s="101">
        <v>189</v>
      </c>
      <c r="AE198" s="79">
        <v>27</v>
      </c>
      <c r="AF198" s="77">
        <f t="shared" si="70"/>
        <v>0.14285714285714285</v>
      </c>
      <c r="AG198" s="79">
        <v>162</v>
      </c>
      <c r="AH198" s="77">
        <f t="shared" si="71"/>
        <v>0.8571428571428571</v>
      </c>
      <c r="AI198" s="101">
        <v>60</v>
      </c>
      <c r="AJ198" s="79">
        <v>3</v>
      </c>
      <c r="AK198" s="77">
        <f t="shared" si="72"/>
        <v>0.05</v>
      </c>
      <c r="AL198" s="79">
        <v>57</v>
      </c>
      <c r="AM198" s="77">
        <f t="shared" si="73"/>
        <v>0.95</v>
      </c>
      <c r="AN198" s="101">
        <f t="shared" si="74"/>
        <v>2426</v>
      </c>
      <c r="AO198" s="79">
        <f t="shared" ref="AO198:AO221" si="79">SUM(F198,K198,P198,U198,Z198,AE198,AJ198)</f>
        <v>510</v>
      </c>
      <c r="AP198" s="77">
        <f t="shared" si="75"/>
        <v>0.21022258862324814</v>
      </c>
      <c r="AQ198" s="78">
        <f t="shared" ref="AQ198:AQ221" si="80">SUM(H198,M198,R198,W198,AB198,AG198,AL198)</f>
        <v>1916</v>
      </c>
      <c r="AR198" s="77">
        <f t="shared" si="76"/>
        <v>0.78977741137675184</v>
      </c>
    </row>
    <row r="199" spans="2:44" s="12" customFormat="1" ht="13.5" customHeight="1">
      <c r="B199" s="243"/>
      <c r="C199" s="316"/>
      <c r="D199" s="70" t="s">
        <v>169</v>
      </c>
      <c r="E199" s="102">
        <v>2</v>
      </c>
      <c r="F199" s="69">
        <v>0</v>
      </c>
      <c r="G199" s="67">
        <f t="shared" ref="G199:G227" si="81">IFERROR(F199/E199,"-")</f>
        <v>0</v>
      </c>
      <c r="H199" s="69">
        <v>2</v>
      </c>
      <c r="I199" s="67">
        <f t="shared" ref="I199:I227" si="82">IFERROR(H199/E199,"-")</f>
        <v>1</v>
      </c>
      <c r="J199" s="102">
        <v>9</v>
      </c>
      <c r="K199" s="69">
        <v>0</v>
      </c>
      <c r="L199" s="67">
        <f t="shared" ref="L199:L227" si="83">IFERROR(K199/J199,"-")</f>
        <v>0</v>
      </c>
      <c r="M199" s="69">
        <v>9</v>
      </c>
      <c r="N199" s="67">
        <f t="shared" ref="N199:N227" si="84">IFERROR(M199/J199,"-")</f>
        <v>1</v>
      </c>
      <c r="O199" s="102">
        <v>755</v>
      </c>
      <c r="P199" s="69">
        <v>10</v>
      </c>
      <c r="Q199" s="67">
        <f t="shared" ref="Q199:Q227" si="85">IFERROR(P199/O199,"-")</f>
        <v>1.3245033112582781E-2</v>
      </c>
      <c r="R199" s="69">
        <v>745</v>
      </c>
      <c r="S199" s="67">
        <f t="shared" ref="S199:S227" si="86">IFERROR(R199/O199,"-")</f>
        <v>0.98675496688741726</v>
      </c>
      <c r="T199" s="102">
        <v>483</v>
      </c>
      <c r="U199" s="69">
        <v>4</v>
      </c>
      <c r="V199" s="67">
        <f t="shared" ref="V199:V227" si="87">IFERROR(U199/T199,"-")</f>
        <v>8.2815734989648039E-3</v>
      </c>
      <c r="W199" s="69">
        <v>479</v>
      </c>
      <c r="X199" s="67">
        <f t="shared" ref="X199:X227" si="88">IFERROR(W199/T199,"-")</f>
        <v>0.99171842650103514</v>
      </c>
      <c r="Y199" s="102">
        <v>363</v>
      </c>
      <c r="Z199" s="69">
        <v>2</v>
      </c>
      <c r="AA199" s="67">
        <f t="shared" ref="AA199:AA227" si="89">IFERROR(Z199/Y199,"-")</f>
        <v>5.5096418732782371E-3</v>
      </c>
      <c r="AB199" s="69">
        <v>361</v>
      </c>
      <c r="AC199" s="67">
        <f t="shared" ref="AC199:AC227" si="90">IFERROR(AB199/Y199,"-")</f>
        <v>0.99449035812672182</v>
      </c>
      <c r="AD199" s="102">
        <v>202</v>
      </c>
      <c r="AE199" s="69">
        <v>1</v>
      </c>
      <c r="AF199" s="67">
        <f t="shared" ref="AF199:AF227" si="91">IFERROR(AE199/AD199,"-")</f>
        <v>4.9504950495049506E-3</v>
      </c>
      <c r="AG199" s="69">
        <v>201</v>
      </c>
      <c r="AH199" s="67">
        <f t="shared" ref="AH199:AH227" si="92">IFERROR(AG199/AD199,"-")</f>
        <v>0.99504950495049505</v>
      </c>
      <c r="AI199" s="102">
        <v>77</v>
      </c>
      <c r="AJ199" s="69">
        <v>0</v>
      </c>
      <c r="AK199" s="67">
        <f t="shared" ref="AK199:AK227" si="93">IFERROR(AJ199/AI199,"-")</f>
        <v>0</v>
      </c>
      <c r="AL199" s="69">
        <v>77</v>
      </c>
      <c r="AM199" s="67">
        <f t="shared" ref="AM199:AM227" si="94">IFERROR(AL199/AI199,"-")</f>
        <v>1</v>
      </c>
      <c r="AN199" s="102">
        <f t="shared" ref="AN199:AN227" si="95">SUM(E199,J199,O199,T199,Y199,AD199,AI199,)</f>
        <v>1891</v>
      </c>
      <c r="AO199" s="69">
        <f t="shared" si="79"/>
        <v>17</v>
      </c>
      <c r="AP199" s="67">
        <f t="shared" ref="AP199:AP227" si="96">IFERROR(AO199/AN199,"-")</f>
        <v>8.9899524061343213E-3</v>
      </c>
      <c r="AQ199" s="68">
        <f t="shared" si="80"/>
        <v>1874</v>
      </c>
      <c r="AR199" s="67">
        <f t="shared" ref="AR199:AR227" si="97">IFERROR(AQ199/AN199,"-")</f>
        <v>0.99101004759386568</v>
      </c>
    </row>
    <row r="200" spans="2:44" s="12" customFormat="1" ht="13.5" customHeight="1">
      <c r="B200" s="244"/>
      <c r="C200" s="318"/>
      <c r="D200" s="76" t="s">
        <v>74</v>
      </c>
      <c r="E200" s="103">
        <v>6</v>
      </c>
      <c r="F200" s="75">
        <v>0</v>
      </c>
      <c r="G200" s="13">
        <f t="shared" si="81"/>
        <v>0</v>
      </c>
      <c r="H200" s="75">
        <v>6</v>
      </c>
      <c r="I200" s="13">
        <f t="shared" si="82"/>
        <v>1</v>
      </c>
      <c r="J200" s="103">
        <v>23</v>
      </c>
      <c r="K200" s="75">
        <v>1</v>
      </c>
      <c r="L200" s="13">
        <f t="shared" si="83"/>
        <v>4.3478260869565216E-2</v>
      </c>
      <c r="M200" s="75">
        <v>22</v>
      </c>
      <c r="N200" s="13">
        <f t="shared" si="84"/>
        <v>0.95652173913043481</v>
      </c>
      <c r="O200" s="103">
        <v>1775</v>
      </c>
      <c r="P200" s="75">
        <v>279</v>
      </c>
      <c r="Q200" s="13">
        <f t="shared" si="85"/>
        <v>0.1571830985915493</v>
      </c>
      <c r="R200" s="75">
        <v>1496</v>
      </c>
      <c r="S200" s="13">
        <f t="shared" si="86"/>
        <v>0.84281690140845067</v>
      </c>
      <c r="T200" s="103">
        <v>1218</v>
      </c>
      <c r="U200" s="75">
        <v>153</v>
      </c>
      <c r="V200" s="13">
        <f t="shared" si="87"/>
        <v>0.12561576354679804</v>
      </c>
      <c r="W200" s="75">
        <v>1065</v>
      </c>
      <c r="X200" s="13">
        <f t="shared" si="88"/>
        <v>0.87438423645320196</v>
      </c>
      <c r="Y200" s="103">
        <v>767</v>
      </c>
      <c r="Z200" s="75">
        <v>63</v>
      </c>
      <c r="AA200" s="13">
        <f t="shared" si="89"/>
        <v>8.2138200782268578E-2</v>
      </c>
      <c r="AB200" s="75">
        <v>704</v>
      </c>
      <c r="AC200" s="13">
        <f t="shared" si="90"/>
        <v>0.91786179921773137</v>
      </c>
      <c r="AD200" s="103">
        <v>391</v>
      </c>
      <c r="AE200" s="75">
        <v>28</v>
      </c>
      <c r="AF200" s="13">
        <f t="shared" si="91"/>
        <v>7.1611253196930943E-2</v>
      </c>
      <c r="AG200" s="75">
        <v>363</v>
      </c>
      <c r="AH200" s="13">
        <f t="shared" si="92"/>
        <v>0.92838874680306904</v>
      </c>
      <c r="AI200" s="103">
        <v>137</v>
      </c>
      <c r="AJ200" s="75">
        <v>3</v>
      </c>
      <c r="AK200" s="13">
        <f t="shared" si="93"/>
        <v>2.1897810218978103E-2</v>
      </c>
      <c r="AL200" s="75">
        <v>134</v>
      </c>
      <c r="AM200" s="13">
        <f t="shared" si="94"/>
        <v>0.97810218978102192</v>
      </c>
      <c r="AN200" s="103">
        <f t="shared" si="95"/>
        <v>4317</v>
      </c>
      <c r="AO200" s="75">
        <f t="shared" si="79"/>
        <v>527</v>
      </c>
      <c r="AP200" s="13">
        <f t="shared" si="96"/>
        <v>0.12207551540421589</v>
      </c>
      <c r="AQ200" s="34">
        <f t="shared" si="80"/>
        <v>3790</v>
      </c>
      <c r="AR200" s="13">
        <f t="shared" si="97"/>
        <v>0.87792448459578409</v>
      </c>
    </row>
    <row r="201" spans="2:44" s="12" customFormat="1" ht="13.5" customHeight="1">
      <c r="B201" s="242">
        <v>66</v>
      </c>
      <c r="C201" s="315" t="s">
        <v>5</v>
      </c>
      <c r="D201" s="80" t="s">
        <v>168</v>
      </c>
      <c r="E201" s="101">
        <v>2</v>
      </c>
      <c r="F201" s="79">
        <v>1</v>
      </c>
      <c r="G201" s="77">
        <f t="shared" si="81"/>
        <v>0.5</v>
      </c>
      <c r="H201" s="79">
        <v>1</v>
      </c>
      <c r="I201" s="77">
        <f t="shared" si="82"/>
        <v>0.5</v>
      </c>
      <c r="J201" s="101">
        <v>5</v>
      </c>
      <c r="K201" s="79">
        <v>0</v>
      </c>
      <c r="L201" s="77">
        <f t="shared" si="83"/>
        <v>0</v>
      </c>
      <c r="M201" s="79">
        <v>5</v>
      </c>
      <c r="N201" s="77">
        <f t="shared" si="84"/>
        <v>1</v>
      </c>
      <c r="O201" s="101">
        <v>1313</v>
      </c>
      <c r="P201" s="79">
        <v>342</v>
      </c>
      <c r="Q201" s="77">
        <f t="shared" si="85"/>
        <v>0.26047220106626046</v>
      </c>
      <c r="R201" s="79">
        <v>971</v>
      </c>
      <c r="S201" s="77">
        <f t="shared" si="86"/>
        <v>0.73952779893373954</v>
      </c>
      <c r="T201" s="101">
        <v>790</v>
      </c>
      <c r="U201" s="79">
        <v>199</v>
      </c>
      <c r="V201" s="77">
        <f t="shared" si="87"/>
        <v>0.2518987341772152</v>
      </c>
      <c r="W201" s="79">
        <v>591</v>
      </c>
      <c r="X201" s="77">
        <f t="shared" si="88"/>
        <v>0.7481012658227848</v>
      </c>
      <c r="Y201" s="101">
        <v>427</v>
      </c>
      <c r="Z201" s="79">
        <v>87</v>
      </c>
      <c r="AA201" s="77">
        <f t="shared" si="89"/>
        <v>0.20374707259953162</v>
      </c>
      <c r="AB201" s="79">
        <v>340</v>
      </c>
      <c r="AC201" s="77">
        <f t="shared" si="90"/>
        <v>0.79625292740046838</v>
      </c>
      <c r="AD201" s="101">
        <v>203</v>
      </c>
      <c r="AE201" s="79">
        <v>36</v>
      </c>
      <c r="AF201" s="77">
        <f t="shared" si="91"/>
        <v>0.17733990147783252</v>
      </c>
      <c r="AG201" s="79">
        <v>167</v>
      </c>
      <c r="AH201" s="77">
        <f t="shared" si="92"/>
        <v>0.82266009852216748</v>
      </c>
      <c r="AI201" s="101">
        <v>85</v>
      </c>
      <c r="AJ201" s="79">
        <v>5</v>
      </c>
      <c r="AK201" s="77">
        <f t="shared" si="93"/>
        <v>5.8823529411764705E-2</v>
      </c>
      <c r="AL201" s="79">
        <v>80</v>
      </c>
      <c r="AM201" s="77">
        <f t="shared" si="94"/>
        <v>0.94117647058823528</v>
      </c>
      <c r="AN201" s="101">
        <f t="shared" si="95"/>
        <v>2825</v>
      </c>
      <c r="AO201" s="79">
        <f t="shared" si="79"/>
        <v>670</v>
      </c>
      <c r="AP201" s="77">
        <f t="shared" si="96"/>
        <v>0.23716814159292035</v>
      </c>
      <c r="AQ201" s="78">
        <f t="shared" si="80"/>
        <v>2155</v>
      </c>
      <c r="AR201" s="77">
        <f t="shared" si="97"/>
        <v>0.76283185840707968</v>
      </c>
    </row>
    <row r="202" spans="2:44" s="12" customFormat="1" ht="13.5" customHeight="1">
      <c r="B202" s="243"/>
      <c r="C202" s="316"/>
      <c r="D202" s="70" t="s">
        <v>169</v>
      </c>
      <c r="E202" s="102">
        <v>0</v>
      </c>
      <c r="F202" s="69">
        <v>0</v>
      </c>
      <c r="G202" s="67" t="str">
        <f t="shared" si="81"/>
        <v>-</v>
      </c>
      <c r="H202" s="69">
        <v>0</v>
      </c>
      <c r="I202" s="67" t="str">
        <f t="shared" si="82"/>
        <v>-</v>
      </c>
      <c r="J202" s="102">
        <v>1</v>
      </c>
      <c r="K202" s="69">
        <v>0</v>
      </c>
      <c r="L202" s="67">
        <f t="shared" si="83"/>
        <v>0</v>
      </c>
      <c r="M202" s="69">
        <v>1</v>
      </c>
      <c r="N202" s="67">
        <f t="shared" si="84"/>
        <v>1</v>
      </c>
      <c r="O202" s="102">
        <v>634</v>
      </c>
      <c r="P202" s="69">
        <v>10</v>
      </c>
      <c r="Q202" s="67">
        <f t="shared" si="85"/>
        <v>1.5772870662460567E-2</v>
      </c>
      <c r="R202" s="69">
        <v>624</v>
      </c>
      <c r="S202" s="67">
        <f t="shared" si="86"/>
        <v>0.98422712933753942</v>
      </c>
      <c r="T202" s="102">
        <v>446</v>
      </c>
      <c r="U202" s="69">
        <v>1</v>
      </c>
      <c r="V202" s="67">
        <f t="shared" si="87"/>
        <v>2.242152466367713E-3</v>
      </c>
      <c r="W202" s="69">
        <v>445</v>
      </c>
      <c r="X202" s="67">
        <f t="shared" si="88"/>
        <v>0.99775784753363228</v>
      </c>
      <c r="Y202" s="102">
        <v>302</v>
      </c>
      <c r="Z202" s="69">
        <v>2</v>
      </c>
      <c r="AA202" s="67">
        <f t="shared" si="89"/>
        <v>6.6225165562913907E-3</v>
      </c>
      <c r="AB202" s="69">
        <v>300</v>
      </c>
      <c r="AC202" s="67">
        <f t="shared" si="90"/>
        <v>0.99337748344370858</v>
      </c>
      <c r="AD202" s="102">
        <v>174</v>
      </c>
      <c r="AE202" s="69">
        <v>0</v>
      </c>
      <c r="AF202" s="67">
        <f t="shared" si="91"/>
        <v>0</v>
      </c>
      <c r="AG202" s="69">
        <v>174</v>
      </c>
      <c r="AH202" s="67">
        <f t="shared" si="92"/>
        <v>1</v>
      </c>
      <c r="AI202" s="102">
        <v>55</v>
      </c>
      <c r="AJ202" s="69">
        <v>0</v>
      </c>
      <c r="AK202" s="67">
        <f t="shared" si="93"/>
        <v>0</v>
      </c>
      <c r="AL202" s="69">
        <v>55</v>
      </c>
      <c r="AM202" s="67">
        <f t="shared" si="94"/>
        <v>1</v>
      </c>
      <c r="AN202" s="102">
        <f t="shared" si="95"/>
        <v>1612</v>
      </c>
      <c r="AO202" s="69">
        <f t="shared" si="79"/>
        <v>13</v>
      </c>
      <c r="AP202" s="67">
        <f t="shared" si="96"/>
        <v>8.0645161290322578E-3</v>
      </c>
      <c r="AQ202" s="68">
        <f t="shared" si="80"/>
        <v>1599</v>
      </c>
      <c r="AR202" s="67">
        <f t="shared" si="97"/>
        <v>0.99193548387096775</v>
      </c>
    </row>
    <row r="203" spans="2:44" s="12" customFormat="1" ht="13.5" customHeight="1">
      <c r="B203" s="244"/>
      <c r="C203" s="318"/>
      <c r="D203" s="76" t="s">
        <v>74</v>
      </c>
      <c r="E203" s="103">
        <v>2</v>
      </c>
      <c r="F203" s="75">
        <v>1</v>
      </c>
      <c r="G203" s="13">
        <f t="shared" si="81"/>
        <v>0.5</v>
      </c>
      <c r="H203" s="75">
        <v>1</v>
      </c>
      <c r="I203" s="13">
        <f t="shared" si="82"/>
        <v>0.5</v>
      </c>
      <c r="J203" s="103">
        <v>6</v>
      </c>
      <c r="K203" s="75">
        <v>0</v>
      </c>
      <c r="L203" s="13">
        <f t="shared" si="83"/>
        <v>0</v>
      </c>
      <c r="M203" s="75">
        <v>6</v>
      </c>
      <c r="N203" s="13">
        <f t="shared" si="84"/>
        <v>1</v>
      </c>
      <c r="O203" s="103">
        <v>1947</v>
      </c>
      <c r="P203" s="75">
        <v>352</v>
      </c>
      <c r="Q203" s="13">
        <f t="shared" si="85"/>
        <v>0.1807909604519774</v>
      </c>
      <c r="R203" s="75">
        <v>1595</v>
      </c>
      <c r="S203" s="13">
        <f t="shared" si="86"/>
        <v>0.8192090395480226</v>
      </c>
      <c r="T203" s="103">
        <v>1236</v>
      </c>
      <c r="U203" s="75">
        <v>200</v>
      </c>
      <c r="V203" s="13">
        <f t="shared" si="87"/>
        <v>0.16181229773462782</v>
      </c>
      <c r="W203" s="75">
        <v>1036</v>
      </c>
      <c r="X203" s="13">
        <f t="shared" si="88"/>
        <v>0.8381877022653722</v>
      </c>
      <c r="Y203" s="103">
        <v>729</v>
      </c>
      <c r="Z203" s="75">
        <v>89</v>
      </c>
      <c r="AA203" s="13">
        <f t="shared" si="89"/>
        <v>0.12208504801097393</v>
      </c>
      <c r="AB203" s="75">
        <v>640</v>
      </c>
      <c r="AC203" s="13">
        <f t="shared" si="90"/>
        <v>0.87791495198902603</v>
      </c>
      <c r="AD203" s="103">
        <v>377</v>
      </c>
      <c r="AE203" s="75">
        <v>36</v>
      </c>
      <c r="AF203" s="13">
        <f t="shared" si="91"/>
        <v>9.5490716180371346E-2</v>
      </c>
      <c r="AG203" s="75">
        <v>341</v>
      </c>
      <c r="AH203" s="13">
        <f t="shared" si="92"/>
        <v>0.9045092838196287</v>
      </c>
      <c r="AI203" s="103">
        <v>140</v>
      </c>
      <c r="AJ203" s="75">
        <v>5</v>
      </c>
      <c r="AK203" s="13">
        <f t="shared" si="93"/>
        <v>3.5714285714285712E-2</v>
      </c>
      <c r="AL203" s="75">
        <v>135</v>
      </c>
      <c r="AM203" s="13">
        <f t="shared" si="94"/>
        <v>0.9642857142857143</v>
      </c>
      <c r="AN203" s="103">
        <f t="shared" si="95"/>
        <v>4437</v>
      </c>
      <c r="AO203" s="75">
        <f t="shared" si="79"/>
        <v>683</v>
      </c>
      <c r="AP203" s="13">
        <f t="shared" si="96"/>
        <v>0.15393283750281722</v>
      </c>
      <c r="AQ203" s="34">
        <f t="shared" si="80"/>
        <v>3754</v>
      </c>
      <c r="AR203" s="13">
        <f t="shared" si="97"/>
        <v>0.84606716249718283</v>
      </c>
    </row>
    <row r="204" spans="2:44" s="12" customFormat="1" ht="13.5" customHeight="1">
      <c r="B204" s="242">
        <v>67</v>
      </c>
      <c r="C204" s="315" t="s">
        <v>6</v>
      </c>
      <c r="D204" s="80" t="s">
        <v>168</v>
      </c>
      <c r="E204" s="101">
        <v>12</v>
      </c>
      <c r="F204" s="79">
        <v>3</v>
      </c>
      <c r="G204" s="77">
        <f t="shared" si="81"/>
        <v>0.25</v>
      </c>
      <c r="H204" s="79">
        <v>9</v>
      </c>
      <c r="I204" s="77">
        <f t="shared" si="82"/>
        <v>0.75</v>
      </c>
      <c r="J204" s="101">
        <v>20</v>
      </c>
      <c r="K204" s="79">
        <v>9</v>
      </c>
      <c r="L204" s="77">
        <f t="shared" si="83"/>
        <v>0.45</v>
      </c>
      <c r="M204" s="79">
        <v>11</v>
      </c>
      <c r="N204" s="77">
        <f t="shared" si="84"/>
        <v>0.55000000000000004</v>
      </c>
      <c r="O204" s="101">
        <v>385</v>
      </c>
      <c r="P204" s="79">
        <v>88</v>
      </c>
      <c r="Q204" s="77">
        <f t="shared" si="85"/>
        <v>0.22857142857142856</v>
      </c>
      <c r="R204" s="79">
        <v>297</v>
      </c>
      <c r="S204" s="77">
        <f t="shared" si="86"/>
        <v>0.77142857142857146</v>
      </c>
      <c r="T204" s="101">
        <v>269</v>
      </c>
      <c r="U204" s="79">
        <v>45</v>
      </c>
      <c r="V204" s="77">
        <f t="shared" si="87"/>
        <v>0.16728624535315986</v>
      </c>
      <c r="W204" s="79">
        <v>224</v>
      </c>
      <c r="X204" s="77">
        <f t="shared" si="88"/>
        <v>0.83271375464684017</v>
      </c>
      <c r="Y204" s="101">
        <v>160</v>
      </c>
      <c r="Z204" s="79">
        <v>19</v>
      </c>
      <c r="AA204" s="77">
        <f t="shared" si="89"/>
        <v>0.11874999999999999</v>
      </c>
      <c r="AB204" s="79">
        <v>141</v>
      </c>
      <c r="AC204" s="77">
        <f t="shared" si="90"/>
        <v>0.88124999999999998</v>
      </c>
      <c r="AD204" s="101">
        <v>79</v>
      </c>
      <c r="AE204" s="79">
        <v>3</v>
      </c>
      <c r="AF204" s="77">
        <f t="shared" si="91"/>
        <v>3.7974683544303799E-2</v>
      </c>
      <c r="AG204" s="79">
        <v>76</v>
      </c>
      <c r="AH204" s="77">
        <f t="shared" si="92"/>
        <v>0.96202531645569622</v>
      </c>
      <c r="AI204" s="101">
        <v>22</v>
      </c>
      <c r="AJ204" s="79">
        <v>0</v>
      </c>
      <c r="AK204" s="77">
        <f t="shared" si="93"/>
        <v>0</v>
      </c>
      <c r="AL204" s="79">
        <v>22</v>
      </c>
      <c r="AM204" s="77">
        <f t="shared" si="94"/>
        <v>1</v>
      </c>
      <c r="AN204" s="101">
        <f t="shared" si="95"/>
        <v>947</v>
      </c>
      <c r="AO204" s="79">
        <f t="shared" si="79"/>
        <v>167</v>
      </c>
      <c r="AP204" s="77">
        <f t="shared" si="96"/>
        <v>0.17634635691657866</v>
      </c>
      <c r="AQ204" s="78">
        <f t="shared" si="80"/>
        <v>780</v>
      </c>
      <c r="AR204" s="77">
        <f t="shared" si="97"/>
        <v>0.82365364308342137</v>
      </c>
    </row>
    <row r="205" spans="2:44" s="12" customFormat="1" ht="13.5" customHeight="1">
      <c r="B205" s="243"/>
      <c r="C205" s="316"/>
      <c r="D205" s="70" t="s">
        <v>169</v>
      </c>
      <c r="E205" s="102">
        <v>4</v>
      </c>
      <c r="F205" s="69">
        <v>2</v>
      </c>
      <c r="G205" s="67">
        <f t="shared" si="81"/>
        <v>0.5</v>
      </c>
      <c r="H205" s="69">
        <v>2</v>
      </c>
      <c r="I205" s="67">
        <f t="shared" si="82"/>
        <v>0.5</v>
      </c>
      <c r="J205" s="102">
        <v>10</v>
      </c>
      <c r="K205" s="69">
        <v>3</v>
      </c>
      <c r="L205" s="67">
        <f t="shared" si="83"/>
        <v>0.3</v>
      </c>
      <c r="M205" s="69">
        <v>7</v>
      </c>
      <c r="N205" s="67">
        <f t="shared" si="84"/>
        <v>0.7</v>
      </c>
      <c r="O205" s="102">
        <v>307</v>
      </c>
      <c r="P205" s="69">
        <v>3</v>
      </c>
      <c r="Q205" s="67">
        <f t="shared" si="85"/>
        <v>9.7719869706840382E-3</v>
      </c>
      <c r="R205" s="69">
        <v>304</v>
      </c>
      <c r="S205" s="67">
        <f t="shared" si="86"/>
        <v>0.99022801302931596</v>
      </c>
      <c r="T205" s="102">
        <v>251</v>
      </c>
      <c r="U205" s="69">
        <v>3</v>
      </c>
      <c r="V205" s="67">
        <f t="shared" si="87"/>
        <v>1.1952191235059761E-2</v>
      </c>
      <c r="W205" s="69">
        <v>248</v>
      </c>
      <c r="X205" s="67">
        <f t="shared" si="88"/>
        <v>0.98804780876494025</v>
      </c>
      <c r="Y205" s="102">
        <v>200</v>
      </c>
      <c r="Z205" s="69">
        <v>0</v>
      </c>
      <c r="AA205" s="67">
        <f t="shared" si="89"/>
        <v>0</v>
      </c>
      <c r="AB205" s="69">
        <v>200</v>
      </c>
      <c r="AC205" s="67">
        <f t="shared" si="90"/>
        <v>1</v>
      </c>
      <c r="AD205" s="102">
        <v>120</v>
      </c>
      <c r="AE205" s="69">
        <v>1</v>
      </c>
      <c r="AF205" s="67">
        <f t="shared" si="91"/>
        <v>8.3333333333333332E-3</v>
      </c>
      <c r="AG205" s="69">
        <v>119</v>
      </c>
      <c r="AH205" s="67">
        <f t="shared" si="92"/>
        <v>0.9916666666666667</v>
      </c>
      <c r="AI205" s="102">
        <v>61</v>
      </c>
      <c r="AJ205" s="69">
        <v>0</v>
      </c>
      <c r="AK205" s="67">
        <f t="shared" si="93"/>
        <v>0</v>
      </c>
      <c r="AL205" s="69">
        <v>61</v>
      </c>
      <c r="AM205" s="67">
        <f t="shared" si="94"/>
        <v>1</v>
      </c>
      <c r="AN205" s="102">
        <f t="shared" si="95"/>
        <v>953</v>
      </c>
      <c r="AO205" s="69">
        <f t="shared" si="79"/>
        <v>12</v>
      </c>
      <c r="AP205" s="67">
        <f t="shared" si="96"/>
        <v>1.2591815320041973E-2</v>
      </c>
      <c r="AQ205" s="68">
        <f t="shared" si="80"/>
        <v>941</v>
      </c>
      <c r="AR205" s="67">
        <f t="shared" si="97"/>
        <v>0.98740818467995806</v>
      </c>
    </row>
    <row r="206" spans="2:44" s="12" customFormat="1" ht="13.5" customHeight="1">
      <c r="B206" s="244"/>
      <c r="C206" s="318"/>
      <c r="D206" s="76" t="s">
        <v>74</v>
      </c>
      <c r="E206" s="103">
        <v>16</v>
      </c>
      <c r="F206" s="75">
        <v>5</v>
      </c>
      <c r="G206" s="13">
        <f t="shared" si="81"/>
        <v>0.3125</v>
      </c>
      <c r="H206" s="75">
        <v>11</v>
      </c>
      <c r="I206" s="13">
        <f t="shared" si="82"/>
        <v>0.6875</v>
      </c>
      <c r="J206" s="103">
        <v>30</v>
      </c>
      <c r="K206" s="75">
        <v>12</v>
      </c>
      <c r="L206" s="13">
        <f t="shared" si="83"/>
        <v>0.4</v>
      </c>
      <c r="M206" s="75">
        <v>18</v>
      </c>
      <c r="N206" s="13">
        <f t="shared" si="84"/>
        <v>0.6</v>
      </c>
      <c r="O206" s="103">
        <v>692</v>
      </c>
      <c r="P206" s="75">
        <v>91</v>
      </c>
      <c r="Q206" s="13">
        <f t="shared" si="85"/>
        <v>0.13150289017341041</v>
      </c>
      <c r="R206" s="75">
        <v>601</v>
      </c>
      <c r="S206" s="13">
        <f t="shared" si="86"/>
        <v>0.86849710982658956</v>
      </c>
      <c r="T206" s="103">
        <v>520</v>
      </c>
      <c r="U206" s="75">
        <v>48</v>
      </c>
      <c r="V206" s="13">
        <f t="shared" si="87"/>
        <v>9.2307692307692313E-2</v>
      </c>
      <c r="W206" s="75">
        <v>472</v>
      </c>
      <c r="X206" s="13">
        <f t="shared" si="88"/>
        <v>0.90769230769230769</v>
      </c>
      <c r="Y206" s="103">
        <v>360</v>
      </c>
      <c r="Z206" s="75">
        <v>19</v>
      </c>
      <c r="AA206" s="13">
        <f t="shared" si="89"/>
        <v>5.2777777777777778E-2</v>
      </c>
      <c r="AB206" s="75">
        <v>341</v>
      </c>
      <c r="AC206" s="13">
        <f t="shared" si="90"/>
        <v>0.94722222222222219</v>
      </c>
      <c r="AD206" s="103">
        <v>199</v>
      </c>
      <c r="AE206" s="75">
        <v>4</v>
      </c>
      <c r="AF206" s="13">
        <f t="shared" si="91"/>
        <v>2.0100502512562814E-2</v>
      </c>
      <c r="AG206" s="75">
        <v>195</v>
      </c>
      <c r="AH206" s="13">
        <f t="shared" si="92"/>
        <v>0.97989949748743721</v>
      </c>
      <c r="AI206" s="103">
        <v>83</v>
      </c>
      <c r="AJ206" s="75">
        <v>0</v>
      </c>
      <c r="AK206" s="13">
        <f t="shared" si="93"/>
        <v>0</v>
      </c>
      <c r="AL206" s="75">
        <v>83</v>
      </c>
      <c r="AM206" s="13">
        <f t="shared" si="94"/>
        <v>1</v>
      </c>
      <c r="AN206" s="103">
        <f t="shared" si="95"/>
        <v>1900</v>
      </c>
      <c r="AO206" s="75">
        <f t="shared" si="79"/>
        <v>179</v>
      </c>
      <c r="AP206" s="13">
        <f t="shared" si="96"/>
        <v>9.4210526315789467E-2</v>
      </c>
      <c r="AQ206" s="34">
        <f t="shared" si="80"/>
        <v>1721</v>
      </c>
      <c r="AR206" s="13">
        <f t="shared" si="97"/>
        <v>0.90578947368421048</v>
      </c>
    </row>
    <row r="207" spans="2:44" s="12" customFormat="1" ht="13.5" customHeight="1">
      <c r="B207" s="242">
        <v>68</v>
      </c>
      <c r="C207" s="315" t="s">
        <v>52</v>
      </c>
      <c r="D207" s="80" t="s">
        <v>168</v>
      </c>
      <c r="E207" s="101">
        <v>6</v>
      </c>
      <c r="F207" s="79">
        <v>0</v>
      </c>
      <c r="G207" s="77">
        <f t="shared" si="81"/>
        <v>0</v>
      </c>
      <c r="H207" s="79">
        <v>6</v>
      </c>
      <c r="I207" s="77">
        <f t="shared" si="82"/>
        <v>1</v>
      </c>
      <c r="J207" s="101">
        <v>21</v>
      </c>
      <c r="K207" s="79">
        <v>0</v>
      </c>
      <c r="L207" s="77">
        <f t="shared" si="83"/>
        <v>0</v>
      </c>
      <c r="M207" s="79">
        <v>21</v>
      </c>
      <c r="N207" s="77">
        <f t="shared" si="84"/>
        <v>1</v>
      </c>
      <c r="O207" s="101">
        <v>512</v>
      </c>
      <c r="P207" s="79">
        <v>108</v>
      </c>
      <c r="Q207" s="77">
        <f t="shared" si="85"/>
        <v>0.2109375</v>
      </c>
      <c r="R207" s="79">
        <v>404</v>
      </c>
      <c r="S207" s="77">
        <f t="shared" si="86"/>
        <v>0.7890625</v>
      </c>
      <c r="T207" s="101">
        <v>387</v>
      </c>
      <c r="U207" s="79">
        <v>88</v>
      </c>
      <c r="V207" s="77">
        <f t="shared" si="87"/>
        <v>0.22739018087855298</v>
      </c>
      <c r="W207" s="79">
        <v>299</v>
      </c>
      <c r="X207" s="77">
        <f t="shared" si="88"/>
        <v>0.77260981912144699</v>
      </c>
      <c r="Y207" s="101">
        <v>240</v>
      </c>
      <c r="Z207" s="79">
        <v>40</v>
      </c>
      <c r="AA207" s="77">
        <f t="shared" si="89"/>
        <v>0.16666666666666666</v>
      </c>
      <c r="AB207" s="79">
        <v>200</v>
      </c>
      <c r="AC207" s="77">
        <f t="shared" si="90"/>
        <v>0.83333333333333337</v>
      </c>
      <c r="AD207" s="101">
        <v>105</v>
      </c>
      <c r="AE207" s="79">
        <v>11</v>
      </c>
      <c r="AF207" s="77">
        <f t="shared" si="91"/>
        <v>0.10476190476190476</v>
      </c>
      <c r="AG207" s="79">
        <v>94</v>
      </c>
      <c r="AH207" s="77">
        <f t="shared" si="92"/>
        <v>0.89523809523809528</v>
      </c>
      <c r="AI207" s="101">
        <v>25</v>
      </c>
      <c r="AJ207" s="79">
        <v>0</v>
      </c>
      <c r="AK207" s="77">
        <f t="shared" si="93"/>
        <v>0</v>
      </c>
      <c r="AL207" s="79">
        <v>25</v>
      </c>
      <c r="AM207" s="77">
        <f t="shared" si="94"/>
        <v>1</v>
      </c>
      <c r="AN207" s="101">
        <f t="shared" si="95"/>
        <v>1296</v>
      </c>
      <c r="AO207" s="79">
        <f t="shared" si="79"/>
        <v>247</v>
      </c>
      <c r="AP207" s="77">
        <f t="shared" si="96"/>
        <v>0.19058641975308643</v>
      </c>
      <c r="AQ207" s="78">
        <f t="shared" si="80"/>
        <v>1049</v>
      </c>
      <c r="AR207" s="77">
        <f t="shared" si="97"/>
        <v>0.80941358024691357</v>
      </c>
    </row>
    <row r="208" spans="2:44" s="12" customFormat="1" ht="13.5" customHeight="1">
      <c r="B208" s="243"/>
      <c r="C208" s="316"/>
      <c r="D208" s="70" t="s">
        <v>169</v>
      </c>
      <c r="E208" s="102">
        <v>7</v>
      </c>
      <c r="F208" s="69">
        <v>0</v>
      </c>
      <c r="G208" s="67">
        <f t="shared" si="81"/>
        <v>0</v>
      </c>
      <c r="H208" s="69">
        <v>7</v>
      </c>
      <c r="I208" s="67">
        <f t="shared" si="82"/>
        <v>1</v>
      </c>
      <c r="J208" s="102">
        <v>15</v>
      </c>
      <c r="K208" s="69">
        <v>0</v>
      </c>
      <c r="L208" s="67">
        <f t="shared" si="83"/>
        <v>0</v>
      </c>
      <c r="M208" s="69">
        <v>15</v>
      </c>
      <c r="N208" s="67">
        <f t="shared" si="84"/>
        <v>1</v>
      </c>
      <c r="O208" s="102">
        <v>411</v>
      </c>
      <c r="P208" s="69">
        <v>6</v>
      </c>
      <c r="Q208" s="67">
        <f t="shared" si="85"/>
        <v>1.4598540145985401E-2</v>
      </c>
      <c r="R208" s="69">
        <v>405</v>
      </c>
      <c r="S208" s="67">
        <f t="shared" si="86"/>
        <v>0.98540145985401462</v>
      </c>
      <c r="T208" s="102">
        <v>395</v>
      </c>
      <c r="U208" s="69">
        <v>11</v>
      </c>
      <c r="V208" s="67">
        <f t="shared" si="87"/>
        <v>2.7848101265822784E-2</v>
      </c>
      <c r="W208" s="69">
        <v>384</v>
      </c>
      <c r="X208" s="67">
        <f t="shared" si="88"/>
        <v>0.97215189873417718</v>
      </c>
      <c r="Y208" s="102">
        <v>239</v>
      </c>
      <c r="Z208" s="69">
        <v>5</v>
      </c>
      <c r="AA208" s="67">
        <f t="shared" si="89"/>
        <v>2.0920502092050208E-2</v>
      </c>
      <c r="AB208" s="69">
        <v>234</v>
      </c>
      <c r="AC208" s="67">
        <f t="shared" si="90"/>
        <v>0.97907949790794979</v>
      </c>
      <c r="AD208" s="102">
        <v>137</v>
      </c>
      <c r="AE208" s="69">
        <v>0</v>
      </c>
      <c r="AF208" s="67">
        <f t="shared" si="91"/>
        <v>0</v>
      </c>
      <c r="AG208" s="69">
        <v>137</v>
      </c>
      <c r="AH208" s="67">
        <f t="shared" si="92"/>
        <v>1</v>
      </c>
      <c r="AI208" s="102">
        <v>59</v>
      </c>
      <c r="AJ208" s="69">
        <v>0</v>
      </c>
      <c r="AK208" s="67">
        <f t="shared" si="93"/>
        <v>0</v>
      </c>
      <c r="AL208" s="69">
        <v>59</v>
      </c>
      <c r="AM208" s="67">
        <f t="shared" si="94"/>
        <v>1</v>
      </c>
      <c r="AN208" s="102">
        <f t="shared" si="95"/>
        <v>1263</v>
      </c>
      <c r="AO208" s="69">
        <f t="shared" si="79"/>
        <v>22</v>
      </c>
      <c r="AP208" s="67">
        <f t="shared" si="96"/>
        <v>1.7418844022169439E-2</v>
      </c>
      <c r="AQ208" s="68">
        <f t="shared" si="80"/>
        <v>1241</v>
      </c>
      <c r="AR208" s="67">
        <f t="shared" si="97"/>
        <v>0.98258115597783058</v>
      </c>
    </row>
    <row r="209" spans="2:44" s="12" customFormat="1" ht="13.5" customHeight="1">
      <c r="B209" s="244"/>
      <c r="C209" s="318"/>
      <c r="D209" s="76" t="s">
        <v>74</v>
      </c>
      <c r="E209" s="103">
        <v>13</v>
      </c>
      <c r="F209" s="75">
        <v>0</v>
      </c>
      <c r="G209" s="13">
        <f t="shared" si="81"/>
        <v>0</v>
      </c>
      <c r="H209" s="75">
        <v>13</v>
      </c>
      <c r="I209" s="13">
        <f t="shared" si="82"/>
        <v>1</v>
      </c>
      <c r="J209" s="103">
        <v>36</v>
      </c>
      <c r="K209" s="75">
        <v>0</v>
      </c>
      <c r="L209" s="13">
        <f t="shared" si="83"/>
        <v>0</v>
      </c>
      <c r="M209" s="75">
        <v>36</v>
      </c>
      <c r="N209" s="13">
        <f t="shared" si="84"/>
        <v>1</v>
      </c>
      <c r="O209" s="103">
        <v>923</v>
      </c>
      <c r="P209" s="75">
        <v>114</v>
      </c>
      <c r="Q209" s="13">
        <f t="shared" si="85"/>
        <v>0.12351029252437704</v>
      </c>
      <c r="R209" s="75">
        <v>809</v>
      </c>
      <c r="S209" s="13">
        <f t="shared" si="86"/>
        <v>0.87648970747562294</v>
      </c>
      <c r="T209" s="103">
        <v>782</v>
      </c>
      <c r="U209" s="75">
        <v>99</v>
      </c>
      <c r="V209" s="13">
        <f t="shared" si="87"/>
        <v>0.12659846547314579</v>
      </c>
      <c r="W209" s="75">
        <v>683</v>
      </c>
      <c r="X209" s="13">
        <f t="shared" si="88"/>
        <v>0.87340153452685421</v>
      </c>
      <c r="Y209" s="103">
        <v>479</v>
      </c>
      <c r="Z209" s="75">
        <v>45</v>
      </c>
      <c r="AA209" s="13">
        <f t="shared" si="89"/>
        <v>9.3945720250521919E-2</v>
      </c>
      <c r="AB209" s="75">
        <v>434</v>
      </c>
      <c r="AC209" s="13">
        <f t="shared" si="90"/>
        <v>0.90605427974947805</v>
      </c>
      <c r="AD209" s="103">
        <v>242</v>
      </c>
      <c r="AE209" s="75">
        <v>11</v>
      </c>
      <c r="AF209" s="13">
        <f t="shared" si="91"/>
        <v>4.5454545454545456E-2</v>
      </c>
      <c r="AG209" s="75">
        <v>231</v>
      </c>
      <c r="AH209" s="13">
        <f t="shared" si="92"/>
        <v>0.95454545454545459</v>
      </c>
      <c r="AI209" s="103">
        <v>84</v>
      </c>
      <c r="AJ209" s="75">
        <v>0</v>
      </c>
      <c r="AK209" s="13">
        <f t="shared" si="93"/>
        <v>0</v>
      </c>
      <c r="AL209" s="75">
        <v>84</v>
      </c>
      <c r="AM209" s="13">
        <f t="shared" si="94"/>
        <v>1</v>
      </c>
      <c r="AN209" s="103">
        <f t="shared" si="95"/>
        <v>2559</v>
      </c>
      <c r="AO209" s="75">
        <f t="shared" si="79"/>
        <v>269</v>
      </c>
      <c r="AP209" s="13">
        <f t="shared" si="96"/>
        <v>0.10511918718249316</v>
      </c>
      <c r="AQ209" s="34">
        <f t="shared" si="80"/>
        <v>2290</v>
      </c>
      <c r="AR209" s="13">
        <f t="shared" si="97"/>
        <v>0.89488081281750687</v>
      </c>
    </row>
    <row r="210" spans="2:44" s="12" customFormat="1" ht="13.5" customHeight="1">
      <c r="B210" s="242">
        <v>69</v>
      </c>
      <c r="C210" s="315" t="s">
        <v>53</v>
      </c>
      <c r="D210" s="80" t="s">
        <v>168</v>
      </c>
      <c r="E210" s="101">
        <v>11</v>
      </c>
      <c r="F210" s="79">
        <v>1</v>
      </c>
      <c r="G210" s="77">
        <f t="shared" si="81"/>
        <v>9.0909090909090912E-2</v>
      </c>
      <c r="H210" s="79">
        <v>10</v>
      </c>
      <c r="I210" s="77">
        <f t="shared" si="82"/>
        <v>0.90909090909090906</v>
      </c>
      <c r="J210" s="101">
        <v>29</v>
      </c>
      <c r="K210" s="79">
        <v>2</v>
      </c>
      <c r="L210" s="77">
        <f t="shared" si="83"/>
        <v>6.8965517241379309E-2</v>
      </c>
      <c r="M210" s="79">
        <v>27</v>
      </c>
      <c r="N210" s="77">
        <f t="shared" si="84"/>
        <v>0.93103448275862066</v>
      </c>
      <c r="O210" s="101">
        <v>1402</v>
      </c>
      <c r="P210" s="79">
        <v>331</v>
      </c>
      <c r="Q210" s="77">
        <f t="shared" si="85"/>
        <v>0.23609129814550642</v>
      </c>
      <c r="R210" s="79">
        <v>1071</v>
      </c>
      <c r="S210" s="77">
        <f t="shared" si="86"/>
        <v>0.76390870185449355</v>
      </c>
      <c r="T210" s="101">
        <v>884</v>
      </c>
      <c r="U210" s="79">
        <v>202</v>
      </c>
      <c r="V210" s="77">
        <f t="shared" si="87"/>
        <v>0.22850678733031674</v>
      </c>
      <c r="W210" s="79">
        <v>682</v>
      </c>
      <c r="X210" s="77">
        <f t="shared" si="88"/>
        <v>0.77149321266968329</v>
      </c>
      <c r="Y210" s="101">
        <v>439</v>
      </c>
      <c r="Z210" s="79">
        <v>73</v>
      </c>
      <c r="AA210" s="77">
        <f t="shared" si="89"/>
        <v>0.1662870159453303</v>
      </c>
      <c r="AB210" s="79">
        <v>366</v>
      </c>
      <c r="AC210" s="77">
        <f t="shared" si="90"/>
        <v>0.83371298405466976</v>
      </c>
      <c r="AD210" s="101">
        <v>203</v>
      </c>
      <c r="AE210" s="79">
        <v>21</v>
      </c>
      <c r="AF210" s="77">
        <f t="shared" si="91"/>
        <v>0.10344827586206896</v>
      </c>
      <c r="AG210" s="79">
        <v>182</v>
      </c>
      <c r="AH210" s="77">
        <f t="shared" si="92"/>
        <v>0.89655172413793105</v>
      </c>
      <c r="AI210" s="101">
        <v>53</v>
      </c>
      <c r="AJ210" s="79">
        <v>2</v>
      </c>
      <c r="AK210" s="77">
        <f t="shared" si="93"/>
        <v>3.7735849056603772E-2</v>
      </c>
      <c r="AL210" s="79">
        <v>51</v>
      </c>
      <c r="AM210" s="77">
        <f t="shared" si="94"/>
        <v>0.96226415094339623</v>
      </c>
      <c r="AN210" s="101">
        <f t="shared" si="95"/>
        <v>3021</v>
      </c>
      <c r="AO210" s="79">
        <f t="shared" si="79"/>
        <v>632</v>
      </c>
      <c r="AP210" s="77">
        <f t="shared" si="96"/>
        <v>0.2092022509102946</v>
      </c>
      <c r="AQ210" s="78">
        <f t="shared" si="80"/>
        <v>2389</v>
      </c>
      <c r="AR210" s="77">
        <f t="shared" si="97"/>
        <v>0.79079774908970535</v>
      </c>
    </row>
    <row r="211" spans="2:44" s="12" customFormat="1" ht="13.5" customHeight="1">
      <c r="B211" s="243"/>
      <c r="C211" s="316"/>
      <c r="D211" s="70" t="s">
        <v>169</v>
      </c>
      <c r="E211" s="102">
        <v>11</v>
      </c>
      <c r="F211" s="69">
        <v>0</v>
      </c>
      <c r="G211" s="67">
        <f t="shared" si="81"/>
        <v>0</v>
      </c>
      <c r="H211" s="69">
        <v>11</v>
      </c>
      <c r="I211" s="67">
        <f t="shared" si="82"/>
        <v>1</v>
      </c>
      <c r="J211" s="102">
        <v>16</v>
      </c>
      <c r="K211" s="69">
        <v>0</v>
      </c>
      <c r="L211" s="67">
        <f t="shared" si="83"/>
        <v>0</v>
      </c>
      <c r="M211" s="69">
        <v>16</v>
      </c>
      <c r="N211" s="67">
        <f t="shared" si="84"/>
        <v>1</v>
      </c>
      <c r="O211" s="102">
        <v>1225</v>
      </c>
      <c r="P211" s="69">
        <v>31</v>
      </c>
      <c r="Q211" s="67">
        <f t="shared" si="85"/>
        <v>2.5306122448979593E-2</v>
      </c>
      <c r="R211" s="69">
        <v>1194</v>
      </c>
      <c r="S211" s="67">
        <f t="shared" si="86"/>
        <v>0.97469387755102044</v>
      </c>
      <c r="T211" s="102">
        <v>781</v>
      </c>
      <c r="U211" s="69">
        <v>9</v>
      </c>
      <c r="V211" s="67">
        <f t="shared" si="87"/>
        <v>1.1523687580025609E-2</v>
      </c>
      <c r="W211" s="69">
        <v>772</v>
      </c>
      <c r="X211" s="67">
        <f t="shared" si="88"/>
        <v>0.98847631241997436</v>
      </c>
      <c r="Y211" s="102">
        <v>492</v>
      </c>
      <c r="Z211" s="69">
        <v>9</v>
      </c>
      <c r="AA211" s="67">
        <f t="shared" si="89"/>
        <v>1.8292682926829267E-2</v>
      </c>
      <c r="AB211" s="69">
        <v>483</v>
      </c>
      <c r="AC211" s="67">
        <f t="shared" si="90"/>
        <v>0.98170731707317072</v>
      </c>
      <c r="AD211" s="102">
        <v>289</v>
      </c>
      <c r="AE211" s="69">
        <v>2</v>
      </c>
      <c r="AF211" s="67">
        <f t="shared" si="91"/>
        <v>6.920415224913495E-3</v>
      </c>
      <c r="AG211" s="69">
        <v>287</v>
      </c>
      <c r="AH211" s="67">
        <f t="shared" si="92"/>
        <v>0.99307958477508651</v>
      </c>
      <c r="AI211" s="102">
        <v>103</v>
      </c>
      <c r="AJ211" s="69">
        <v>1</v>
      </c>
      <c r="AK211" s="67">
        <f t="shared" si="93"/>
        <v>9.7087378640776691E-3</v>
      </c>
      <c r="AL211" s="69">
        <v>102</v>
      </c>
      <c r="AM211" s="67">
        <f t="shared" si="94"/>
        <v>0.99029126213592233</v>
      </c>
      <c r="AN211" s="102">
        <f t="shared" si="95"/>
        <v>2917</v>
      </c>
      <c r="AO211" s="69">
        <f t="shared" si="79"/>
        <v>52</v>
      </c>
      <c r="AP211" s="67">
        <f t="shared" si="96"/>
        <v>1.7826534110387385E-2</v>
      </c>
      <c r="AQ211" s="68">
        <f t="shared" si="80"/>
        <v>2865</v>
      </c>
      <c r="AR211" s="67">
        <f t="shared" si="97"/>
        <v>0.98217346588961263</v>
      </c>
    </row>
    <row r="212" spans="2:44" s="12" customFormat="1" ht="13.5" customHeight="1">
      <c r="B212" s="244"/>
      <c r="C212" s="318"/>
      <c r="D212" s="76" t="s">
        <v>74</v>
      </c>
      <c r="E212" s="103">
        <v>22</v>
      </c>
      <c r="F212" s="75">
        <v>1</v>
      </c>
      <c r="G212" s="13">
        <f t="shared" si="81"/>
        <v>4.5454545454545456E-2</v>
      </c>
      <c r="H212" s="75">
        <v>21</v>
      </c>
      <c r="I212" s="13">
        <f t="shared" si="82"/>
        <v>0.95454545454545459</v>
      </c>
      <c r="J212" s="103">
        <v>45</v>
      </c>
      <c r="K212" s="75">
        <v>2</v>
      </c>
      <c r="L212" s="13">
        <f t="shared" si="83"/>
        <v>4.4444444444444446E-2</v>
      </c>
      <c r="M212" s="75">
        <v>43</v>
      </c>
      <c r="N212" s="13">
        <f t="shared" si="84"/>
        <v>0.9555555555555556</v>
      </c>
      <c r="O212" s="103">
        <v>2627</v>
      </c>
      <c r="P212" s="75">
        <v>362</v>
      </c>
      <c r="Q212" s="13">
        <f t="shared" si="85"/>
        <v>0.13779977160258849</v>
      </c>
      <c r="R212" s="75">
        <v>2265</v>
      </c>
      <c r="S212" s="13">
        <f t="shared" si="86"/>
        <v>0.86220022839741151</v>
      </c>
      <c r="T212" s="103">
        <v>1665</v>
      </c>
      <c r="U212" s="75">
        <v>211</v>
      </c>
      <c r="V212" s="13">
        <f t="shared" si="87"/>
        <v>0.12672672672672672</v>
      </c>
      <c r="W212" s="75">
        <v>1454</v>
      </c>
      <c r="X212" s="13">
        <f t="shared" si="88"/>
        <v>0.87327327327327331</v>
      </c>
      <c r="Y212" s="103">
        <v>931</v>
      </c>
      <c r="Z212" s="75">
        <v>82</v>
      </c>
      <c r="AA212" s="13">
        <f t="shared" si="89"/>
        <v>8.8077336197636955E-2</v>
      </c>
      <c r="AB212" s="75">
        <v>849</v>
      </c>
      <c r="AC212" s="13">
        <f t="shared" si="90"/>
        <v>0.91192266380236309</v>
      </c>
      <c r="AD212" s="103">
        <v>492</v>
      </c>
      <c r="AE212" s="75">
        <v>23</v>
      </c>
      <c r="AF212" s="13">
        <f t="shared" si="91"/>
        <v>4.6747967479674794E-2</v>
      </c>
      <c r="AG212" s="75">
        <v>469</v>
      </c>
      <c r="AH212" s="13">
        <f t="shared" si="92"/>
        <v>0.9532520325203252</v>
      </c>
      <c r="AI212" s="103">
        <v>156</v>
      </c>
      <c r="AJ212" s="75">
        <v>3</v>
      </c>
      <c r="AK212" s="13">
        <f t="shared" si="93"/>
        <v>1.9230769230769232E-2</v>
      </c>
      <c r="AL212" s="75">
        <v>153</v>
      </c>
      <c r="AM212" s="13">
        <f t="shared" si="94"/>
        <v>0.98076923076923073</v>
      </c>
      <c r="AN212" s="103">
        <f t="shared" si="95"/>
        <v>5938</v>
      </c>
      <c r="AO212" s="75">
        <f t="shared" si="79"/>
        <v>684</v>
      </c>
      <c r="AP212" s="13">
        <f t="shared" si="96"/>
        <v>0.11519029976423038</v>
      </c>
      <c r="AQ212" s="34">
        <f t="shared" si="80"/>
        <v>5254</v>
      </c>
      <c r="AR212" s="13">
        <f t="shared" si="97"/>
        <v>0.88480970023576966</v>
      </c>
    </row>
    <row r="213" spans="2:44" s="12" customFormat="1" ht="13.5" customHeight="1">
      <c r="B213" s="242">
        <v>70</v>
      </c>
      <c r="C213" s="315" t="s">
        <v>54</v>
      </c>
      <c r="D213" s="80" t="s">
        <v>168</v>
      </c>
      <c r="E213" s="101">
        <v>1</v>
      </c>
      <c r="F213" s="79">
        <v>0</v>
      </c>
      <c r="G213" s="77">
        <f t="shared" si="81"/>
        <v>0</v>
      </c>
      <c r="H213" s="79">
        <v>1</v>
      </c>
      <c r="I213" s="77">
        <f t="shared" si="82"/>
        <v>1</v>
      </c>
      <c r="J213" s="101">
        <v>3</v>
      </c>
      <c r="K213" s="79">
        <v>0</v>
      </c>
      <c r="L213" s="77">
        <f t="shared" si="83"/>
        <v>0</v>
      </c>
      <c r="M213" s="79">
        <v>3</v>
      </c>
      <c r="N213" s="77">
        <f t="shared" si="84"/>
        <v>1</v>
      </c>
      <c r="O213" s="101">
        <v>237</v>
      </c>
      <c r="P213" s="79">
        <v>64</v>
      </c>
      <c r="Q213" s="77">
        <f t="shared" si="85"/>
        <v>0.27004219409282698</v>
      </c>
      <c r="R213" s="79">
        <v>173</v>
      </c>
      <c r="S213" s="77">
        <f t="shared" si="86"/>
        <v>0.72995780590717296</v>
      </c>
      <c r="T213" s="101">
        <v>189</v>
      </c>
      <c r="U213" s="79">
        <v>60</v>
      </c>
      <c r="V213" s="77">
        <f t="shared" si="87"/>
        <v>0.31746031746031744</v>
      </c>
      <c r="W213" s="79">
        <v>129</v>
      </c>
      <c r="X213" s="77">
        <f t="shared" si="88"/>
        <v>0.68253968253968256</v>
      </c>
      <c r="Y213" s="101">
        <v>97</v>
      </c>
      <c r="Z213" s="79">
        <v>20</v>
      </c>
      <c r="AA213" s="77">
        <f t="shared" si="89"/>
        <v>0.20618556701030927</v>
      </c>
      <c r="AB213" s="79">
        <v>77</v>
      </c>
      <c r="AC213" s="77">
        <f t="shared" si="90"/>
        <v>0.79381443298969068</v>
      </c>
      <c r="AD213" s="101">
        <v>43</v>
      </c>
      <c r="AE213" s="79">
        <v>4</v>
      </c>
      <c r="AF213" s="77">
        <f t="shared" si="91"/>
        <v>9.3023255813953487E-2</v>
      </c>
      <c r="AG213" s="79">
        <v>39</v>
      </c>
      <c r="AH213" s="77">
        <f t="shared" si="92"/>
        <v>0.90697674418604646</v>
      </c>
      <c r="AI213" s="101">
        <v>16</v>
      </c>
      <c r="AJ213" s="79">
        <v>1</v>
      </c>
      <c r="AK213" s="77">
        <f t="shared" si="93"/>
        <v>6.25E-2</v>
      </c>
      <c r="AL213" s="79">
        <v>15</v>
      </c>
      <c r="AM213" s="77">
        <f t="shared" si="94"/>
        <v>0.9375</v>
      </c>
      <c r="AN213" s="101">
        <f t="shared" si="95"/>
        <v>586</v>
      </c>
      <c r="AO213" s="79">
        <f t="shared" si="79"/>
        <v>149</v>
      </c>
      <c r="AP213" s="77">
        <f t="shared" si="96"/>
        <v>0.25426621160409557</v>
      </c>
      <c r="AQ213" s="78">
        <f t="shared" si="80"/>
        <v>437</v>
      </c>
      <c r="AR213" s="77">
        <f t="shared" si="97"/>
        <v>0.74573378839590443</v>
      </c>
    </row>
    <row r="214" spans="2:44" s="12" customFormat="1" ht="13.5" customHeight="1">
      <c r="B214" s="243"/>
      <c r="C214" s="316"/>
      <c r="D214" s="70" t="s">
        <v>169</v>
      </c>
      <c r="E214" s="102">
        <v>1</v>
      </c>
      <c r="F214" s="69">
        <v>0</v>
      </c>
      <c r="G214" s="67">
        <f t="shared" si="81"/>
        <v>0</v>
      </c>
      <c r="H214" s="69">
        <v>1</v>
      </c>
      <c r="I214" s="67">
        <f t="shared" si="82"/>
        <v>1</v>
      </c>
      <c r="J214" s="102">
        <v>2</v>
      </c>
      <c r="K214" s="69">
        <v>0</v>
      </c>
      <c r="L214" s="67">
        <f t="shared" si="83"/>
        <v>0</v>
      </c>
      <c r="M214" s="69">
        <v>2</v>
      </c>
      <c r="N214" s="67">
        <f t="shared" si="84"/>
        <v>1</v>
      </c>
      <c r="O214" s="102">
        <v>147</v>
      </c>
      <c r="P214" s="69">
        <v>1</v>
      </c>
      <c r="Q214" s="67">
        <f t="shared" si="85"/>
        <v>6.8027210884353739E-3</v>
      </c>
      <c r="R214" s="69">
        <v>146</v>
      </c>
      <c r="S214" s="67">
        <f t="shared" si="86"/>
        <v>0.99319727891156462</v>
      </c>
      <c r="T214" s="102">
        <v>133</v>
      </c>
      <c r="U214" s="69">
        <v>0</v>
      </c>
      <c r="V214" s="67">
        <f t="shared" si="87"/>
        <v>0</v>
      </c>
      <c r="W214" s="69">
        <v>133</v>
      </c>
      <c r="X214" s="67">
        <f t="shared" si="88"/>
        <v>1</v>
      </c>
      <c r="Y214" s="102">
        <v>109</v>
      </c>
      <c r="Z214" s="69">
        <v>0</v>
      </c>
      <c r="AA214" s="67">
        <f t="shared" si="89"/>
        <v>0</v>
      </c>
      <c r="AB214" s="69">
        <v>109</v>
      </c>
      <c r="AC214" s="67">
        <f t="shared" si="90"/>
        <v>1</v>
      </c>
      <c r="AD214" s="102">
        <v>53</v>
      </c>
      <c r="AE214" s="69">
        <v>0</v>
      </c>
      <c r="AF214" s="67">
        <f t="shared" si="91"/>
        <v>0</v>
      </c>
      <c r="AG214" s="69">
        <v>53</v>
      </c>
      <c r="AH214" s="67">
        <f t="shared" si="92"/>
        <v>1</v>
      </c>
      <c r="AI214" s="102">
        <v>8</v>
      </c>
      <c r="AJ214" s="69">
        <v>0</v>
      </c>
      <c r="AK214" s="67">
        <f t="shared" si="93"/>
        <v>0</v>
      </c>
      <c r="AL214" s="69">
        <v>8</v>
      </c>
      <c r="AM214" s="67">
        <f t="shared" si="94"/>
        <v>1</v>
      </c>
      <c r="AN214" s="102">
        <f t="shared" si="95"/>
        <v>453</v>
      </c>
      <c r="AO214" s="69">
        <f t="shared" si="79"/>
        <v>1</v>
      </c>
      <c r="AP214" s="67">
        <f t="shared" si="96"/>
        <v>2.2075055187637969E-3</v>
      </c>
      <c r="AQ214" s="68">
        <f t="shared" si="80"/>
        <v>452</v>
      </c>
      <c r="AR214" s="67">
        <f t="shared" si="97"/>
        <v>0.99779249448123619</v>
      </c>
    </row>
    <row r="215" spans="2:44" s="12" customFormat="1" ht="13.5" customHeight="1">
      <c r="B215" s="244"/>
      <c r="C215" s="318"/>
      <c r="D215" s="76" t="s">
        <v>74</v>
      </c>
      <c r="E215" s="103">
        <v>2</v>
      </c>
      <c r="F215" s="75">
        <v>0</v>
      </c>
      <c r="G215" s="13">
        <f t="shared" si="81"/>
        <v>0</v>
      </c>
      <c r="H215" s="75">
        <v>2</v>
      </c>
      <c r="I215" s="13">
        <f t="shared" si="82"/>
        <v>1</v>
      </c>
      <c r="J215" s="103">
        <v>5</v>
      </c>
      <c r="K215" s="75">
        <v>0</v>
      </c>
      <c r="L215" s="13">
        <f t="shared" si="83"/>
        <v>0</v>
      </c>
      <c r="M215" s="75">
        <v>5</v>
      </c>
      <c r="N215" s="13">
        <f t="shared" si="84"/>
        <v>1</v>
      </c>
      <c r="O215" s="103">
        <v>384</v>
      </c>
      <c r="P215" s="75">
        <v>65</v>
      </c>
      <c r="Q215" s="13">
        <f t="shared" si="85"/>
        <v>0.16927083333333334</v>
      </c>
      <c r="R215" s="75">
        <v>319</v>
      </c>
      <c r="S215" s="13">
        <f t="shared" si="86"/>
        <v>0.83072916666666663</v>
      </c>
      <c r="T215" s="103">
        <v>322</v>
      </c>
      <c r="U215" s="75">
        <v>60</v>
      </c>
      <c r="V215" s="13">
        <f t="shared" si="87"/>
        <v>0.18633540372670807</v>
      </c>
      <c r="W215" s="75">
        <v>262</v>
      </c>
      <c r="X215" s="13">
        <f t="shared" si="88"/>
        <v>0.81366459627329191</v>
      </c>
      <c r="Y215" s="103">
        <v>206</v>
      </c>
      <c r="Z215" s="75">
        <v>20</v>
      </c>
      <c r="AA215" s="13">
        <f t="shared" si="89"/>
        <v>9.7087378640776698E-2</v>
      </c>
      <c r="AB215" s="75">
        <v>186</v>
      </c>
      <c r="AC215" s="13">
        <f t="shared" si="90"/>
        <v>0.90291262135922334</v>
      </c>
      <c r="AD215" s="103">
        <v>96</v>
      </c>
      <c r="AE215" s="75">
        <v>4</v>
      </c>
      <c r="AF215" s="13">
        <f t="shared" si="91"/>
        <v>4.1666666666666664E-2</v>
      </c>
      <c r="AG215" s="75">
        <v>92</v>
      </c>
      <c r="AH215" s="13">
        <f t="shared" si="92"/>
        <v>0.95833333333333337</v>
      </c>
      <c r="AI215" s="103">
        <v>24</v>
      </c>
      <c r="AJ215" s="75">
        <v>1</v>
      </c>
      <c r="AK215" s="13">
        <f t="shared" si="93"/>
        <v>4.1666666666666664E-2</v>
      </c>
      <c r="AL215" s="75">
        <v>23</v>
      </c>
      <c r="AM215" s="13">
        <f t="shared" si="94"/>
        <v>0.95833333333333337</v>
      </c>
      <c r="AN215" s="103">
        <f t="shared" si="95"/>
        <v>1039</v>
      </c>
      <c r="AO215" s="75">
        <f t="shared" si="79"/>
        <v>150</v>
      </c>
      <c r="AP215" s="13">
        <f t="shared" si="96"/>
        <v>0.14436958614051973</v>
      </c>
      <c r="AQ215" s="34">
        <f t="shared" si="80"/>
        <v>889</v>
      </c>
      <c r="AR215" s="13">
        <f t="shared" si="97"/>
        <v>0.85563041385948024</v>
      </c>
    </row>
    <row r="216" spans="2:44" s="12" customFormat="1" ht="13.5" customHeight="1">
      <c r="B216" s="242">
        <v>71</v>
      </c>
      <c r="C216" s="315" t="s">
        <v>55</v>
      </c>
      <c r="D216" s="80" t="s">
        <v>168</v>
      </c>
      <c r="E216" s="101">
        <v>1</v>
      </c>
      <c r="F216" s="79">
        <v>0</v>
      </c>
      <c r="G216" s="77">
        <f t="shared" si="81"/>
        <v>0</v>
      </c>
      <c r="H216" s="79">
        <v>1</v>
      </c>
      <c r="I216" s="77">
        <f t="shared" si="82"/>
        <v>1</v>
      </c>
      <c r="J216" s="101">
        <v>5</v>
      </c>
      <c r="K216" s="79">
        <v>1</v>
      </c>
      <c r="L216" s="77">
        <f t="shared" si="83"/>
        <v>0.2</v>
      </c>
      <c r="M216" s="79">
        <v>4</v>
      </c>
      <c r="N216" s="77">
        <f t="shared" si="84"/>
        <v>0.8</v>
      </c>
      <c r="O216" s="101">
        <v>702</v>
      </c>
      <c r="P216" s="79">
        <v>65</v>
      </c>
      <c r="Q216" s="77">
        <f t="shared" si="85"/>
        <v>9.2592592592592587E-2</v>
      </c>
      <c r="R216" s="79">
        <v>637</v>
      </c>
      <c r="S216" s="77">
        <f t="shared" si="86"/>
        <v>0.90740740740740744</v>
      </c>
      <c r="T216" s="101">
        <v>489</v>
      </c>
      <c r="U216" s="79">
        <v>33</v>
      </c>
      <c r="V216" s="77">
        <f t="shared" si="87"/>
        <v>6.7484662576687116E-2</v>
      </c>
      <c r="W216" s="79">
        <v>456</v>
      </c>
      <c r="X216" s="77">
        <f t="shared" si="88"/>
        <v>0.93251533742331283</v>
      </c>
      <c r="Y216" s="101">
        <v>314</v>
      </c>
      <c r="Z216" s="79">
        <v>9</v>
      </c>
      <c r="AA216" s="77">
        <f t="shared" si="89"/>
        <v>2.8662420382165606E-2</v>
      </c>
      <c r="AB216" s="79">
        <v>305</v>
      </c>
      <c r="AC216" s="77">
        <f t="shared" si="90"/>
        <v>0.9713375796178344</v>
      </c>
      <c r="AD216" s="101">
        <v>119</v>
      </c>
      <c r="AE216" s="79">
        <v>4</v>
      </c>
      <c r="AF216" s="77">
        <f t="shared" si="91"/>
        <v>3.3613445378151259E-2</v>
      </c>
      <c r="AG216" s="79">
        <v>115</v>
      </c>
      <c r="AH216" s="77">
        <f t="shared" si="92"/>
        <v>0.96638655462184875</v>
      </c>
      <c r="AI216" s="101">
        <v>30</v>
      </c>
      <c r="AJ216" s="79">
        <v>0</v>
      </c>
      <c r="AK216" s="77">
        <f t="shared" si="93"/>
        <v>0</v>
      </c>
      <c r="AL216" s="79">
        <v>30</v>
      </c>
      <c r="AM216" s="77">
        <f t="shared" si="94"/>
        <v>1</v>
      </c>
      <c r="AN216" s="101">
        <f t="shared" si="95"/>
        <v>1660</v>
      </c>
      <c r="AO216" s="79">
        <f t="shared" si="79"/>
        <v>112</v>
      </c>
      <c r="AP216" s="77">
        <f t="shared" si="96"/>
        <v>6.746987951807229E-2</v>
      </c>
      <c r="AQ216" s="78">
        <f t="shared" si="80"/>
        <v>1548</v>
      </c>
      <c r="AR216" s="77">
        <f t="shared" si="97"/>
        <v>0.93253012048192774</v>
      </c>
    </row>
    <row r="217" spans="2:44" s="12" customFormat="1" ht="13.5" customHeight="1">
      <c r="B217" s="243"/>
      <c r="C217" s="316"/>
      <c r="D217" s="70" t="s">
        <v>169</v>
      </c>
      <c r="E217" s="102">
        <v>0</v>
      </c>
      <c r="F217" s="69">
        <v>0</v>
      </c>
      <c r="G217" s="67" t="str">
        <f t="shared" si="81"/>
        <v>-</v>
      </c>
      <c r="H217" s="69">
        <v>0</v>
      </c>
      <c r="I217" s="67" t="str">
        <f t="shared" si="82"/>
        <v>-</v>
      </c>
      <c r="J217" s="102">
        <v>5</v>
      </c>
      <c r="K217" s="69">
        <v>0</v>
      </c>
      <c r="L217" s="67">
        <f t="shared" si="83"/>
        <v>0</v>
      </c>
      <c r="M217" s="69">
        <v>5</v>
      </c>
      <c r="N217" s="67">
        <f t="shared" si="84"/>
        <v>1</v>
      </c>
      <c r="O217" s="102">
        <v>565</v>
      </c>
      <c r="P217" s="69">
        <v>1</v>
      </c>
      <c r="Q217" s="67">
        <f t="shared" si="85"/>
        <v>1.7699115044247787E-3</v>
      </c>
      <c r="R217" s="69">
        <v>564</v>
      </c>
      <c r="S217" s="67">
        <f t="shared" si="86"/>
        <v>0.99823008849557526</v>
      </c>
      <c r="T217" s="102">
        <v>380</v>
      </c>
      <c r="U217" s="69">
        <v>0</v>
      </c>
      <c r="V217" s="67">
        <f t="shared" si="87"/>
        <v>0</v>
      </c>
      <c r="W217" s="69">
        <v>380</v>
      </c>
      <c r="X217" s="67">
        <f t="shared" si="88"/>
        <v>1</v>
      </c>
      <c r="Y217" s="102">
        <v>312</v>
      </c>
      <c r="Z217" s="69">
        <v>0</v>
      </c>
      <c r="AA217" s="67">
        <f t="shared" si="89"/>
        <v>0</v>
      </c>
      <c r="AB217" s="69">
        <v>312</v>
      </c>
      <c r="AC217" s="67">
        <f t="shared" si="90"/>
        <v>1</v>
      </c>
      <c r="AD217" s="102">
        <v>181</v>
      </c>
      <c r="AE217" s="69">
        <v>0</v>
      </c>
      <c r="AF217" s="67">
        <f t="shared" si="91"/>
        <v>0</v>
      </c>
      <c r="AG217" s="69">
        <v>181</v>
      </c>
      <c r="AH217" s="67">
        <f t="shared" si="92"/>
        <v>1</v>
      </c>
      <c r="AI217" s="102">
        <v>60</v>
      </c>
      <c r="AJ217" s="69">
        <v>0</v>
      </c>
      <c r="AK217" s="67">
        <f t="shared" si="93"/>
        <v>0</v>
      </c>
      <c r="AL217" s="69">
        <v>60</v>
      </c>
      <c r="AM217" s="67">
        <f t="shared" si="94"/>
        <v>1</v>
      </c>
      <c r="AN217" s="102">
        <f t="shared" si="95"/>
        <v>1503</v>
      </c>
      <c r="AO217" s="69">
        <f t="shared" si="79"/>
        <v>1</v>
      </c>
      <c r="AP217" s="67">
        <f t="shared" si="96"/>
        <v>6.6533599467731206E-4</v>
      </c>
      <c r="AQ217" s="68">
        <f t="shared" si="80"/>
        <v>1502</v>
      </c>
      <c r="AR217" s="67">
        <f t="shared" si="97"/>
        <v>0.99933466400532267</v>
      </c>
    </row>
    <row r="218" spans="2:44" s="12" customFormat="1" ht="13.5" customHeight="1">
      <c r="B218" s="244"/>
      <c r="C218" s="318"/>
      <c r="D218" s="76" t="s">
        <v>74</v>
      </c>
      <c r="E218" s="103">
        <v>1</v>
      </c>
      <c r="F218" s="75">
        <v>0</v>
      </c>
      <c r="G218" s="13">
        <f t="shared" si="81"/>
        <v>0</v>
      </c>
      <c r="H218" s="75">
        <v>1</v>
      </c>
      <c r="I218" s="13">
        <f t="shared" si="82"/>
        <v>1</v>
      </c>
      <c r="J218" s="103">
        <v>10</v>
      </c>
      <c r="K218" s="75">
        <v>1</v>
      </c>
      <c r="L218" s="13">
        <f t="shared" si="83"/>
        <v>0.1</v>
      </c>
      <c r="M218" s="75">
        <v>9</v>
      </c>
      <c r="N218" s="13">
        <f t="shared" si="84"/>
        <v>0.9</v>
      </c>
      <c r="O218" s="103">
        <v>1267</v>
      </c>
      <c r="P218" s="75">
        <v>66</v>
      </c>
      <c r="Q218" s="13">
        <f t="shared" si="85"/>
        <v>5.209155485398579E-2</v>
      </c>
      <c r="R218" s="75">
        <v>1201</v>
      </c>
      <c r="S218" s="13">
        <f t="shared" si="86"/>
        <v>0.94790844514601424</v>
      </c>
      <c r="T218" s="103">
        <v>869</v>
      </c>
      <c r="U218" s="75">
        <v>33</v>
      </c>
      <c r="V218" s="13">
        <f t="shared" si="87"/>
        <v>3.7974683544303799E-2</v>
      </c>
      <c r="W218" s="75">
        <v>836</v>
      </c>
      <c r="X218" s="13">
        <f t="shared" si="88"/>
        <v>0.96202531645569622</v>
      </c>
      <c r="Y218" s="103">
        <v>626</v>
      </c>
      <c r="Z218" s="75">
        <v>9</v>
      </c>
      <c r="AA218" s="13">
        <f t="shared" si="89"/>
        <v>1.437699680511182E-2</v>
      </c>
      <c r="AB218" s="75">
        <v>617</v>
      </c>
      <c r="AC218" s="13">
        <f t="shared" si="90"/>
        <v>0.98562300319488816</v>
      </c>
      <c r="AD218" s="103">
        <v>300</v>
      </c>
      <c r="AE218" s="75">
        <v>4</v>
      </c>
      <c r="AF218" s="13">
        <f t="shared" si="91"/>
        <v>1.3333333333333334E-2</v>
      </c>
      <c r="AG218" s="75">
        <v>296</v>
      </c>
      <c r="AH218" s="13">
        <f t="shared" si="92"/>
        <v>0.98666666666666669</v>
      </c>
      <c r="AI218" s="103">
        <v>90</v>
      </c>
      <c r="AJ218" s="75">
        <v>0</v>
      </c>
      <c r="AK218" s="13">
        <f t="shared" si="93"/>
        <v>0</v>
      </c>
      <c r="AL218" s="75">
        <v>90</v>
      </c>
      <c r="AM218" s="13">
        <f t="shared" si="94"/>
        <v>1</v>
      </c>
      <c r="AN218" s="103">
        <f t="shared" si="95"/>
        <v>3163</v>
      </c>
      <c r="AO218" s="75">
        <f t="shared" si="79"/>
        <v>113</v>
      </c>
      <c r="AP218" s="13">
        <f t="shared" si="96"/>
        <v>3.5725576983876066E-2</v>
      </c>
      <c r="AQ218" s="34">
        <f t="shared" si="80"/>
        <v>3050</v>
      </c>
      <c r="AR218" s="13">
        <f t="shared" si="97"/>
        <v>0.96427442301612398</v>
      </c>
    </row>
    <row r="219" spans="2:44" s="12" customFormat="1" ht="13.5" customHeight="1">
      <c r="B219" s="242">
        <v>72</v>
      </c>
      <c r="C219" s="315" t="s">
        <v>31</v>
      </c>
      <c r="D219" s="80" t="s">
        <v>168</v>
      </c>
      <c r="E219" s="101">
        <v>0</v>
      </c>
      <c r="F219" s="79">
        <v>0</v>
      </c>
      <c r="G219" s="77" t="str">
        <f t="shared" si="81"/>
        <v>-</v>
      </c>
      <c r="H219" s="79">
        <v>0</v>
      </c>
      <c r="I219" s="77" t="str">
        <f t="shared" si="82"/>
        <v>-</v>
      </c>
      <c r="J219" s="101">
        <v>5</v>
      </c>
      <c r="K219" s="79">
        <v>1</v>
      </c>
      <c r="L219" s="77">
        <f t="shared" si="83"/>
        <v>0.2</v>
      </c>
      <c r="M219" s="79">
        <v>4</v>
      </c>
      <c r="N219" s="77">
        <f t="shared" si="84"/>
        <v>0.8</v>
      </c>
      <c r="O219" s="101">
        <v>442</v>
      </c>
      <c r="P219" s="79">
        <v>70</v>
      </c>
      <c r="Q219" s="77">
        <f t="shared" si="85"/>
        <v>0.15837104072398189</v>
      </c>
      <c r="R219" s="79">
        <v>372</v>
      </c>
      <c r="S219" s="77">
        <f t="shared" si="86"/>
        <v>0.84162895927601811</v>
      </c>
      <c r="T219" s="101">
        <v>318</v>
      </c>
      <c r="U219" s="79">
        <v>35</v>
      </c>
      <c r="V219" s="77">
        <f t="shared" si="87"/>
        <v>0.11006289308176101</v>
      </c>
      <c r="W219" s="79">
        <v>283</v>
      </c>
      <c r="X219" s="77">
        <f t="shared" si="88"/>
        <v>0.88993710691823902</v>
      </c>
      <c r="Y219" s="101">
        <v>175</v>
      </c>
      <c r="Z219" s="79">
        <v>14</v>
      </c>
      <c r="AA219" s="77">
        <f t="shared" si="89"/>
        <v>0.08</v>
      </c>
      <c r="AB219" s="79">
        <v>161</v>
      </c>
      <c r="AC219" s="77">
        <f t="shared" si="90"/>
        <v>0.92</v>
      </c>
      <c r="AD219" s="101">
        <v>86</v>
      </c>
      <c r="AE219" s="79">
        <v>4</v>
      </c>
      <c r="AF219" s="77">
        <f t="shared" si="91"/>
        <v>4.6511627906976744E-2</v>
      </c>
      <c r="AG219" s="79">
        <v>82</v>
      </c>
      <c r="AH219" s="77">
        <f t="shared" si="92"/>
        <v>0.95348837209302328</v>
      </c>
      <c r="AI219" s="101">
        <v>25</v>
      </c>
      <c r="AJ219" s="79">
        <v>1</v>
      </c>
      <c r="AK219" s="77">
        <f t="shared" si="93"/>
        <v>0.04</v>
      </c>
      <c r="AL219" s="79">
        <v>24</v>
      </c>
      <c r="AM219" s="77">
        <f t="shared" si="94"/>
        <v>0.96</v>
      </c>
      <c r="AN219" s="101">
        <f t="shared" si="95"/>
        <v>1051</v>
      </c>
      <c r="AO219" s="79">
        <f t="shared" si="79"/>
        <v>125</v>
      </c>
      <c r="AP219" s="77">
        <f t="shared" si="96"/>
        <v>0.11893434823977164</v>
      </c>
      <c r="AQ219" s="78">
        <f t="shared" si="80"/>
        <v>926</v>
      </c>
      <c r="AR219" s="77">
        <f t="shared" si="97"/>
        <v>0.88106565176022833</v>
      </c>
    </row>
    <row r="220" spans="2:44" s="12" customFormat="1" ht="13.5" customHeight="1">
      <c r="B220" s="243"/>
      <c r="C220" s="316"/>
      <c r="D220" s="70" t="s">
        <v>169</v>
      </c>
      <c r="E220" s="102">
        <v>0</v>
      </c>
      <c r="F220" s="69">
        <v>0</v>
      </c>
      <c r="G220" s="67" t="str">
        <f t="shared" si="81"/>
        <v>-</v>
      </c>
      <c r="H220" s="69">
        <v>0</v>
      </c>
      <c r="I220" s="67" t="str">
        <f t="shared" si="82"/>
        <v>-</v>
      </c>
      <c r="J220" s="102">
        <v>7</v>
      </c>
      <c r="K220" s="69">
        <v>0</v>
      </c>
      <c r="L220" s="67">
        <f t="shared" si="83"/>
        <v>0</v>
      </c>
      <c r="M220" s="69">
        <v>7</v>
      </c>
      <c r="N220" s="67">
        <f t="shared" si="84"/>
        <v>1</v>
      </c>
      <c r="O220" s="102">
        <v>337</v>
      </c>
      <c r="P220" s="69">
        <v>1</v>
      </c>
      <c r="Q220" s="67">
        <f t="shared" si="85"/>
        <v>2.967359050445104E-3</v>
      </c>
      <c r="R220" s="69">
        <v>336</v>
      </c>
      <c r="S220" s="67">
        <f t="shared" si="86"/>
        <v>0.9970326409495549</v>
      </c>
      <c r="T220" s="102">
        <v>237</v>
      </c>
      <c r="U220" s="69">
        <v>2</v>
      </c>
      <c r="V220" s="67">
        <f t="shared" si="87"/>
        <v>8.4388185654008432E-3</v>
      </c>
      <c r="W220" s="69">
        <v>235</v>
      </c>
      <c r="X220" s="67">
        <f t="shared" si="88"/>
        <v>0.99156118143459915</v>
      </c>
      <c r="Y220" s="102">
        <v>190</v>
      </c>
      <c r="Z220" s="69">
        <v>1</v>
      </c>
      <c r="AA220" s="67">
        <f t="shared" si="89"/>
        <v>5.263157894736842E-3</v>
      </c>
      <c r="AB220" s="69">
        <v>189</v>
      </c>
      <c r="AC220" s="67">
        <f t="shared" si="90"/>
        <v>0.99473684210526314</v>
      </c>
      <c r="AD220" s="102">
        <v>93</v>
      </c>
      <c r="AE220" s="69">
        <v>0</v>
      </c>
      <c r="AF220" s="67">
        <f t="shared" si="91"/>
        <v>0</v>
      </c>
      <c r="AG220" s="69">
        <v>93</v>
      </c>
      <c r="AH220" s="67">
        <f t="shared" si="92"/>
        <v>1</v>
      </c>
      <c r="AI220" s="102">
        <v>33</v>
      </c>
      <c r="AJ220" s="69">
        <v>0</v>
      </c>
      <c r="AK220" s="67">
        <f t="shared" si="93"/>
        <v>0</v>
      </c>
      <c r="AL220" s="69">
        <v>33</v>
      </c>
      <c r="AM220" s="67">
        <f t="shared" si="94"/>
        <v>1</v>
      </c>
      <c r="AN220" s="102">
        <f t="shared" si="95"/>
        <v>897</v>
      </c>
      <c r="AO220" s="69">
        <f t="shared" si="79"/>
        <v>4</v>
      </c>
      <c r="AP220" s="67">
        <f t="shared" si="96"/>
        <v>4.459308807134894E-3</v>
      </c>
      <c r="AQ220" s="68">
        <f t="shared" si="80"/>
        <v>893</v>
      </c>
      <c r="AR220" s="67">
        <f t="shared" si="97"/>
        <v>0.99554069119286515</v>
      </c>
    </row>
    <row r="221" spans="2:44" s="12" customFormat="1" ht="13.5" customHeight="1">
      <c r="B221" s="244"/>
      <c r="C221" s="318"/>
      <c r="D221" s="76" t="s">
        <v>74</v>
      </c>
      <c r="E221" s="103">
        <v>0</v>
      </c>
      <c r="F221" s="75">
        <v>0</v>
      </c>
      <c r="G221" s="13" t="str">
        <f t="shared" si="81"/>
        <v>-</v>
      </c>
      <c r="H221" s="75">
        <v>0</v>
      </c>
      <c r="I221" s="13" t="str">
        <f t="shared" si="82"/>
        <v>-</v>
      </c>
      <c r="J221" s="103">
        <v>12</v>
      </c>
      <c r="K221" s="75">
        <v>1</v>
      </c>
      <c r="L221" s="13">
        <f t="shared" si="83"/>
        <v>8.3333333333333329E-2</v>
      </c>
      <c r="M221" s="75">
        <v>11</v>
      </c>
      <c r="N221" s="13">
        <f t="shared" si="84"/>
        <v>0.91666666666666663</v>
      </c>
      <c r="O221" s="103">
        <v>779</v>
      </c>
      <c r="P221" s="75">
        <v>71</v>
      </c>
      <c r="Q221" s="13">
        <f t="shared" si="85"/>
        <v>9.114249037227215E-2</v>
      </c>
      <c r="R221" s="75">
        <v>708</v>
      </c>
      <c r="S221" s="13">
        <f t="shared" si="86"/>
        <v>0.90885750962772782</v>
      </c>
      <c r="T221" s="103">
        <v>555</v>
      </c>
      <c r="U221" s="75">
        <v>37</v>
      </c>
      <c r="V221" s="13">
        <f t="shared" si="87"/>
        <v>6.6666666666666666E-2</v>
      </c>
      <c r="W221" s="75">
        <v>518</v>
      </c>
      <c r="X221" s="13">
        <f t="shared" si="88"/>
        <v>0.93333333333333335</v>
      </c>
      <c r="Y221" s="103">
        <v>365</v>
      </c>
      <c r="Z221" s="75">
        <v>15</v>
      </c>
      <c r="AA221" s="13">
        <f t="shared" si="89"/>
        <v>4.1095890410958902E-2</v>
      </c>
      <c r="AB221" s="75">
        <v>350</v>
      </c>
      <c r="AC221" s="13">
        <f t="shared" si="90"/>
        <v>0.95890410958904104</v>
      </c>
      <c r="AD221" s="103">
        <v>179</v>
      </c>
      <c r="AE221" s="75">
        <v>4</v>
      </c>
      <c r="AF221" s="13">
        <f t="shared" si="91"/>
        <v>2.23463687150838E-2</v>
      </c>
      <c r="AG221" s="75">
        <v>175</v>
      </c>
      <c r="AH221" s="13">
        <f t="shared" si="92"/>
        <v>0.97765363128491622</v>
      </c>
      <c r="AI221" s="103">
        <v>58</v>
      </c>
      <c r="AJ221" s="75">
        <v>1</v>
      </c>
      <c r="AK221" s="13">
        <f t="shared" si="93"/>
        <v>1.7241379310344827E-2</v>
      </c>
      <c r="AL221" s="75">
        <v>57</v>
      </c>
      <c r="AM221" s="13">
        <f t="shared" si="94"/>
        <v>0.98275862068965514</v>
      </c>
      <c r="AN221" s="103">
        <f t="shared" si="95"/>
        <v>1948</v>
      </c>
      <c r="AO221" s="75">
        <f t="shared" si="79"/>
        <v>129</v>
      </c>
      <c r="AP221" s="13">
        <f t="shared" si="96"/>
        <v>6.6221765913757696E-2</v>
      </c>
      <c r="AQ221" s="34">
        <f t="shared" si="80"/>
        <v>1819</v>
      </c>
      <c r="AR221" s="13">
        <f t="shared" si="97"/>
        <v>0.93377823408624228</v>
      </c>
    </row>
    <row r="222" spans="2:44" s="12" customFormat="1" ht="13.5" customHeight="1">
      <c r="B222" s="242">
        <v>73</v>
      </c>
      <c r="C222" s="315" t="s">
        <v>32</v>
      </c>
      <c r="D222" s="80" t="s">
        <v>168</v>
      </c>
      <c r="E222" s="101">
        <v>0</v>
      </c>
      <c r="F222" s="79">
        <v>0</v>
      </c>
      <c r="G222" s="77" t="str">
        <f t="shared" si="81"/>
        <v>-</v>
      </c>
      <c r="H222" s="79">
        <v>0</v>
      </c>
      <c r="I222" s="77" t="str">
        <f t="shared" si="82"/>
        <v>-</v>
      </c>
      <c r="J222" s="101">
        <v>4</v>
      </c>
      <c r="K222" s="79">
        <v>0</v>
      </c>
      <c r="L222" s="77">
        <f t="shared" si="83"/>
        <v>0</v>
      </c>
      <c r="M222" s="79">
        <v>4</v>
      </c>
      <c r="N222" s="77">
        <f t="shared" si="84"/>
        <v>1</v>
      </c>
      <c r="O222" s="101">
        <v>563</v>
      </c>
      <c r="P222" s="79">
        <v>102</v>
      </c>
      <c r="Q222" s="77">
        <f t="shared" si="85"/>
        <v>0.18117229129662521</v>
      </c>
      <c r="R222" s="79">
        <v>461</v>
      </c>
      <c r="S222" s="77">
        <f t="shared" si="86"/>
        <v>0.81882770870337473</v>
      </c>
      <c r="T222" s="101">
        <v>478</v>
      </c>
      <c r="U222" s="79">
        <v>83</v>
      </c>
      <c r="V222" s="77">
        <f t="shared" si="87"/>
        <v>0.17364016736401675</v>
      </c>
      <c r="W222" s="79">
        <v>395</v>
      </c>
      <c r="X222" s="77">
        <f t="shared" si="88"/>
        <v>0.82635983263598323</v>
      </c>
      <c r="Y222" s="101">
        <v>287</v>
      </c>
      <c r="Z222" s="79">
        <v>47</v>
      </c>
      <c r="AA222" s="77">
        <f t="shared" si="89"/>
        <v>0.16376306620209058</v>
      </c>
      <c r="AB222" s="79">
        <v>240</v>
      </c>
      <c r="AC222" s="77">
        <f t="shared" si="90"/>
        <v>0.83623693379790942</v>
      </c>
      <c r="AD222" s="101">
        <v>103</v>
      </c>
      <c r="AE222" s="79">
        <v>12</v>
      </c>
      <c r="AF222" s="77">
        <f t="shared" si="91"/>
        <v>0.11650485436893204</v>
      </c>
      <c r="AG222" s="79">
        <v>91</v>
      </c>
      <c r="AH222" s="77">
        <f t="shared" si="92"/>
        <v>0.88349514563106801</v>
      </c>
      <c r="AI222" s="101">
        <v>36</v>
      </c>
      <c r="AJ222" s="79">
        <v>1</v>
      </c>
      <c r="AK222" s="77">
        <f t="shared" si="93"/>
        <v>2.7777777777777776E-2</v>
      </c>
      <c r="AL222" s="79">
        <v>35</v>
      </c>
      <c r="AM222" s="77">
        <f t="shared" si="94"/>
        <v>0.97222222222222221</v>
      </c>
      <c r="AN222" s="101">
        <f t="shared" si="95"/>
        <v>1471</v>
      </c>
      <c r="AO222" s="79">
        <f t="shared" si="33"/>
        <v>245</v>
      </c>
      <c r="AP222" s="77">
        <f t="shared" si="96"/>
        <v>0.16655336505778381</v>
      </c>
      <c r="AQ222" s="78">
        <f t="shared" si="34"/>
        <v>1226</v>
      </c>
      <c r="AR222" s="77">
        <f t="shared" si="97"/>
        <v>0.83344663494221616</v>
      </c>
    </row>
    <row r="223" spans="2:44" s="12" customFormat="1" ht="13.5" customHeight="1">
      <c r="B223" s="243"/>
      <c r="C223" s="316"/>
      <c r="D223" s="70" t="s">
        <v>169</v>
      </c>
      <c r="E223" s="102">
        <v>0</v>
      </c>
      <c r="F223" s="69">
        <v>0</v>
      </c>
      <c r="G223" s="67" t="str">
        <f t="shared" si="81"/>
        <v>-</v>
      </c>
      <c r="H223" s="69">
        <v>0</v>
      </c>
      <c r="I223" s="67" t="str">
        <f t="shared" si="82"/>
        <v>-</v>
      </c>
      <c r="J223" s="102">
        <v>1</v>
      </c>
      <c r="K223" s="69">
        <v>0</v>
      </c>
      <c r="L223" s="67">
        <f t="shared" si="83"/>
        <v>0</v>
      </c>
      <c r="M223" s="69">
        <v>1</v>
      </c>
      <c r="N223" s="67">
        <f t="shared" si="84"/>
        <v>1</v>
      </c>
      <c r="O223" s="102">
        <v>441</v>
      </c>
      <c r="P223" s="69">
        <v>4</v>
      </c>
      <c r="Q223" s="67">
        <f t="shared" si="85"/>
        <v>9.0702947845804991E-3</v>
      </c>
      <c r="R223" s="69">
        <v>437</v>
      </c>
      <c r="S223" s="67">
        <f t="shared" si="86"/>
        <v>0.99092970521541945</v>
      </c>
      <c r="T223" s="102">
        <v>311</v>
      </c>
      <c r="U223" s="69">
        <v>1</v>
      </c>
      <c r="V223" s="67">
        <f t="shared" si="87"/>
        <v>3.2154340836012861E-3</v>
      </c>
      <c r="W223" s="69">
        <v>310</v>
      </c>
      <c r="X223" s="67">
        <f t="shared" si="88"/>
        <v>0.99678456591639875</v>
      </c>
      <c r="Y223" s="102">
        <v>260</v>
      </c>
      <c r="Z223" s="69">
        <v>1</v>
      </c>
      <c r="AA223" s="67">
        <f t="shared" si="89"/>
        <v>3.8461538461538464E-3</v>
      </c>
      <c r="AB223" s="69">
        <v>259</v>
      </c>
      <c r="AC223" s="67">
        <f t="shared" si="90"/>
        <v>0.99615384615384617</v>
      </c>
      <c r="AD223" s="102">
        <v>119</v>
      </c>
      <c r="AE223" s="69">
        <v>0</v>
      </c>
      <c r="AF223" s="67">
        <f t="shared" si="91"/>
        <v>0</v>
      </c>
      <c r="AG223" s="69">
        <v>119</v>
      </c>
      <c r="AH223" s="67">
        <f t="shared" si="92"/>
        <v>1</v>
      </c>
      <c r="AI223" s="102">
        <v>47</v>
      </c>
      <c r="AJ223" s="69">
        <v>1</v>
      </c>
      <c r="AK223" s="67">
        <f t="shared" si="93"/>
        <v>2.1276595744680851E-2</v>
      </c>
      <c r="AL223" s="69">
        <v>46</v>
      </c>
      <c r="AM223" s="67">
        <f t="shared" si="94"/>
        <v>0.97872340425531912</v>
      </c>
      <c r="AN223" s="102">
        <f t="shared" si="95"/>
        <v>1179</v>
      </c>
      <c r="AO223" s="69">
        <f t="shared" si="33"/>
        <v>7</v>
      </c>
      <c r="AP223" s="67">
        <f t="shared" si="96"/>
        <v>5.9372349448685328E-3</v>
      </c>
      <c r="AQ223" s="68">
        <f t="shared" si="34"/>
        <v>1172</v>
      </c>
      <c r="AR223" s="67">
        <f t="shared" si="97"/>
        <v>0.99406276505513147</v>
      </c>
    </row>
    <row r="224" spans="2:44" s="12" customFormat="1" ht="13.5" customHeight="1">
      <c r="B224" s="244"/>
      <c r="C224" s="318"/>
      <c r="D224" s="76" t="s">
        <v>74</v>
      </c>
      <c r="E224" s="103">
        <v>0</v>
      </c>
      <c r="F224" s="75">
        <v>0</v>
      </c>
      <c r="G224" s="13" t="str">
        <f t="shared" si="81"/>
        <v>-</v>
      </c>
      <c r="H224" s="75">
        <v>0</v>
      </c>
      <c r="I224" s="13" t="str">
        <f t="shared" si="82"/>
        <v>-</v>
      </c>
      <c r="J224" s="103">
        <v>5</v>
      </c>
      <c r="K224" s="75">
        <v>0</v>
      </c>
      <c r="L224" s="13">
        <f t="shared" si="83"/>
        <v>0</v>
      </c>
      <c r="M224" s="75">
        <v>5</v>
      </c>
      <c r="N224" s="13">
        <f t="shared" si="84"/>
        <v>1</v>
      </c>
      <c r="O224" s="103">
        <v>1004</v>
      </c>
      <c r="P224" s="75">
        <v>106</v>
      </c>
      <c r="Q224" s="13">
        <f t="shared" si="85"/>
        <v>0.10557768924302789</v>
      </c>
      <c r="R224" s="75">
        <v>898</v>
      </c>
      <c r="S224" s="13">
        <f t="shared" si="86"/>
        <v>0.89442231075697209</v>
      </c>
      <c r="T224" s="103">
        <v>789</v>
      </c>
      <c r="U224" s="75">
        <v>84</v>
      </c>
      <c r="V224" s="13">
        <f t="shared" si="87"/>
        <v>0.10646387832699619</v>
      </c>
      <c r="W224" s="75">
        <v>705</v>
      </c>
      <c r="X224" s="13">
        <f t="shared" si="88"/>
        <v>0.89353612167300378</v>
      </c>
      <c r="Y224" s="103">
        <v>547</v>
      </c>
      <c r="Z224" s="75">
        <v>48</v>
      </c>
      <c r="AA224" s="13">
        <f t="shared" si="89"/>
        <v>8.7751371115173671E-2</v>
      </c>
      <c r="AB224" s="75">
        <v>499</v>
      </c>
      <c r="AC224" s="13">
        <f t="shared" si="90"/>
        <v>0.91224862888482627</v>
      </c>
      <c r="AD224" s="103">
        <v>222</v>
      </c>
      <c r="AE224" s="75">
        <v>12</v>
      </c>
      <c r="AF224" s="13">
        <f t="shared" si="91"/>
        <v>5.4054054054054057E-2</v>
      </c>
      <c r="AG224" s="75">
        <v>210</v>
      </c>
      <c r="AH224" s="13">
        <f t="shared" si="92"/>
        <v>0.94594594594594594</v>
      </c>
      <c r="AI224" s="103">
        <v>83</v>
      </c>
      <c r="AJ224" s="75">
        <v>2</v>
      </c>
      <c r="AK224" s="13">
        <f t="shared" si="93"/>
        <v>2.4096385542168676E-2</v>
      </c>
      <c r="AL224" s="75">
        <v>81</v>
      </c>
      <c r="AM224" s="13">
        <f t="shared" si="94"/>
        <v>0.97590361445783136</v>
      </c>
      <c r="AN224" s="103">
        <f t="shared" si="95"/>
        <v>2650</v>
      </c>
      <c r="AO224" s="75">
        <f t="shared" si="33"/>
        <v>252</v>
      </c>
      <c r="AP224" s="13">
        <f t="shared" si="96"/>
        <v>9.5094339622641508E-2</v>
      </c>
      <c r="AQ224" s="34">
        <f t="shared" si="34"/>
        <v>2398</v>
      </c>
      <c r="AR224" s="13">
        <f t="shared" si="97"/>
        <v>0.90490566037735853</v>
      </c>
    </row>
    <row r="225" spans="2:44" s="12" customFormat="1" ht="13.5" customHeight="1">
      <c r="B225" s="242">
        <v>74</v>
      </c>
      <c r="C225" s="315" t="s">
        <v>33</v>
      </c>
      <c r="D225" s="80" t="s">
        <v>168</v>
      </c>
      <c r="E225" s="101">
        <v>0</v>
      </c>
      <c r="F225" s="79">
        <v>0</v>
      </c>
      <c r="G225" s="77" t="str">
        <f t="shared" si="81"/>
        <v>-</v>
      </c>
      <c r="H225" s="79">
        <v>0</v>
      </c>
      <c r="I225" s="77" t="str">
        <f t="shared" si="82"/>
        <v>-</v>
      </c>
      <c r="J225" s="101">
        <v>1</v>
      </c>
      <c r="K225" s="79">
        <v>0</v>
      </c>
      <c r="L225" s="77">
        <f t="shared" si="83"/>
        <v>0</v>
      </c>
      <c r="M225" s="79">
        <v>1</v>
      </c>
      <c r="N225" s="77">
        <f t="shared" si="84"/>
        <v>1</v>
      </c>
      <c r="O225" s="101">
        <v>247</v>
      </c>
      <c r="P225" s="79">
        <v>54</v>
      </c>
      <c r="Q225" s="77">
        <f t="shared" si="85"/>
        <v>0.21862348178137653</v>
      </c>
      <c r="R225" s="79">
        <v>193</v>
      </c>
      <c r="S225" s="77">
        <f t="shared" si="86"/>
        <v>0.78137651821862353</v>
      </c>
      <c r="T225" s="101">
        <v>182</v>
      </c>
      <c r="U225" s="79">
        <v>32</v>
      </c>
      <c r="V225" s="77">
        <f t="shared" si="87"/>
        <v>0.17582417582417584</v>
      </c>
      <c r="W225" s="79">
        <v>150</v>
      </c>
      <c r="X225" s="77">
        <f t="shared" si="88"/>
        <v>0.82417582417582413</v>
      </c>
      <c r="Y225" s="101">
        <v>88</v>
      </c>
      <c r="Z225" s="79">
        <v>17</v>
      </c>
      <c r="AA225" s="77">
        <f t="shared" si="89"/>
        <v>0.19318181818181818</v>
      </c>
      <c r="AB225" s="79">
        <v>71</v>
      </c>
      <c r="AC225" s="77">
        <f t="shared" si="90"/>
        <v>0.80681818181818177</v>
      </c>
      <c r="AD225" s="101">
        <v>39</v>
      </c>
      <c r="AE225" s="79">
        <v>5</v>
      </c>
      <c r="AF225" s="77">
        <f t="shared" si="91"/>
        <v>0.12820512820512819</v>
      </c>
      <c r="AG225" s="79">
        <v>34</v>
      </c>
      <c r="AH225" s="77">
        <f t="shared" si="92"/>
        <v>0.87179487179487181</v>
      </c>
      <c r="AI225" s="101">
        <v>15</v>
      </c>
      <c r="AJ225" s="79">
        <v>0</v>
      </c>
      <c r="AK225" s="77">
        <f t="shared" si="93"/>
        <v>0</v>
      </c>
      <c r="AL225" s="79">
        <v>15</v>
      </c>
      <c r="AM225" s="77">
        <f t="shared" si="94"/>
        <v>1</v>
      </c>
      <c r="AN225" s="101">
        <f t="shared" si="95"/>
        <v>572</v>
      </c>
      <c r="AO225" s="79">
        <f t="shared" si="33"/>
        <v>108</v>
      </c>
      <c r="AP225" s="77">
        <f t="shared" si="96"/>
        <v>0.1888111888111888</v>
      </c>
      <c r="AQ225" s="78">
        <f t="shared" si="34"/>
        <v>464</v>
      </c>
      <c r="AR225" s="77">
        <f t="shared" si="97"/>
        <v>0.81118881118881114</v>
      </c>
    </row>
    <row r="226" spans="2:44" s="12" customFormat="1" ht="13.5" customHeight="1">
      <c r="B226" s="243"/>
      <c r="C226" s="316"/>
      <c r="D226" s="70" t="s">
        <v>169</v>
      </c>
      <c r="E226" s="102">
        <v>2</v>
      </c>
      <c r="F226" s="69">
        <v>0</v>
      </c>
      <c r="G226" s="67">
        <f t="shared" si="81"/>
        <v>0</v>
      </c>
      <c r="H226" s="69">
        <v>2</v>
      </c>
      <c r="I226" s="67">
        <f t="shared" si="82"/>
        <v>1</v>
      </c>
      <c r="J226" s="102">
        <v>2</v>
      </c>
      <c r="K226" s="69">
        <v>0</v>
      </c>
      <c r="L226" s="67">
        <f t="shared" si="83"/>
        <v>0</v>
      </c>
      <c r="M226" s="69">
        <v>2</v>
      </c>
      <c r="N226" s="67">
        <f t="shared" si="84"/>
        <v>1</v>
      </c>
      <c r="O226" s="102">
        <v>271</v>
      </c>
      <c r="P226" s="69">
        <v>13</v>
      </c>
      <c r="Q226" s="67">
        <f t="shared" si="85"/>
        <v>4.797047970479705E-2</v>
      </c>
      <c r="R226" s="69">
        <v>258</v>
      </c>
      <c r="S226" s="67">
        <f t="shared" si="86"/>
        <v>0.95202952029520294</v>
      </c>
      <c r="T226" s="102">
        <v>148</v>
      </c>
      <c r="U226" s="69">
        <v>3</v>
      </c>
      <c r="V226" s="67">
        <f t="shared" si="87"/>
        <v>2.0270270270270271E-2</v>
      </c>
      <c r="W226" s="69">
        <v>145</v>
      </c>
      <c r="X226" s="67">
        <f t="shared" si="88"/>
        <v>0.97972972972972971</v>
      </c>
      <c r="Y226" s="102">
        <v>125</v>
      </c>
      <c r="Z226" s="69">
        <v>2</v>
      </c>
      <c r="AA226" s="67">
        <f t="shared" si="89"/>
        <v>1.6E-2</v>
      </c>
      <c r="AB226" s="69">
        <v>123</v>
      </c>
      <c r="AC226" s="67">
        <f t="shared" si="90"/>
        <v>0.98399999999999999</v>
      </c>
      <c r="AD226" s="102">
        <v>61</v>
      </c>
      <c r="AE226" s="69">
        <v>2</v>
      </c>
      <c r="AF226" s="67">
        <f t="shared" si="91"/>
        <v>3.2786885245901641E-2</v>
      </c>
      <c r="AG226" s="69">
        <v>59</v>
      </c>
      <c r="AH226" s="67">
        <f t="shared" si="92"/>
        <v>0.96721311475409832</v>
      </c>
      <c r="AI226" s="102">
        <v>20</v>
      </c>
      <c r="AJ226" s="69">
        <v>0</v>
      </c>
      <c r="AK226" s="67">
        <f t="shared" si="93"/>
        <v>0</v>
      </c>
      <c r="AL226" s="69">
        <v>20</v>
      </c>
      <c r="AM226" s="67">
        <f t="shared" si="94"/>
        <v>1</v>
      </c>
      <c r="AN226" s="102">
        <f t="shared" si="95"/>
        <v>629</v>
      </c>
      <c r="AO226" s="69">
        <f t="shared" si="33"/>
        <v>20</v>
      </c>
      <c r="AP226" s="67">
        <f t="shared" si="96"/>
        <v>3.1796502384737677E-2</v>
      </c>
      <c r="AQ226" s="68">
        <f t="shared" si="34"/>
        <v>609</v>
      </c>
      <c r="AR226" s="67">
        <f t="shared" si="97"/>
        <v>0.96820349761526237</v>
      </c>
    </row>
    <row r="227" spans="2:44" s="12" customFormat="1" ht="13.5" customHeight="1" thickBot="1">
      <c r="B227" s="244"/>
      <c r="C227" s="317"/>
      <c r="D227" s="76" t="s">
        <v>74</v>
      </c>
      <c r="E227" s="103">
        <v>2</v>
      </c>
      <c r="F227" s="75">
        <v>0</v>
      </c>
      <c r="G227" s="13">
        <f t="shared" si="81"/>
        <v>0</v>
      </c>
      <c r="H227" s="75">
        <v>2</v>
      </c>
      <c r="I227" s="13">
        <f t="shared" si="82"/>
        <v>1</v>
      </c>
      <c r="J227" s="103">
        <v>3</v>
      </c>
      <c r="K227" s="75">
        <v>0</v>
      </c>
      <c r="L227" s="13">
        <f t="shared" si="83"/>
        <v>0</v>
      </c>
      <c r="M227" s="75">
        <v>3</v>
      </c>
      <c r="N227" s="13">
        <f t="shared" si="84"/>
        <v>1</v>
      </c>
      <c r="O227" s="103">
        <v>518</v>
      </c>
      <c r="P227" s="75">
        <v>67</v>
      </c>
      <c r="Q227" s="13">
        <f t="shared" si="85"/>
        <v>0.12934362934362933</v>
      </c>
      <c r="R227" s="75">
        <v>451</v>
      </c>
      <c r="S227" s="13">
        <f t="shared" si="86"/>
        <v>0.87065637065637069</v>
      </c>
      <c r="T227" s="103">
        <v>330</v>
      </c>
      <c r="U227" s="75">
        <v>35</v>
      </c>
      <c r="V227" s="13">
        <f t="shared" si="87"/>
        <v>0.10606060606060606</v>
      </c>
      <c r="W227" s="75">
        <v>295</v>
      </c>
      <c r="X227" s="13">
        <f t="shared" si="88"/>
        <v>0.89393939393939392</v>
      </c>
      <c r="Y227" s="103">
        <v>213</v>
      </c>
      <c r="Z227" s="75">
        <v>19</v>
      </c>
      <c r="AA227" s="13">
        <f t="shared" si="89"/>
        <v>8.9201877934272297E-2</v>
      </c>
      <c r="AB227" s="75">
        <v>194</v>
      </c>
      <c r="AC227" s="13">
        <f t="shared" si="90"/>
        <v>0.91079812206572774</v>
      </c>
      <c r="AD227" s="103">
        <v>100</v>
      </c>
      <c r="AE227" s="75">
        <v>7</v>
      </c>
      <c r="AF227" s="13">
        <f t="shared" si="91"/>
        <v>7.0000000000000007E-2</v>
      </c>
      <c r="AG227" s="75">
        <v>93</v>
      </c>
      <c r="AH227" s="13">
        <f t="shared" si="92"/>
        <v>0.93</v>
      </c>
      <c r="AI227" s="103">
        <v>35</v>
      </c>
      <c r="AJ227" s="75">
        <v>0</v>
      </c>
      <c r="AK227" s="13">
        <f t="shared" si="93"/>
        <v>0</v>
      </c>
      <c r="AL227" s="75">
        <v>35</v>
      </c>
      <c r="AM227" s="13">
        <f t="shared" si="94"/>
        <v>1</v>
      </c>
      <c r="AN227" s="103">
        <f t="shared" si="95"/>
        <v>1201</v>
      </c>
      <c r="AO227" s="75">
        <f t="shared" si="33"/>
        <v>128</v>
      </c>
      <c r="AP227" s="13">
        <f t="shared" si="96"/>
        <v>0.10657785179017486</v>
      </c>
      <c r="AQ227" s="34">
        <f t="shared" si="34"/>
        <v>1073</v>
      </c>
      <c r="AR227" s="13">
        <f t="shared" si="97"/>
        <v>0.89342214820982513</v>
      </c>
    </row>
    <row r="228" spans="2:44" s="12" customFormat="1" ht="13.5" customHeight="1" thickTop="1">
      <c r="B228" s="260" t="s">
        <v>154</v>
      </c>
      <c r="C228" s="261"/>
      <c r="D228" s="74" t="s">
        <v>168</v>
      </c>
      <c r="E228" s="104">
        <f>地区別_歯科健診医療機関受診状況!E30</f>
        <v>1517</v>
      </c>
      <c r="F228" s="73">
        <f>地区別_歯科健診医療機関受診状況!F30</f>
        <v>169</v>
      </c>
      <c r="G228" s="71">
        <f>地区別_歯科健診医療機関受診状況!G30</f>
        <v>0.11140408701384311</v>
      </c>
      <c r="H228" s="73">
        <f>地区別_歯科健診医療機関受診状況!H30</f>
        <v>1348</v>
      </c>
      <c r="I228" s="71">
        <f>地区別_歯科健診医療機関受診状況!I30</f>
        <v>0.88859591298615692</v>
      </c>
      <c r="J228" s="104">
        <f>地区別_歯科健診医療機関受診状況!J30</f>
        <v>4057</v>
      </c>
      <c r="K228" s="73">
        <f>地区別_歯科健診医療機関受診状況!K30</f>
        <v>474</v>
      </c>
      <c r="L228" s="71">
        <f>地区別_歯科健診医療機関受診状況!L30</f>
        <v>0.11683509982745871</v>
      </c>
      <c r="M228" s="73">
        <f>地区別_歯科健診医療機関受診状況!M30</f>
        <v>3583</v>
      </c>
      <c r="N228" s="71">
        <f>地区別_歯科健診医療機関受診状況!N30</f>
        <v>0.88316490017254123</v>
      </c>
      <c r="O228" s="104">
        <f>地区別_歯科健診医療機関受診状況!O30</f>
        <v>265149</v>
      </c>
      <c r="P228" s="73">
        <f>地区別_歯科健診医療機関受診状況!P30</f>
        <v>55647</v>
      </c>
      <c r="Q228" s="71">
        <f>地区別_歯科健診医療機関受診状況!Q30</f>
        <v>0.20987067648755983</v>
      </c>
      <c r="R228" s="73">
        <f>地区別_歯科健診医療機関受診状況!R30</f>
        <v>209502</v>
      </c>
      <c r="S228" s="71">
        <f>地区別_歯科健診医療機関受診状況!S30</f>
        <v>0.79012932351244014</v>
      </c>
      <c r="T228" s="104">
        <f>地区別_歯科健診医療機関受診状況!T30</f>
        <v>205791</v>
      </c>
      <c r="U228" s="73">
        <f>地区別_歯科健診医療機関受診状況!U30</f>
        <v>40624</v>
      </c>
      <c r="V228" s="71">
        <f>地区別_歯科健診医療機関受診状況!V30</f>
        <v>0.19740416247552128</v>
      </c>
      <c r="W228" s="73">
        <f>地区別_歯科健診医療機関受診状況!W30</f>
        <v>165167</v>
      </c>
      <c r="X228" s="71">
        <f>地区別_歯科健診医療機関受診状況!X30</f>
        <v>0.80259583752447872</v>
      </c>
      <c r="Y228" s="104">
        <f>地区別_歯科健診医療機関受診状況!Y30</f>
        <v>117457</v>
      </c>
      <c r="Z228" s="73">
        <f>地区別_歯科健診医療機関受診状況!Z30</f>
        <v>18769</v>
      </c>
      <c r="AA228" s="71">
        <f>地区別_歯科健診医療機関受診状況!AA30</f>
        <v>0.15979464825425474</v>
      </c>
      <c r="AB228" s="73">
        <f>地区別_歯科健診医療機関受診状況!AB30</f>
        <v>98688</v>
      </c>
      <c r="AC228" s="71">
        <f>地区別_歯科健診医療機関受診状況!AC30</f>
        <v>0.84020535174574529</v>
      </c>
      <c r="AD228" s="104">
        <f>地区別_歯科健診医療機関受診状況!AD30</f>
        <v>44767</v>
      </c>
      <c r="AE228" s="73">
        <f>地区別_歯科健診医療機関受診状況!AE30</f>
        <v>4669</v>
      </c>
      <c r="AF228" s="71">
        <f>地区別_歯科健診医療機関受診状況!AF30</f>
        <v>0.10429557486541426</v>
      </c>
      <c r="AG228" s="73">
        <f>地区別_歯科健診医療機関受診状況!AG30</f>
        <v>40098</v>
      </c>
      <c r="AH228" s="71">
        <f>地区別_歯科健診医療機関受診状況!AH30</f>
        <v>0.8957044251345857</v>
      </c>
      <c r="AI228" s="104">
        <f>地区別_歯科健診医療機関受診状況!AI30</f>
        <v>12865</v>
      </c>
      <c r="AJ228" s="73">
        <f>地区別_歯科健診医療機関受診状況!AJ30</f>
        <v>657</v>
      </c>
      <c r="AK228" s="71">
        <f>地区別_歯科健診医療機関受診状況!AK30</f>
        <v>5.1068791294209097E-2</v>
      </c>
      <c r="AL228" s="73">
        <f>地区別_歯科健診医療機関受診状況!AL30</f>
        <v>12208</v>
      </c>
      <c r="AM228" s="71">
        <f>地区別_歯科健診医療機関受診状況!AM30</f>
        <v>0.94893120870579095</v>
      </c>
      <c r="AN228" s="104">
        <f>地区別_歯科健診医療機関受診状況!AN30</f>
        <v>651603</v>
      </c>
      <c r="AO228" s="73">
        <f>地区別_歯科健診医療機関受診状況!AO30</f>
        <v>121009</v>
      </c>
      <c r="AP228" s="71">
        <f>地区別_歯科健診医療機関受診状況!AP30</f>
        <v>0.18570970360787167</v>
      </c>
      <c r="AQ228" s="72">
        <f>地区別_歯科健診医療機関受診状況!AQ30</f>
        <v>530594</v>
      </c>
      <c r="AR228" s="71">
        <f>地区別_歯科健診医療機関受診状況!AR30</f>
        <v>0.81429029639212835</v>
      </c>
    </row>
    <row r="229" spans="2:44" s="12" customFormat="1" ht="13.5" customHeight="1">
      <c r="B229" s="262"/>
      <c r="C229" s="263"/>
      <c r="D229" s="70" t="s">
        <v>169</v>
      </c>
      <c r="E229" s="102">
        <f>地区別_歯科健診医療機関受診状況!E31</f>
        <v>1226</v>
      </c>
      <c r="F229" s="69">
        <f>地区別_歯科健診医療機関受診状況!F31</f>
        <v>18</v>
      </c>
      <c r="G229" s="67">
        <f>地区別_歯科健診医療機関受診状況!G31</f>
        <v>1.468189233278956E-2</v>
      </c>
      <c r="H229" s="69">
        <f>地区別_歯科健診医療機関受診状況!H31</f>
        <v>1208</v>
      </c>
      <c r="I229" s="67">
        <f>地区別_歯科健診医療機関受診状況!I31</f>
        <v>0.9853181076672104</v>
      </c>
      <c r="J229" s="102">
        <f>地区別_歯科健診医療機関受診状況!J31</f>
        <v>3232</v>
      </c>
      <c r="K229" s="69">
        <f>地区別_歯科健診医療機関受診状況!K31</f>
        <v>48</v>
      </c>
      <c r="L229" s="67">
        <f>地区別_歯科健診医療機関受診状況!L31</f>
        <v>1.4851485148514851E-2</v>
      </c>
      <c r="M229" s="69">
        <f>地区別_歯科健診医療機関受診状況!M31</f>
        <v>3184</v>
      </c>
      <c r="N229" s="67">
        <f>地区別_歯科健診医療機関受診状況!N31</f>
        <v>0.98514851485148514</v>
      </c>
      <c r="O229" s="102">
        <f>地区別_歯科健診医療機関受診状況!O31</f>
        <v>192856</v>
      </c>
      <c r="P229" s="69">
        <f>地区別_歯科健診医療機関受診状況!P31</f>
        <v>4020</v>
      </c>
      <c r="Q229" s="67">
        <f>地区別_歯科健診医療機関受診状況!Q31</f>
        <v>2.0844567967810181E-2</v>
      </c>
      <c r="R229" s="69">
        <f>地区別_歯科健診医療機関受診状況!R31</f>
        <v>188836</v>
      </c>
      <c r="S229" s="67">
        <f>地区別_歯科健診医療機関受診状況!S31</f>
        <v>0.9791554320321898</v>
      </c>
      <c r="T229" s="102">
        <f>地区別_歯科健診医療機関受診状況!T31</f>
        <v>150436</v>
      </c>
      <c r="U229" s="69">
        <f>地区別_歯科健診医療機関受診状況!U31</f>
        <v>2751</v>
      </c>
      <c r="V229" s="67">
        <f>地区別_歯科健診医療機関受診状況!V31</f>
        <v>1.8286846233614294E-2</v>
      </c>
      <c r="W229" s="69">
        <f>地区別_歯科健診医療機関受診状況!W31</f>
        <v>147685</v>
      </c>
      <c r="X229" s="67">
        <f>地区別_歯科健診医療機関受診状況!X31</f>
        <v>0.98171315376638568</v>
      </c>
      <c r="Y229" s="102">
        <f>地区別_歯科健診医療機関受診状況!Y31</f>
        <v>103786</v>
      </c>
      <c r="Z229" s="69">
        <f>地区別_歯科健診医療機関受診状況!Z31</f>
        <v>1520</v>
      </c>
      <c r="AA229" s="67">
        <f>地区別_歯科健診医療機関受診状況!AA31</f>
        <v>1.4645520590445726E-2</v>
      </c>
      <c r="AB229" s="69">
        <f>地区別_歯科健診医療機関受診状況!AB31</f>
        <v>102266</v>
      </c>
      <c r="AC229" s="67">
        <f>地区別_歯科健診医療機関受診状況!AC31</f>
        <v>0.98535447940955423</v>
      </c>
      <c r="AD229" s="102">
        <f>地区別_歯科健診医療機関受診状況!AD31</f>
        <v>49235</v>
      </c>
      <c r="AE229" s="69">
        <f>地区別_歯科健診医療機関受診状況!AE31</f>
        <v>392</v>
      </c>
      <c r="AF229" s="67">
        <f>地区別_歯科健診医療機関受診状況!AF31</f>
        <v>7.9618157814562805E-3</v>
      </c>
      <c r="AG229" s="69">
        <f>地区別_歯科健診医療機関受診状況!AG31</f>
        <v>48843</v>
      </c>
      <c r="AH229" s="67">
        <f>地区別_歯科健診医療機関受診状況!AH31</f>
        <v>0.99203818421854373</v>
      </c>
      <c r="AI229" s="102">
        <f>地区別_歯科健診医療機関受診状況!AI31</f>
        <v>17233</v>
      </c>
      <c r="AJ229" s="69">
        <f>地区別_歯科健診医療機関受診状況!AJ31</f>
        <v>63</v>
      </c>
      <c r="AK229" s="67">
        <f>地区別_歯科健診医療機関受診状況!AK31</f>
        <v>3.655776707479835E-3</v>
      </c>
      <c r="AL229" s="69">
        <f>地区別_歯科健診医療機関受診状況!AL31</f>
        <v>17170</v>
      </c>
      <c r="AM229" s="67">
        <f>地区別_歯科健診医療機関受診状況!AM31</f>
        <v>0.99634422329252015</v>
      </c>
      <c r="AN229" s="102">
        <f>地区別_歯科健診医療機関受診状況!AN31</f>
        <v>518004</v>
      </c>
      <c r="AO229" s="69">
        <f>地区別_歯科健診医療機関受診状況!AO31</f>
        <v>8812</v>
      </c>
      <c r="AP229" s="67">
        <f>地区別_歯科健診医療機関受診状況!AP31</f>
        <v>1.7011451649022014E-2</v>
      </c>
      <c r="AQ229" s="68">
        <f>地区別_歯科健診医療機関受診状況!AQ31</f>
        <v>509192</v>
      </c>
      <c r="AR229" s="67">
        <f>地区別_歯科健診医療機関受診状況!AR31</f>
        <v>0.98298854835097793</v>
      </c>
    </row>
    <row r="230" spans="2:44" s="12" customFormat="1" ht="13.5" customHeight="1">
      <c r="B230" s="247"/>
      <c r="C230" s="248"/>
      <c r="D230" s="63" t="s">
        <v>74</v>
      </c>
      <c r="E230" s="105">
        <f>地区別_歯科健診医療機関受診状況!E32</f>
        <v>2743</v>
      </c>
      <c r="F230" s="62">
        <f>地区別_歯科健診医療機関受診状況!F32</f>
        <v>187</v>
      </c>
      <c r="G230" s="60">
        <f>地区別_歯科健診医療機関受診状況!G32</f>
        <v>6.8173532628508934E-2</v>
      </c>
      <c r="H230" s="62">
        <f>地区別_歯科健診医療機関受診状況!H32</f>
        <v>2556</v>
      </c>
      <c r="I230" s="60">
        <f>地区別_歯科健診医療機関受診状況!I32</f>
        <v>0.93182646737149111</v>
      </c>
      <c r="J230" s="105">
        <f>地区別_歯科健診医療機関受診状況!J32</f>
        <v>7289</v>
      </c>
      <c r="K230" s="62">
        <f>地区別_歯科健診医療機関受診状況!K32</f>
        <v>522</v>
      </c>
      <c r="L230" s="60">
        <f>地区別_歯科健診医療機関受診状況!L32</f>
        <v>7.1614761970091922E-2</v>
      </c>
      <c r="M230" s="62">
        <f>地区別_歯科健診医療機関受診状況!M32</f>
        <v>6767</v>
      </c>
      <c r="N230" s="60">
        <f>地区別_歯科健診医療機関受診状況!N32</f>
        <v>0.92838523802990813</v>
      </c>
      <c r="O230" s="105">
        <f>地区別_歯科健診医療機関受診状況!O32</f>
        <v>458005</v>
      </c>
      <c r="P230" s="62">
        <f>地区別_歯科健診医療機関受診状況!P32</f>
        <v>59667</v>
      </c>
      <c r="Q230" s="60">
        <f>地区別_歯科健診医療機関受診状況!Q32</f>
        <v>0.13027587035076035</v>
      </c>
      <c r="R230" s="62">
        <f>地区別_歯科健診医療機関受診状況!R32</f>
        <v>398338</v>
      </c>
      <c r="S230" s="60">
        <f>地区別_歯科健診医療機関受診状況!S32</f>
        <v>0.86972412964923962</v>
      </c>
      <c r="T230" s="105">
        <f>地区別_歯科健診医療機関受診状況!T32</f>
        <v>356227</v>
      </c>
      <c r="U230" s="62">
        <f>地区別_歯科健診医療機関受診状況!U32</f>
        <v>43375</v>
      </c>
      <c r="V230" s="60">
        <f>地区別_歯科健診医療機関受診状況!V32</f>
        <v>0.12176224710647986</v>
      </c>
      <c r="W230" s="62">
        <f>地区別_歯科健診医療機関受診状況!W32</f>
        <v>312852</v>
      </c>
      <c r="X230" s="60">
        <f>地区別_歯科健診医療機関受診状況!X32</f>
        <v>0.87823775289352013</v>
      </c>
      <c r="Y230" s="105">
        <f>地区別_歯科健診医療機関受診状況!Y32</f>
        <v>221243</v>
      </c>
      <c r="Z230" s="62">
        <f>地区別_歯科健診医療機関受診状況!Z32</f>
        <v>20289</v>
      </c>
      <c r="AA230" s="60">
        <f>地区別_歯科健診医療機関受診状況!AA32</f>
        <v>9.1704596303611871E-2</v>
      </c>
      <c r="AB230" s="62">
        <f>地区別_歯科健診医療機関受診状況!AB32</f>
        <v>200954</v>
      </c>
      <c r="AC230" s="60">
        <f>地区別_歯科健診医療機関受診状況!AC32</f>
        <v>0.90829540369638817</v>
      </c>
      <c r="AD230" s="105">
        <f>地区別_歯科健診医療機関受診状況!AD32</f>
        <v>94002</v>
      </c>
      <c r="AE230" s="62">
        <f>地区別_歯科健診医療機関受診状況!AE32</f>
        <v>5061</v>
      </c>
      <c r="AF230" s="60">
        <f>地区別_歯科健診医療機関受診状況!AF32</f>
        <v>5.3839280015318826E-2</v>
      </c>
      <c r="AG230" s="62">
        <f>地区別_歯科健診医療機関受診状況!AG32</f>
        <v>88941</v>
      </c>
      <c r="AH230" s="60">
        <f>地区別_歯科健診医療機関受診状況!AH32</f>
        <v>0.94616071998468121</v>
      </c>
      <c r="AI230" s="105">
        <f>地区別_歯科健診医療機関受診状況!AI32</f>
        <v>30098</v>
      </c>
      <c r="AJ230" s="62">
        <f>地区別_歯科健診医療機関受診状況!AJ32</f>
        <v>720</v>
      </c>
      <c r="AK230" s="60">
        <f>地区別_歯科健診医療機関受診状況!AK32</f>
        <v>2.39218552727756E-2</v>
      </c>
      <c r="AL230" s="62">
        <f>地区別_歯科健診医療機関受診状況!AL32</f>
        <v>29378</v>
      </c>
      <c r="AM230" s="60">
        <f>地区別_歯科健診医療機関受診状況!AM32</f>
        <v>0.97607814472722443</v>
      </c>
      <c r="AN230" s="105">
        <f>地区別_歯科健診医療機関受診状況!AN32</f>
        <v>1169607</v>
      </c>
      <c r="AO230" s="62">
        <f>地区別_歯科健診医療機関受診状況!AO32</f>
        <v>129821</v>
      </c>
      <c r="AP230" s="60">
        <f>地区別_歯科健診医療機関受診状況!AP32</f>
        <v>0.11099540272929283</v>
      </c>
      <c r="AQ230" s="61">
        <f>地区別_歯科健診医療機関受診状況!AQ32</f>
        <v>1039786</v>
      </c>
      <c r="AR230" s="60">
        <f>地区別_歯科健診医療機関受診状況!AR32</f>
        <v>0.88900459727070713</v>
      </c>
    </row>
    <row r="231" spans="2:44" s="12" customFormat="1">
      <c r="B231" s="59"/>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row>
  </sheetData>
  <mergeCells count="190">
    <mergeCell ref="B54:B56"/>
    <mergeCell ref="C54:C56"/>
    <mergeCell ref="B57:B59"/>
    <mergeCell ref="C57:C59"/>
    <mergeCell ref="B60:B62"/>
    <mergeCell ref="C60:C62"/>
    <mergeCell ref="B87:B89"/>
    <mergeCell ref="C87:C89"/>
    <mergeCell ref="B90:B92"/>
    <mergeCell ref="C90:C92"/>
    <mergeCell ref="B72:B74"/>
    <mergeCell ref="C72:C74"/>
    <mergeCell ref="B75:B77"/>
    <mergeCell ref="C75:C77"/>
    <mergeCell ref="B63:B65"/>
    <mergeCell ref="C63:C65"/>
    <mergeCell ref="B66:B68"/>
    <mergeCell ref="C66:C68"/>
    <mergeCell ref="B69:B71"/>
    <mergeCell ref="C69:C71"/>
    <mergeCell ref="B78:B80"/>
    <mergeCell ref="C78:C80"/>
    <mergeCell ref="B81:B83"/>
    <mergeCell ref="C81:C83"/>
    <mergeCell ref="B84:B86"/>
    <mergeCell ref="C84:C86"/>
    <mergeCell ref="B111:B113"/>
    <mergeCell ref="C111:C113"/>
    <mergeCell ref="B114:B116"/>
    <mergeCell ref="C114:C116"/>
    <mergeCell ref="B96:B98"/>
    <mergeCell ref="C96:C98"/>
    <mergeCell ref="B99:B101"/>
    <mergeCell ref="C99:C101"/>
    <mergeCell ref="B93:B95"/>
    <mergeCell ref="C93:C95"/>
    <mergeCell ref="B102:B104"/>
    <mergeCell ref="C102:C104"/>
    <mergeCell ref="B105:B107"/>
    <mergeCell ref="C105:C107"/>
    <mergeCell ref="B108:B110"/>
    <mergeCell ref="C108:C110"/>
    <mergeCell ref="B117:B119"/>
    <mergeCell ref="C117:C119"/>
    <mergeCell ref="B126:B128"/>
    <mergeCell ref="C126:C128"/>
    <mergeCell ref="B129:B131"/>
    <mergeCell ref="C129:C131"/>
    <mergeCell ref="B162:B164"/>
    <mergeCell ref="C162:C164"/>
    <mergeCell ref="B144:B146"/>
    <mergeCell ref="C144:C146"/>
    <mergeCell ref="B147:B149"/>
    <mergeCell ref="C147:C149"/>
    <mergeCell ref="B141:B143"/>
    <mergeCell ref="C141:C143"/>
    <mergeCell ref="B135:B137"/>
    <mergeCell ref="C135:C137"/>
    <mergeCell ref="B138:B140"/>
    <mergeCell ref="C138:C140"/>
    <mergeCell ref="B132:B134"/>
    <mergeCell ref="C132:C134"/>
    <mergeCell ref="B120:B122"/>
    <mergeCell ref="C120:C122"/>
    <mergeCell ref="B123:B125"/>
    <mergeCell ref="C123:C125"/>
    <mergeCell ref="B192:B194"/>
    <mergeCell ref="C192:C194"/>
    <mergeCell ref="B195:B197"/>
    <mergeCell ref="C195:C197"/>
    <mergeCell ref="B150:B152"/>
    <mergeCell ref="C150:C152"/>
    <mergeCell ref="B153:B155"/>
    <mergeCell ref="C153:C155"/>
    <mergeCell ref="B156:B158"/>
    <mergeCell ref="C156:C158"/>
    <mergeCell ref="B183:B185"/>
    <mergeCell ref="C183:C185"/>
    <mergeCell ref="B186:B188"/>
    <mergeCell ref="C186:C188"/>
    <mergeCell ref="B189:B191"/>
    <mergeCell ref="C189:C191"/>
    <mergeCell ref="B168:B170"/>
    <mergeCell ref="C168:C170"/>
    <mergeCell ref="B171:B173"/>
    <mergeCell ref="C171:C173"/>
    <mergeCell ref="B165:B167"/>
    <mergeCell ref="C165:C167"/>
    <mergeCell ref="B159:B161"/>
    <mergeCell ref="C159:C161"/>
    <mergeCell ref="B45:B47"/>
    <mergeCell ref="C45:C47"/>
    <mergeCell ref="B216:B218"/>
    <mergeCell ref="C216:C218"/>
    <mergeCell ref="B219:B221"/>
    <mergeCell ref="C219:C221"/>
    <mergeCell ref="B174:B176"/>
    <mergeCell ref="C174:C176"/>
    <mergeCell ref="B177:B179"/>
    <mergeCell ref="C177:C179"/>
    <mergeCell ref="B180:B182"/>
    <mergeCell ref="C180:C182"/>
    <mergeCell ref="B207:B209"/>
    <mergeCell ref="C207:C209"/>
    <mergeCell ref="B210:B212"/>
    <mergeCell ref="C210:C212"/>
    <mergeCell ref="B213:B215"/>
    <mergeCell ref="C213:C215"/>
    <mergeCell ref="B198:B200"/>
    <mergeCell ref="C198:C200"/>
    <mergeCell ref="B201:B203"/>
    <mergeCell ref="C201:C203"/>
    <mergeCell ref="B204:B206"/>
    <mergeCell ref="C204:C206"/>
    <mergeCell ref="C30:C32"/>
    <mergeCell ref="B33:B35"/>
    <mergeCell ref="C33:C35"/>
    <mergeCell ref="B36:B38"/>
    <mergeCell ref="C36:C38"/>
    <mergeCell ref="B39:B41"/>
    <mergeCell ref="C39:C41"/>
    <mergeCell ref="B42:B44"/>
    <mergeCell ref="C42:C44"/>
    <mergeCell ref="B51:B53"/>
    <mergeCell ref="C51:C53"/>
    <mergeCell ref="B228:C230"/>
    <mergeCell ref="B9:B11"/>
    <mergeCell ref="C9:C11"/>
    <mergeCell ref="B12:B14"/>
    <mergeCell ref="C12:C14"/>
    <mergeCell ref="B222:B224"/>
    <mergeCell ref="C222:C224"/>
    <mergeCell ref="B225:B227"/>
    <mergeCell ref="C225:C227"/>
    <mergeCell ref="B24:B26"/>
    <mergeCell ref="C24:C26"/>
    <mergeCell ref="B15:B17"/>
    <mergeCell ref="C15:C17"/>
    <mergeCell ref="B18:B20"/>
    <mergeCell ref="C18:C20"/>
    <mergeCell ref="B21:B23"/>
    <mergeCell ref="C21:C23"/>
    <mergeCell ref="B48:B50"/>
    <mergeCell ref="C48:C50"/>
    <mergeCell ref="B27:B29"/>
    <mergeCell ref="C27:C29"/>
    <mergeCell ref="B30:B32"/>
    <mergeCell ref="AN3:AR3"/>
    <mergeCell ref="AI3:AM3"/>
    <mergeCell ref="B6:B8"/>
    <mergeCell ref="C6:C8"/>
    <mergeCell ref="U4:V4"/>
    <mergeCell ref="W4:X4"/>
    <mergeCell ref="Z4:AA4"/>
    <mergeCell ref="AB4:AC4"/>
    <mergeCell ref="AE4:AF4"/>
    <mergeCell ref="AG4:AH4"/>
    <mergeCell ref="B3:B5"/>
    <mergeCell ref="C3:C5"/>
    <mergeCell ref="D3:D5"/>
    <mergeCell ref="E4:E5"/>
    <mergeCell ref="AD3:AH3"/>
    <mergeCell ref="Y3:AC3"/>
    <mergeCell ref="T3:X3"/>
    <mergeCell ref="O3:S3"/>
    <mergeCell ref="J3:N3"/>
    <mergeCell ref="E3:I3"/>
    <mergeCell ref="AU4:AV4"/>
    <mergeCell ref="AW4:AX4"/>
    <mergeCell ref="BC4:BD4"/>
    <mergeCell ref="BA4:BB4"/>
    <mergeCell ref="F4:G4"/>
    <mergeCell ref="H4:I4"/>
    <mergeCell ref="K4:L4"/>
    <mergeCell ref="M4:N4"/>
    <mergeCell ref="P4:Q4"/>
    <mergeCell ref="R4:S4"/>
    <mergeCell ref="AJ4:AK4"/>
    <mergeCell ref="AL4:AM4"/>
    <mergeCell ref="AO4:AP4"/>
    <mergeCell ref="AQ4:AR4"/>
    <mergeCell ref="J4:J5"/>
    <mergeCell ref="AN4:AN5"/>
    <mergeCell ref="AI4:AI5"/>
    <mergeCell ref="AD4:AD5"/>
    <mergeCell ref="Y4:Y5"/>
    <mergeCell ref="T4:T5"/>
    <mergeCell ref="O4:O5"/>
    <mergeCell ref="AZ4:AZ5"/>
    <mergeCell ref="AT4:AT5"/>
  </mergeCells>
  <phoneticPr fontId="3"/>
  <pageMargins left="0.59055118110236227" right="0.31496062992125984"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43" man="1"/>
    <brk id="125" max="43" man="1"/>
    <brk id="185" max="43" man="1"/>
  </rowBreaks>
  <colBreaks count="1" manualBreakCount="1">
    <brk id="24" max="229" man="1"/>
  </colBreaks>
  <ignoredErrors>
    <ignoredError sqref="AP6:AP7 AM8:AR227" formula="1"/>
    <ignoredError sqref="AU6:AX80" emptyCellReferenc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1:12" ht="16.5" customHeight="1">
      <c r="A1" s="3" t="s">
        <v>286</v>
      </c>
    </row>
    <row r="2" spans="1:12" ht="16.5" customHeight="1">
      <c r="A2" s="3" t="s">
        <v>199</v>
      </c>
    </row>
    <row r="3" spans="1:12" ht="16.5" customHeight="1">
      <c r="A3" s="3" t="s">
        <v>200</v>
      </c>
      <c r="L3" s="3" t="s">
        <v>201</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0"/>
  <sheetViews>
    <sheetView showGridLines="0" zoomScaleNormal="100" zoomScaleSheetLayoutView="100" workbookViewId="0"/>
  </sheetViews>
  <sheetFormatPr defaultColWidth="9" defaultRowHeight="13.5"/>
  <cols>
    <col min="1" max="1" width="4.625" style="42" customWidth="1"/>
    <col min="2" max="2" width="6.125" style="42" customWidth="1"/>
    <col min="3" max="6" width="16.625" style="42" customWidth="1"/>
    <col min="7" max="8" width="17.125" style="42" customWidth="1"/>
    <col min="9" max="9" width="9" style="42"/>
    <col min="10" max="10" width="17.875" style="42" customWidth="1"/>
    <col min="11" max="16384" width="9" style="42"/>
  </cols>
  <sheetData>
    <row r="1" spans="1:10" ht="16.5" customHeight="1">
      <c r="A1" s="3" t="s">
        <v>252</v>
      </c>
    </row>
    <row r="2" spans="1:10" ht="16.5" customHeight="1">
      <c r="A2" s="3" t="s">
        <v>127</v>
      </c>
    </row>
    <row r="3" spans="1:10" ht="18" customHeight="1">
      <c r="A3" s="3"/>
      <c r="B3" s="308" t="s">
        <v>150</v>
      </c>
      <c r="C3" s="308"/>
      <c r="D3" s="313" t="s">
        <v>188</v>
      </c>
      <c r="E3" s="306" t="s">
        <v>149</v>
      </c>
      <c r="F3" s="307"/>
    </row>
    <row r="4" spans="1:10" ht="42" customHeight="1">
      <c r="B4" s="308"/>
      <c r="C4" s="308"/>
      <c r="D4" s="314"/>
      <c r="E4" s="54" t="s">
        <v>182</v>
      </c>
      <c r="F4" s="114" t="s">
        <v>183</v>
      </c>
    </row>
    <row r="5" spans="1:10" ht="35.450000000000003" customHeight="1">
      <c r="B5" s="309" t="s">
        <v>254</v>
      </c>
      <c r="C5" s="310"/>
      <c r="D5" s="115">
        <f>地区別_府内府外別健診受診率!Z30</f>
        <v>991726</v>
      </c>
      <c r="E5" s="53">
        <f>地区別_府内府外別健診受診率!AA30</f>
        <v>194150</v>
      </c>
      <c r="F5" s="52">
        <f>地区別_府内府外別健診受診率!AB30</f>
        <v>0.19576979931957011</v>
      </c>
    </row>
    <row r="6" spans="1:10" ht="35.450000000000003" customHeight="1" thickBot="1">
      <c r="B6" s="332" t="s">
        <v>269</v>
      </c>
      <c r="C6" s="333"/>
      <c r="D6" s="107">
        <f>地区別_府内府外別健診受診率!Z31</f>
        <v>10218</v>
      </c>
      <c r="E6" s="53">
        <f>地区別_府内府外別健診受診率!AA31</f>
        <v>620</v>
      </c>
      <c r="F6" s="52">
        <f>地区別_府内府外別健診受診率!AB31</f>
        <v>6.0677236249755337E-2</v>
      </c>
    </row>
    <row r="7" spans="1:10" ht="35.450000000000003" customHeight="1" thickTop="1">
      <c r="B7" s="304" t="s">
        <v>74</v>
      </c>
      <c r="C7" s="304"/>
      <c r="D7" s="108">
        <f>地区別_府内府外別健診受診率!Z32</f>
        <v>1001944</v>
      </c>
      <c r="E7" s="96">
        <f>地区別_府内府外別健診受診率!AA32</f>
        <v>194770</v>
      </c>
      <c r="F7" s="50">
        <f>地区別_府内府外別健診受診率!AB32</f>
        <v>0.19439210175418986</v>
      </c>
    </row>
    <row r="8" spans="1:10" ht="13.5" customHeight="1">
      <c r="B8" s="166" t="s">
        <v>284</v>
      </c>
      <c r="C8" s="45"/>
      <c r="D8" s="45"/>
      <c r="E8" s="44"/>
      <c r="F8" s="43"/>
    </row>
    <row r="9" spans="1:10" ht="13.5" customHeight="1">
      <c r="B9" s="46" t="s">
        <v>204</v>
      </c>
      <c r="C9" s="45"/>
      <c r="D9" s="45"/>
      <c r="E9" s="44"/>
      <c r="F9" s="43"/>
    </row>
    <row r="10" spans="1:10" ht="13.5" customHeight="1">
      <c r="B10" s="8" t="s">
        <v>216</v>
      </c>
      <c r="C10" s="45"/>
      <c r="D10" s="45"/>
      <c r="E10" s="44"/>
      <c r="F10" s="43"/>
    </row>
    <row r="11" spans="1:10">
      <c r="B11" s="156" t="s">
        <v>262</v>
      </c>
      <c r="C11" s="157"/>
    </row>
    <row r="12" spans="1:10">
      <c r="B12" s="48" t="s">
        <v>263</v>
      </c>
      <c r="C12" s="157"/>
    </row>
    <row r="13" spans="1:10">
      <c r="B13" s="127" t="s">
        <v>264</v>
      </c>
      <c r="C13" s="158"/>
      <c r="D13" s="158"/>
      <c r="E13" s="158"/>
      <c r="F13" s="158"/>
      <c r="G13" s="158"/>
    </row>
    <row r="14" spans="1:10">
      <c r="B14" s="47"/>
      <c r="C14" s="49"/>
      <c r="D14" s="49"/>
    </row>
    <row r="15" spans="1:10" ht="16.5" customHeight="1">
      <c r="A15" s="3" t="s">
        <v>252</v>
      </c>
      <c r="J15" s="42" t="s">
        <v>287</v>
      </c>
    </row>
    <row r="16" spans="1:10" ht="16.5" customHeight="1">
      <c r="A16" s="3" t="s">
        <v>127</v>
      </c>
      <c r="J16" s="209" t="s">
        <v>288</v>
      </c>
    </row>
    <row r="48" spans="2:6" ht="13.5" customHeight="1">
      <c r="B48" s="166" t="s">
        <v>284</v>
      </c>
      <c r="C48" s="45"/>
      <c r="D48" s="45"/>
      <c r="E48" s="44"/>
      <c r="F48" s="43"/>
    </row>
    <row r="49" spans="2:2">
      <c r="B49" s="46" t="s">
        <v>204</v>
      </c>
    </row>
    <row r="50" spans="2:2">
      <c r="B50" s="8" t="s">
        <v>216</v>
      </c>
    </row>
  </sheetData>
  <mergeCells count="6">
    <mergeCell ref="E3:F3"/>
    <mergeCell ref="B5:C5"/>
    <mergeCell ref="B6:C6"/>
    <mergeCell ref="B7:C7"/>
    <mergeCell ref="B3:C4"/>
    <mergeCell ref="D3:D4"/>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Y37"/>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28" width="10.625" style="3" customWidth="1"/>
    <col min="29" max="29" width="9" style="3"/>
    <col min="30" max="30" width="14.125" style="3" customWidth="1"/>
    <col min="31" max="32" width="12.5" style="3" customWidth="1"/>
    <col min="33" max="16384" width="9" style="3"/>
  </cols>
  <sheetData>
    <row r="1" spans="1:51" ht="16.5" customHeight="1">
      <c r="A1" s="3" t="s">
        <v>252</v>
      </c>
    </row>
    <row r="2" spans="1:51" ht="16.5" customHeight="1">
      <c r="A2" s="3" t="s">
        <v>128</v>
      </c>
    </row>
    <row r="3" spans="1:51" ht="16.5" customHeight="1">
      <c r="B3" s="251"/>
      <c r="C3" s="283" t="s">
        <v>105</v>
      </c>
      <c r="D3" s="283" t="s">
        <v>165</v>
      </c>
      <c r="E3" s="287" t="s">
        <v>65</v>
      </c>
      <c r="F3" s="288"/>
      <c r="G3" s="288"/>
      <c r="H3" s="287" t="s">
        <v>66</v>
      </c>
      <c r="I3" s="288"/>
      <c r="J3" s="288"/>
      <c r="K3" s="287" t="s">
        <v>67</v>
      </c>
      <c r="L3" s="288"/>
      <c r="M3" s="288"/>
      <c r="N3" s="287" t="s">
        <v>68</v>
      </c>
      <c r="O3" s="288"/>
      <c r="P3" s="289"/>
      <c r="Q3" s="287" t="s">
        <v>69</v>
      </c>
      <c r="R3" s="288"/>
      <c r="S3" s="288"/>
      <c r="T3" s="287" t="s">
        <v>70</v>
      </c>
      <c r="U3" s="288"/>
      <c r="V3" s="288"/>
      <c r="W3" s="287" t="s">
        <v>71</v>
      </c>
      <c r="X3" s="288"/>
      <c r="Y3" s="288"/>
      <c r="Z3" s="287" t="s">
        <v>64</v>
      </c>
      <c r="AA3" s="288"/>
      <c r="AB3" s="289"/>
      <c r="AD3" s="6" t="s">
        <v>147</v>
      </c>
    </row>
    <row r="4" spans="1:51" ht="16.5" customHeight="1">
      <c r="B4" s="251"/>
      <c r="C4" s="283"/>
      <c r="D4" s="283"/>
      <c r="E4" s="284" t="s">
        <v>187</v>
      </c>
      <c r="F4" s="320" t="s">
        <v>149</v>
      </c>
      <c r="G4" s="293"/>
      <c r="H4" s="284" t="s">
        <v>186</v>
      </c>
      <c r="I4" s="320" t="s">
        <v>149</v>
      </c>
      <c r="J4" s="293"/>
      <c r="K4" s="284" t="s">
        <v>186</v>
      </c>
      <c r="L4" s="320" t="s">
        <v>149</v>
      </c>
      <c r="M4" s="293"/>
      <c r="N4" s="284" t="s">
        <v>186</v>
      </c>
      <c r="O4" s="320" t="s">
        <v>149</v>
      </c>
      <c r="P4" s="293"/>
      <c r="Q4" s="284" t="s">
        <v>186</v>
      </c>
      <c r="R4" s="320" t="s">
        <v>149</v>
      </c>
      <c r="S4" s="293"/>
      <c r="T4" s="284" t="s">
        <v>186</v>
      </c>
      <c r="U4" s="320" t="s">
        <v>149</v>
      </c>
      <c r="V4" s="293"/>
      <c r="W4" s="284" t="s">
        <v>186</v>
      </c>
      <c r="X4" s="320" t="s">
        <v>149</v>
      </c>
      <c r="Y4" s="293"/>
      <c r="Z4" s="284" t="s">
        <v>186</v>
      </c>
      <c r="AA4" s="320" t="s">
        <v>149</v>
      </c>
      <c r="AB4" s="293"/>
      <c r="AE4" s="159" t="s">
        <v>255</v>
      </c>
      <c r="AF4" s="159" t="s">
        <v>269</v>
      </c>
    </row>
    <row r="5" spans="1:51" ht="50.1" customHeight="1">
      <c r="B5" s="251"/>
      <c r="C5" s="283"/>
      <c r="D5" s="283"/>
      <c r="E5" s="286"/>
      <c r="F5" s="94" t="s">
        <v>182</v>
      </c>
      <c r="G5" s="114" t="s">
        <v>183</v>
      </c>
      <c r="H5" s="286"/>
      <c r="I5" s="94" t="s">
        <v>182</v>
      </c>
      <c r="J5" s="114" t="s">
        <v>183</v>
      </c>
      <c r="K5" s="286"/>
      <c r="L5" s="94" t="s">
        <v>182</v>
      </c>
      <c r="M5" s="114" t="s">
        <v>183</v>
      </c>
      <c r="N5" s="286"/>
      <c r="O5" s="94" t="s">
        <v>182</v>
      </c>
      <c r="P5" s="114" t="s">
        <v>183</v>
      </c>
      <c r="Q5" s="286"/>
      <c r="R5" s="94" t="s">
        <v>182</v>
      </c>
      <c r="S5" s="114" t="s">
        <v>183</v>
      </c>
      <c r="T5" s="286"/>
      <c r="U5" s="94" t="s">
        <v>182</v>
      </c>
      <c r="V5" s="114" t="s">
        <v>183</v>
      </c>
      <c r="W5" s="286"/>
      <c r="X5" s="94" t="s">
        <v>182</v>
      </c>
      <c r="Y5" s="114" t="s">
        <v>183</v>
      </c>
      <c r="Z5" s="286"/>
      <c r="AA5" s="94" t="s">
        <v>182</v>
      </c>
      <c r="AB5" s="114" t="s">
        <v>183</v>
      </c>
      <c r="AD5" s="160"/>
      <c r="AE5" s="161" t="s">
        <v>258</v>
      </c>
      <c r="AF5" s="161" t="s">
        <v>258</v>
      </c>
      <c r="AH5" s="6" t="s">
        <v>223</v>
      </c>
    </row>
    <row r="6" spans="1:51" s="12" customFormat="1" ht="13.5" customHeight="1">
      <c r="A6" s="81"/>
      <c r="B6" s="242">
        <v>1</v>
      </c>
      <c r="C6" s="315" t="s">
        <v>124</v>
      </c>
      <c r="D6" s="80" t="s">
        <v>255</v>
      </c>
      <c r="E6" s="101">
        <v>66</v>
      </c>
      <c r="F6" s="79">
        <v>13</v>
      </c>
      <c r="G6" s="77">
        <f t="shared" ref="G6:G32" si="0">IFERROR(F6/E6,"-")</f>
        <v>0.19696969696969696</v>
      </c>
      <c r="H6" s="101">
        <v>227</v>
      </c>
      <c r="I6" s="79">
        <v>61</v>
      </c>
      <c r="J6" s="77">
        <f t="shared" ref="J6:J32" si="1">IFERROR(I6/H6,"-")</f>
        <v>0.2687224669603524</v>
      </c>
      <c r="K6" s="101">
        <v>41289</v>
      </c>
      <c r="L6" s="79">
        <v>13784</v>
      </c>
      <c r="M6" s="77">
        <f t="shared" ref="M6:M32" si="2">IFERROR(L6/K6,"-")</f>
        <v>0.33384194337474871</v>
      </c>
      <c r="N6" s="101">
        <v>35262</v>
      </c>
      <c r="O6" s="79">
        <v>10731</v>
      </c>
      <c r="P6" s="77">
        <f t="shared" ref="P6:P32" si="3">IFERROR(O6/N6,"-")</f>
        <v>0.30432193295899268</v>
      </c>
      <c r="Q6" s="101">
        <v>23547</v>
      </c>
      <c r="R6" s="79">
        <v>5386</v>
      </c>
      <c r="S6" s="77">
        <f t="shared" ref="S6:S32" si="4">IFERROR(R6/Q6,"-")</f>
        <v>0.22873402131906401</v>
      </c>
      <c r="T6" s="101">
        <v>9968</v>
      </c>
      <c r="U6" s="79">
        <v>1579</v>
      </c>
      <c r="V6" s="77">
        <f t="shared" ref="V6:V32" si="5">IFERROR(U6/T6,"-")</f>
        <v>0.15840690208667738</v>
      </c>
      <c r="W6" s="101">
        <v>3135</v>
      </c>
      <c r="X6" s="79">
        <v>335</v>
      </c>
      <c r="Y6" s="77">
        <f t="shared" ref="Y6:Y32" si="6">IFERROR(X6/W6,"-")</f>
        <v>0.10685805422647528</v>
      </c>
      <c r="Z6" s="101">
        <f t="shared" ref="Z6:AA32" si="7">SUM(E6,H6,K6,N6,Q6,T6,W6)</f>
        <v>113494</v>
      </c>
      <c r="AA6" s="79">
        <f t="shared" si="7"/>
        <v>31889</v>
      </c>
      <c r="AB6" s="77">
        <f t="shared" ref="AB6:AB32" si="8">IFERROR(AA6/Z6,"-")</f>
        <v>0.28097520573774826</v>
      </c>
      <c r="AC6" s="58">
        <v>1</v>
      </c>
      <c r="AD6" s="82" t="s">
        <v>156</v>
      </c>
      <c r="AE6" s="38">
        <f>INDEX($AB:$AB,(ROW()+(AC6*2))-2)</f>
        <v>0.28097520573774826</v>
      </c>
      <c r="AF6" s="38">
        <f>INDEX($AB:$AB,(ROW()+(AC6*2))-1)</f>
        <v>8.5207612456747406E-2</v>
      </c>
      <c r="AH6" s="279" t="s">
        <v>124</v>
      </c>
      <c r="AI6" s="279"/>
      <c r="AJ6" s="279" t="s">
        <v>7</v>
      </c>
      <c r="AK6" s="279"/>
      <c r="AL6" s="279" t="s">
        <v>12</v>
      </c>
      <c r="AM6" s="279"/>
      <c r="AN6" s="279" t="s">
        <v>20</v>
      </c>
      <c r="AO6" s="279"/>
      <c r="AP6" s="279" t="s">
        <v>24</v>
      </c>
      <c r="AQ6" s="279"/>
      <c r="AR6" s="279" t="s">
        <v>34</v>
      </c>
      <c r="AS6" s="279"/>
      <c r="AT6" s="279" t="s">
        <v>43</v>
      </c>
      <c r="AU6" s="279"/>
      <c r="AV6" s="279" t="s">
        <v>56</v>
      </c>
      <c r="AW6" s="279"/>
      <c r="AX6" s="250" t="s">
        <v>213</v>
      </c>
      <c r="AY6" s="250"/>
    </row>
    <row r="7" spans="1:51" s="12" customFormat="1" ht="13.5" customHeight="1">
      <c r="A7" s="81"/>
      <c r="B7" s="243"/>
      <c r="C7" s="316"/>
      <c r="D7" s="66" t="s">
        <v>270</v>
      </c>
      <c r="E7" s="116">
        <v>3</v>
      </c>
      <c r="F7" s="65">
        <v>0</v>
      </c>
      <c r="G7" s="64">
        <f t="shared" si="0"/>
        <v>0</v>
      </c>
      <c r="H7" s="116">
        <v>9</v>
      </c>
      <c r="I7" s="65">
        <v>0</v>
      </c>
      <c r="J7" s="64">
        <f t="shared" si="1"/>
        <v>0</v>
      </c>
      <c r="K7" s="116">
        <v>741</v>
      </c>
      <c r="L7" s="65">
        <v>107</v>
      </c>
      <c r="M7" s="64">
        <f t="shared" si="2"/>
        <v>0.14439946018893388</v>
      </c>
      <c r="N7" s="116">
        <v>535</v>
      </c>
      <c r="O7" s="65">
        <v>52</v>
      </c>
      <c r="P7" s="64">
        <f t="shared" si="3"/>
        <v>9.719626168224299E-2</v>
      </c>
      <c r="Q7" s="116">
        <v>507</v>
      </c>
      <c r="R7" s="65">
        <v>26</v>
      </c>
      <c r="S7" s="64">
        <f t="shared" si="4"/>
        <v>5.128205128205128E-2</v>
      </c>
      <c r="T7" s="116">
        <v>367</v>
      </c>
      <c r="U7" s="65">
        <v>11</v>
      </c>
      <c r="V7" s="64">
        <f t="shared" si="5"/>
        <v>2.9972752043596729E-2</v>
      </c>
      <c r="W7" s="116">
        <v>150</v>
      </c>
      <c r="X7" s="65">
        <v>1</v>
      </c>
      <c r="Y7" s="64">
        <f t="shared" si="6"/>
        <v>6.6666666666666671E-3</v>
      </c>
      <c r="Z7" s="116">
        <f t="shared" si="7"/>
        <v>2312</v>
      </c>
      <c r="AA7" s="65">
        <f t="shared" si="7"/>
        <v>197</v>
      </c>
      <c r="AB7" s="64">
        <f t="shared" si="8"/>
        <v>8.5207612456747406E-2</v>
      </c>
      <c r="AC7" s="58">
        <v>2</v>
      </c>
      <c r="AD7" s="11" t="s">
        <v>7</v>
      </c>
      <c r="AE7" s="38">
        <f t="shared" ref="AE7:AE14" si="9">INDEX($AB:$AB,(ROW()+(AC7*2))-2)</f>
        <v>0.2602686168989467</v>
      </c>
      <c r="AF7" s="38">
        <f t="shared" ref="AF7:AF14" si="10">INDEX($AB:$AB,(ROW()+(AC7*2))-1)</f>
        <v>6.0180541624874621E-2</v>
      </c>
      <c r="AH7" s="82" t="s">
        <v>255</v>
      </c>
      <c r="AI7" s="82" t="s">
        <v>271</v>
      </c>
      <c r="AJ7" s="82" t="s">
        <v>255</v>
      </c>
      <c r="AK7" s="82" t="s">
        <v>271</v>
      </c>
      <c r="AL7" s="82" t="s">
        <v>255</v>
      </c>
      <c r="AM7" s="82" t="s">
        <v>271</v>
      </c>
      <c r="AN7" s="82" t="s">
        <v>255</v>
      </c>
      <c r="AO7" s="82" t="s">
        <v>271</v>
      </c>
      <c r="AP7" s="82" t="s">
        <v>255</v>
      </c>
      <c r="AQ7" s="82" t="s">
        <v>271</v>
      </c>
      <c r="AR7" s="82" t="s">
        <v>255</v>
      </c>
      <c r="AS7" s="82" t="s">
        <v>271</v>
      </c>
      <c r="AT7" s="82" t="s">
        <v>255</v>
      </c>
      <c r="AU7" s="82" t="s">
        <v>271</v>
      </c>
      <c r="AV7" s="82" t="s">
        <v>255</v>
      </c>
      <c r="AW7" s="82" t="s">
        <v>271</v>
      </c>
      <c r="AX7" s="82" t="s">
        <v>255</v>
      </c>
      <c r="AY7" s="82" t="s">
        <v>271</v>
      </c>
    </row>
    <row r="8" spans="1:51" s="12" customFormat="1" ht="13.5" customHeight="1">
      <c r="A8" s="81"/>
      <c r="B8" s="244"/>
      <c r="C8" s="318"/>
      <c r="D8" s="76" t="s">
        <v>74</v>
      </c>
      <c r="E8" s="75">
        <v>69</v>
      </c>
      <c r="F8" s="75">
        <v>13</v>
      </c>
      <c r="G8" s="13">
        <f t="shared" si="0"/>
        <v>0.18840579710144928</v>
      </c>
      <c r="H8" s="103">
        <v>236</v>
      </c>
      <c r="I8" s="75">
        <v>61</v>
      </c>
      <c r="J8" s="13">
        <f t="shared" si="1"/>
        <v>0.25847457627118642</v>
      </c>
      <c r="K8" s="103">
        <v>42030</v>
      </c>
      <c r="L8" s="75">
        <v>13891</v>
      </c>
      <c r="M8" s="13">
        <f t="shared" si="2"/>
        <v>0.33050202236497739</v>
      </c>
      <c r="N8" s="103">
        <v>35797</v>
      </c>
      <c r="O8" s="75">
        <v>10783</v>
      </c>
      <c r="P8" s="13">
        <f t="shared" si="3"/>
        <v>0.30122635975081713</v>
      </c>
      <c r="Q8" s="103">
        <v>24054</v>
      </c>
      <c r="R8" s="75">
        <v>5412</v>
      </c>
      <c r="S8" s="13">
        <f t="shared" si="4"/>
        <v>0.22499376403093041</v>
      </c>
      <c r="T8" s="103">
        <v>10335</v>
      </c>
      <c r="U8" s="75">
        <v>1590</v>
      </c>
      <c r="V8" s="13">
        <f t="shared" si="5"/>
        <v>0.15384615384615385</v>
      </c>
      <c r="W8" s="103">
        <v>3285</v>
      </c>
      <c r="X8" s="75">
        <v>336</v>
      </c>
      <c r="Y8" s="13">
        <f t="shared" si="6"/>
        <v>0.10228310502283106</v>
      </c>
      <c r="Z8" s="103">
        <f t="shared" si="7"/>
        <v>115806</v>
      </c>
      <c r="AA8" s="75">
        <f t="shared" si="7"/>
        <v>32086</v>
      </c>
      <c r="AB8" s="13">
        <f t="shared" si="8"/>
        <v>0.27706681864497523</v>
      </c>
      <c r="AC8" s="58">
        <v>3</v>
      </c>
      <c r="AD8" s="11" t="s">
        <v>12</v>
      </c>
      <c r="AE8" s="38">
        <f t="shared" si="9"/>
        <v>0.2048557761994492</v>
      </c>
      <c r="AF8" s="38">
        <f t="shared" si="10"/>
        <v>8.2009226037929261E-2</v>
      </c>
    </row>
    <row r="9" spans="1:51" s="12" customFormat="1" ht="13.5" customHeight="1">
      <c r="A9" s="81"/>
      <c r="B9" s="242">
        <v>2</v>
      </c>
      <c r="C9" s="315" t="s">
        <v>155</v>
      </c>
      <c r="D9" s="80" t="s">
        <v>255</v>
      </c>
      <c r="E9" s="101">
        <v>110</v>
      </c>
      <c r="F9" s="79">
        <v>11</v>
      </c>
      <c r="G9" s="77">
        <f t="shared" si="0"/>
        <v>0.1</v>
      </c>
      <c r="H9" s="101">
        <v>335</v>
      </c>
      <c r="I9" s="79">
        <v>45</v>
      </c>
      <c r="J9" s="77">
        <f t="shared" si="1"/>
        <v>0.13432835820895522</v>
      </c>
      <c r="K9" s="101">
        <v>34031</v>
      </c>
      <c r="L9" s="79">
        <v>10585</v>
      </c>
      <c r="M9" s="77">
        <f t="shared" si="2"/>
        <v>0.31103993417766157</v>
      </c>
      <c r="N9" s="101">
        <v>27012</v>
      </c>
      <c r="O9" s="79">
        <v>7517</v>
      </c>
      <c r="P9" s="77">
        <f t="shared" si="3"/>
        <v>0.27828372575151783</v>
      </c>
      <c r="Q9" s="101">
        <v>16436</v>
      </c>
      <c r="R9" s="79">
        <v>3456</v>
      </c>
      <c r="S9" s="77">
        <f t="shared" si="4"/>
        <v>0.21027013871988318</v>
      </c>
      <c r="T9" s="101">
        <v>6934</v>
      </c>
      <c r="U9" s="79">
        <v>892</v>
      </c>
      <c r="V9" s="77">
        <f t="shared" si="5"/>
        <v>0.12864147678107873</v>
      </c>
      <c r="W9" s="101">
        <v>2106</v>
      </c>
      <c r="X9" s="79">
        <v>128</v>
      </c>
      <c r="Y9" s="77">
        <f t="shared" si="6"/>
        <v>6.0778727445394115E-2</v>
      </c>
      <c r="Z9" s="101">
        <f t="shared" si="7"/>
        <v>86964</v>
      </c>
      <c r="AA9" s="79">
        <f t="shared" si="7"/>
        <v>22634</v>
      </c>
      <c r="AB9" s="77">
        <f t="shared" si="8"/>
        <v>0.2602686168989467</v>
      </c>
      <c r="AC9" s="58">
        <v>4</v>
      </c>
      <c r="AD9" s="11" t="s">
        <v>20</v>
      </c>
      <c r="AE9" s="38">
        <f t="shared" si="9"/>
        <v>0.20333620645946357</v>
      </c>
      <c r="AF9" s="38">
        <f t="shared" si="10"/>
        <v>4.0333796940194712E-2</v>
      </c>
    </row>
    <row r="10" spans="1:51" s="12" customFormat="1" ht="13.5" customHeight="1">
      <c r="A10" s="81"/>
      <c r="B10" s="243"/>
      <c r="C10" s="316"/>
      <c r="D10" s="66" t="s">
        <v>270</v>
      </c>
      <c r="E10" s="116">
        <v>2</v>
      </c>
      <c r="F10" s="65">
        <v>0</v>
      </c>
      <c r="G10" s="64">
        <f t="shared" si="0"/>
        <v>0</v>
      </c>
      <c r="H10" s="116">
        <v>7</v>
      </c>
      <c r="I10" s="65">
        <v>2</v>
      </c>
      <c r="J10" s="64">
        <f t="shared" si="1"/>
        <v>0.2857142857142857</v>
      </c>
      <c r="K10" s="116">
        <v>319</v>
      </c>
      <c r="L10" s="65">
        <v>33</v>
      </c>
      <c r="M10" s="64">
        <f t="shared" si="2"/>
        <v>0.10344827586206896</v>
      </c>
      <c r="N10" s="116">
        <v>204</v>
      </c>
      <c r="O10" s="65">
        <v>17</v>
      </c>
      <c r="P10" s="64">
        <f t="shared" si="3"/>
        <v>8.3333333333333329E-2</v>
      </c>
      <c r="Q10" s="116">
        <v>229</v>
      </c>
      <c r="R10" s="65">
        <v>7</v>
      </c>
      <c r="S10" s="64">
        <f t="shared" si="4"/>
        <v>3.0567685589519649E-2</v>
      </c>
      <c r="T10" s="116">
        <v>176</v>
      </c>
      <c r="U10" s="65">
        <v>1</v>
      </c>
      <c r="V10" s="64">
        <f t="shared" si="5"/>
        <v>5.681818181818182E-3</v>
      </c>
      <c r="W10" s="116">
        <v>60</v>
      </c>
      <c r="X10" s="65">
        <v>0</v>
      </c>
      <c r="Y10" s="64">
        <f t="shared" si="6"/>
        <v>0</v>
      </c>
      <c r="Z10" s="116">
        <f t="shared" si="7"/>
        <v>997</v>
      </c>
      <c r="AA10" s="65">
        <f t="shared" si="7"/>
        <v>60</v>
      </c>
      <c r="AB10" s="64">
        <f t="shared" si="8"/>
        <v>6.0180541624874621E-2</v>
      </c>
      <c r="AC10" s="58">
        <v>5</v>
      </c>
      <c r="AD10" s="11" t="s">
        <v>24</v>
      </c>
      <c r="AE10" s="38">
        <f t="shared" si="9"/>
        <v>0.26215177472430856</v>
      </c>
      <c r="AF10" s="38">
        <f t="shared" si="10"/>
        <v>4.0089086859688199E-2</v>
      </c>
    </row>
    <row r="11" spans="1:51" s="12" customFormat="1" ht="13.5" customHeight="1">
      <c r="A11" s="81"/>
      <c r="B11" s="244"/>
      <c r="C11" s="318"/>
      <c r="D11" s="76" t="s">
        <v>74</v>
      </c>
      <c r="E11" s="75">
        <v>112</v>
      </c>
      <c r="F11" s="75">
        <v>11</v>
      </c>
      <c r="G11" s="13">
        <f t="shared" si="0"/>
        <v>9.8214285714285712E-2</v>
      </c>
      <c r="H11" s="103">
        <v>342</v>
      </c>
      <c r="I11" s="75">
        <v>47</v>
      </c>
      <c r="J11" s="13">
        <f t="shared" si="1"/>
        <v>0.13742690058479531</v>
      </c>
      <c r="K11" s="103">
        <v>34350</v>
      </c>
      <c r="L11" s="75">
        <v>10618</v>
      </c>
      <c r="M11" s="13">
        <f t="shared" si="2"/>
        <v>0.30911208151382824</v>
      </c>
      <c r="N11" s="103">
        <v>27216</v>
      </c>
      <c r="O11" s="75">
        <v>7534</v>
      </c>
      <c r="P11" s="13">
        <f t="shared" si="3"/>
        <v>0.27682245737801292</v>
      </c>
      <c r="Q11" s="103">
        <v>16665</v>
      </c>
      <c r="R11" s="75">
        <v>3463</v>
      </c>
      <c r="S11" s="13">
        <f t="shared" si="4"/>
        <v>0.20780078007800781</v>
      </c>
      <c r="T11" s="103">
        <v>7110</v>
      </c>
      <c r="U11" s="75">
        <v>893</v>
      </c>
      <c r="V11" s="13">
        <f t="shared" si="5"/>
        <v>0.12559774964838255</v>
      </c>
      <c r="W11" s="103">
        <v>2166</v>
      </c>
      <c r="X11" s="75">
        <v>128</v>
      </c>
      <c r="Y11" s="13">
        <f t="shared" si="6"/>
        <v>5.9095106186518927E-2</v>
      </c>
      <c r="Z11" s="103">
        <f t="shared" si="7"/>
        <v>87961</v>
      </c>
      <c r="AA11" s="75">
        <f t="shared" si="7"/>
        <v>22694</v>
      </c>
      <c r="AB11" s="13">
        <f t="shared" si="8"/>
        <v>0.25800070485783472</v>
      </c>
      <c r="AC11" s="58">
        <v>6</v>
      </c>
      <c r="AD11" s="11" t="s">
        <v>34</v>
      </c>
      <c r="AE11" s="38">
        <f t="shared" si="9"/>
        <v>0.17427381646664006</v>
      </c>
      <c r="AF11" s="38">
        <f t="shared" si="10"/>
        <v>3.1315240083507306E-2</v>
      </c>
    </row>
    <row r="12" spans="1:51" s="12" customFormat="1" ht="13.5" customHeight="1">
      <c r="A12" s="81"/>
      <c r="B12" s="242">
        <v>3</v>
      </c>
      <c r="C12" s="315" t="s">
        <v>12</v>
      </c>
      <c r="D12" s="80" t="s">
        <v>255</v>
      </c>
      <c r="E12" s="101">
        <v>237</v>
      </c>
      <c r="F12" s="79">
        <v>43</v>
      </c>
      <c r="G12" s="77">
        <f t="shared" si="0"/>
        <v>0.18143459915611815</v>
      </c>
      <c r="H12" s="101">
        <v>828</v>
      </c>
      <c r="I12" s="79">
        <v>115</v>
      </c>
      <c r="J12" s="77">
        <f t="shared" si="1"/>
        <v>0.1388888888888889</v>
      </c>
      <c r="K12" s="101">
        <v>55055</v>
      </c>
      <c r="L12" s="79">
        <v>13956</v>
      </c>
      <c r="M12" s="77">
        <f t="shared" si="2"/>
        <v>0.25349196258287165</v>
      </c>
      <c r="N12" s="101">
        <v>43895</v>
      </c>
      <c r="O12" s="79">
        <v>9316</v>
      </c>
      <c r="P12" s="77">
        <f t="shared" si="3"/>
        <v>0.21223373960587766</v>
      </c>
      <c r="Q12" s="101">
        <v>25273</v>
      </c>
      <c r="R12" s="79">
        <v>3779</v>
      </c>
      <c r="S12" s="77">
        <f t="shared" si="4"/>
        <v>0.1495271633759348</v>
      </c>
      <c r="T12" s="101">
        <v>9737</v>
      </c>
      <c r="U12" s="79">
        <v>898</v>
      </c>
      <c r="V12" s="77">
        <f t="shared" si="5"/>
        <v>9.2225531477867925E-2</v>
      </c>
      <c r="W12" s="101">
        <v>2955</v>
      </c>
      <c r="X12" s="79">
        <v>159</v>
      </c>
      <c r="Y12" s="77">
        <f t="shared" si="6"/>
        <v>5.3807106598984772E-2</v>
      </c>
      <c r="Z12" s="101">
        <f t="shared" si="7"/>
        <v>137980</v>
      </c>
      <c r="AA12" s="79">
        <f t="shared" si="7"/>
        <v>28266</v>
      </c>
      <c r="AB12" s="77">
        <f t="shared" si="8"/>
        <v>0.2048557761994492</v>
      </c>
      <c r="AC12" s="58">
        <v>7</v>
      </c>
      <c r="AD12" s="11" t="s">
        <v>43</v>
      </c>
      <c r="AE12" s="38">
        <f t="shared" si="9"/>
        <v>0.19618507363763074</v>
      </c>
      <c r="AF12" s="38">
        <f t="shared" si="10"/>
        <v>6.2951496388028896E-2</v>
      </c>
    </row>
    <row r="13" spans="1:51" s="12" customFormat="1" ht="13.5" customHeight="1">
      <c r="B13" s="243"/>
      <c r="C13" s="316"/>
      <c r="D13" s="66" t="s">
        <v>270</v>
      </c>
      <c r="E13" s="116">
        <v>4</v>
      </c>
      <c r="F13" s="65">
        <v>0</v>
      </c>
      <c r="G13" s="64">
        <f t="shared" si="0"/>
        <v>0</v>
      </c>
      <c r="H13" s="116">
        <v>14</v>
      </c>
      <c r="I13" s="65">
        <v>1</v>
      </c>
      <c r="J13" s="64">
        <f t="shared" si="1"/>
        <v>7.1428571428571425E-2</v>
      </c>
      <c r="K13" s="116">
        <v>758</v>
      </c>
      <c r="L13" s="65">
        <v>91</v>
      </c>
      <c r="M13" s="64">
        <f t="shared" si="2"/>
        <v>0.12005277044854881</v>
      </c>
      <c r="N13" s="116">
        <v>549</v>
      </c>
      <c r="O13" s="65">
        <v>46</v>
      </c>
      <c r="P13" s="64">
        <f t="shared" si="3"/>
        <v>8.3788706739526417E-2</v>
      </c>
      <c r="Q13" s="116">
        <v>353</v>
      </c>
      <c r="R13" s="65">
        <v>17</v>
      </c>
      <c r="S13" s="64">
        <f t="shared" si="4"/>
        <v>4.8158640226628892E-2</v>
      </c>
      <c r="T13" s="116">
        <v>198</v>
      </c>
      <c r="U13" s="65">
        <v>4</v>
      </c>
      <c r="V13" s="64">
        <f t="shared" si="5"/>
        <v>2.0202020202020204E-2</v>
      </c>
      <c r="W13" s="116">
        <v>75</v>
      </c>
      <c r="X13" s="65">
        <v>1</v>
      </c>
      <c r="Y13" s="64">
        <f t="shared" si="6"/>
        <v>1.3333333333333334E-2</v>
      </c>
      <c r="Z13" s="116">
        <f t="shared" si="7"/>
        <v>1951</v>
      </c>
      <c r="AA13" s="65">
        <f t="shared" si="7"/>
        <v>160</v>
      </c>
      <c r="AB13" s="64">
        <f t="shared" si="8"/>
        <v>8.2009226037929261E-2</v>
      </c>
      <c r="AC13" s="58">
        <v>8</v>
      </c>
      <c r="AD13" s="11" t="s">
        <v>56</v>
      </c>
      <c r="AE13" s="38">
        <f t="shared" si="9"/>
        <v>0.12112652472872477</v>
      </c>
      <c r="AF13" s="38">
        <f t="shared" si="10"/>
        <v>3.4158838599487616E-2</v>
      </c>
    </row>
    <row r="14" spans="1:51" s="12" customFormat="1" ht="13.5" customHeight="1">
      <c r="B14" s="244"/>
      <c r="C14" s="318"/>
      <c r="D14" s="76" t="s">
        <v>74</v>
      </c>
      <c r="E14" s="75">
        <v>241</v>
      </c>
      <c r="F14" s="75">
        <v>43</v>
      </c>
      <c r="G14" s="13">
        <f t="shared" si="0"/>
        <v>0.17842323651452283</v>
      </c>
      <c r="H14" s="103">
        <v>842</v>
      </c>
      <c r="I14" s="75">
        <v>116</v>
      </c>
      <c r="J14" s="13">
        <f t="shared" si="1"/>
        <v>0.13776722090261281</v>
      </c>
      <c r="K14" s="103">
        <v>55813</v>
      </c>
      <c r="L14" s="75">
        <v>14047</v>
      </c>
      <c r="M14" s="13">
        <f t="shared" si="2"/>
        <v>0.25167971619515167</v>
      </c>
      <c r="N14" s="103">
        <v>44444</v>
      </c>
      <c r="O14" s="75">
        <v>9362</v>
      </c>
      <c r="P14" s="13">
        <f t="shared" si="3"/>
        <v>0.21064710647106472</v>
      </c>
      <c r="Q14" s="103">
        <v>25626</v>
      </c>
      <c r="R14" s="75">
        <v>3796</v>
      </c>
      <c r="S14" s="13">
        <f t="shared" si="4"/>
        <v>0.14813080465152578</v>
      </c>
      <c r="T14" s="103">
        <v>9935</v>
      </c>
      <c r="U14" s="75">
        <v>902</v>
      </c>
      <c r="V14" s="13">
        <f t="shared" si="5"/>
        <v>9.0790135883241072E-2</v>
      </c>
      <c r="W14" s="103">
        <v>3030</v>
      </c>
      <c r="X14" s="75">
        <v>160</v>
      </c>
      <c r="Y14" s="13">
        <f t="shared" si="6"/>
        <v>5.2805280528052806E-2</v>
      </c>
      <c r="Z14" s="103">
        <f t="shared" si="7"/>
        <v>139931</v>
      </c>
      <c r="AA14" s="75">
        <f t="shared" si="7"/>
        <v>28426</v>
      </c>
      <c r="AB14" s="13">
        <f t="shared" si="8"/>
        <v>0.20314297761039368</v>
      </c>
      <c r="AC14" s="58">
        <v>9</v>
      </c>
      <c r="AD14" s="11" t="s">
        <v>154</v>
      </c>
      <c r="AE14" s="38">
        <f t="shared" si="9"/>
        <v>0.19576979931957011</v>
      </c>
      <c r="AF14" s="38">
        <f t="shared" si="10"/>
        <v>6.0677236249755337E-2</v>
      </c>
    </row>
    <row r="15" spans="1:51" s="12" customFormat="1" ht="13.5" customHeight="1">
      <c r="B15" s="242">
        <v>4</v>
      </c>
      <c r="C15" s="315" t="s">
        <v>20</v>
      </c>
      <c r="D15" s="80" t="s">
        <v>255</v>
      </c>
      <c r="E15" s="101">
        <v>93</v>
      </c>
      <c r="F15" s="79">
        <v>14</v>
      </c>
      <c r="G15" s="77">
        <f t="shared" si="0"/>
        <v>0.15053763440860216</v>
      </c>
      <c r="H15" s="101">
        <v>261</v>
      </c>
      <c r="I15" s="79">
        <v>37</v>
      </c>
      <c r="J15" s="77">
        <f t="shared" si="1"/>
        <v>0.1417624521072797</v>
      </c>
      <c r="K15" s="101">
        <v>37992</v>
      </c>
      <c r="L15" s="79">
        <v>9696</v>
      </c>
      <c r="M15" s="77">
        <f t="shared" si="2"/>
        <v>0.25521162349968413</v>
      </c>
      <c r="N15" s="101">
        <v>31800</v>
      </c>
      <c r="O15" s="79">
        <v>6723</v>
      </c>
      <c r="P15" s="77">
        <f t="shared" si="3"/>
        <v>0.21141509433962263</v>
      </c>
      <c r="Q15" s="101">
        <v>19061</v>
      </c>
      <c r="R15" s="79">
        <v>2762</v>
      </c>
      <c r="S15" s="77">
        <f t="shared" si="4"/>
        <v>0.14490320549813757</v>
      </c>
      <c r="T15" s="101">
        <v>7252</v>
      </c>
      <c r="U15" s="79">
        <v>692</v>
      </c>
      <c r="V15" s="77">
        <f t="shared" si="5"/>
        <v>9.5421952564809703E-2</v>
      </c>
      <c r="W15" s="101">
        <v>2156</v>
      </c>
      <c r="X15" s="79">
        <v>128</v>
      </c>
      <c r="Y15" s="77">
        <f t="shared" si="6"/>
        <v>5.9369202226345084E-2</v>
      </c>
      <c r="Z15" s="101">
        <f t="shared" si="7"/>
        <v>98615</v>
      </c>
      <c r="AA15" s="79">
        <f t="shared" si="7"/>
        <v>20052</v>
      </c>
      <c r="AB15" s="77">
        <f t="shared" si="8"/>
        <v>0.20333620645946357</v>
      </c>
    </row>
    <row r="16" spans="1:51" s="12" customFormat="1" ht="13.5" customHeight="1">
      <c r="B16" s="243"/>
      <c r="C16" s="316"/>
      <c r="D16" s="66" t="s">
        <v>270</v>
      </c>
      <c r="E16" s="116">
        <v>0</v>
      </c>
      <c r="F16" s="65">
        <v>0</v>
      </c>
      <c r="G16" s="64" t="str">
        <f t="shared" si="0"/>
        <v>-</v>
      </c>
      <c r="H16" s="116">
        <v>2</v>
      </c>
      <c r="I16" s="65">
        <v>0</v>
      </c>
      <c r="J16" s="64">
        <f t="shared" si="1"/>
        <v>0</v>
      </c>
      <c r="K16" s="116">
        <v>218</v>
      </c>
      <c r="L16" s="65">
        <v>14</v>
      </c>
      <c r="M16" s="64">
        <f t="shared" si="2"/>
        <v>6.4220183486238536E-2</v>
      </c>
      <c r="N16" s="116">
        <v>189</v>
      </c>
      <c r="O16" s="65">
        <v>9</v>
      </c>
      <c r="P16" s="64">
        <f t="shared" si="3"/>
        <v>4.7619047619047616E-2</v>
      </c>
      <c r="Q16" s="116">
        <v>162</v>
      </c>
      <c r="R16" s="65">
        <v>4</v>
      </c>
      <c r="S16" s="64">
        <f t="shared" si="4"/>
        <v>2.4691358024691357E-2</v>
      </c>
      <c r="T16" s="116">
        <v>110</v>
      </c>
      <c r="U16" s="65">
        <v>2</v>
      </c>
      <c r="V16" s="64">
        <f t="shared" si="5"/>
        <v>1.8181818181818181E-2</v>
      </c>
      <c r="W16" s="116">
        <v>38</v>
      </c>
      <c r="X16" s="65">
        <v>0</v>
      </c>
      <c r="Y16" s="64">
        <f t="shared" si="6"/>
        <v>0</v>
      </c>
      <c r="Z16" s="116">
        <f t="shared" si="7"/>
        <v>719</v>
      </c>
      <c r="AA16" s="65">
        <f t="shared" si="7"/>
        <v>29</v>
      </c>
      <c r="AB16" s="64">
        <f t="shared" si="8"/>
        <v>4.0333796940194712E-2</v>
      </c>
    </row>
    <row r="17" spans="2:28" s="12" customFormat="1" ht="13.5" customHeight="1">
      <c r="B17" s="244"/>
      <c r="C17" s="318"/>
      <c r="D17" s="76" t="s">
        <v>74</v>
      </c>
      <c r="E17" s="75">
        <v>93</v>
      </c>
      <c r="F17" s="75">
        <v>14</v>
      </c>
      <c r="G17" s="13">
        <f t="shared" si="0"/>
        <v>0.15053763440860216</v>
      </c>
      <c r="H17" s="103">
        <v>263</v>
      </c>
      <c r="I17" s="75">
        <v>37</v>
      </c>
      <c r="J17" s="13">
        <f t="shared" si="1"/>
        <v>0.14068441064638784</v>
      </c>
      <c r="K17" s="103">
        <v>38210</v>
      </c>
      <c r="L17" s="75">
        <v>9710</v>
      </c>
      <c r="M17" s="13">
        <f t="shared" si="2"/>
        <v>0.25412195760272183</v>
      </c>
      <c r="N17" s="103">
        <v>31989</v>
      </c>
      <c r="O17" s="75">
        <v>6732</v>
      </c>
      <c r="P17" s="13">
        <f t="shared" si="3"/>
        <v>0.21044734127356279</v>
      </c>
      <c r="Q17" s="103">
        <v>19223</v>
      </c>
      <c r="R17" s="75">
        <v>2766</v>
      </c>
      <c r="S17" s="13">
        <f t="shared" si="4"/>
        <v>0.14389013161317171</v>
      </c>
      <c r="T17" s="103">
        <v>7362</v>
      </c>
      <c r="U17" s="75">
        <v>694</v>
      </c>
      <c r="V17" s="13">
        <f t="shared" si="5"/>
        <v>9.4267861994023358E-2</v>
      </c>
      <c r="W17" s="103">
        <v>2194</v>
      </c>
      <c r="X17" s="75">
        <v>128</v>
      </c>
      <c r="Y17" s="13">
        <f t="shared" si="6"/>
        <v>5.8340929808568823E-2</v>
      </c>
      <c r="Z17" s="103">
        <f t="shared" si="7"/>
        <v>99334</v>
      </c>
      <c r="AA17" s="75">
        <f t="shared" si="7"/>
        <v>20081</v>
      </c>
      <c r="AB17" s="13">
        <f t="shared" si="8"/>
        <v>0.20215636136670223</v>
      </c>
    </row>
    <row r="18" spans="2:28" s="12" customFormat="1" ht="13.5" customHeight="1">
      <c r="B18" s="242">
        <v>5</v>
      </c>
      <c r="C18" s="315" t="s">
        <v>24</v>
      </c>
      <c r="D18" s="80" t="s">
        <v>255</v>
      </c>
      <c r="E18" s="101">
        <v>139</v>
      </c>
      <c r="F18" s="79">
        <v>19</v>
      </c>
      <c r="G18" s="77">
        <f t="shared" si="0"/>
        <v>0.1366906474820144</v>
      </c>
      <c r="H18" s="101">
        <v>433</v>
      </c>
      <c r="I18" s="79">
        <v>78</v>
      </c>
      <c r="J18" s="77">
        <f t="shared" si="1"/>
        <v>0.18013856812933027</v>
      </c>
      <c r="K18" s="101">
        <v>30475</v>
      </c>
      <c r="L18" s="79">
        <v>9695</v>
      </c>
      <c r="M18" s="77">
        <f t="shared" si="2"/>
        <v>0.31812961443806398</v>
      </c>
      <c r="N18" s="101">
        <v>24667</v>
      </c>
      <c r="O18" s="79">
        <v>6792</v>
      </c>
      <c r="P18" s="77">
        <f t="shared" si="3"/>
        <v>0.27534763043742649</v>
      </c>
      <c r="Q18" s="101">
        <v>15298</v>
      </c>
      <c r="R18" s="79">
        <v>3187</v>
      </c>
      <c r="S18" s="77">
        <f t="shared" si="4"/>
        <v>0.2083278859981697</v>
      </c>
      <c r="T18" s="101">
        <v>6629</v>
      </c>
      <c r="U18" s="79">
        <v>932</v>
      </c>
      <c r="V18" s="77">
        <f t="shared" si="5"/>
        <v>0.14059435812339718</v>
      </c>
      <c r="W18" s="101">
        <v>1977</v>
      </c>
      <c r="X18" s="79">
        <v>169</v>
      </c>
      <c r="Y18" s="77">
        <f t="shared" si="6"/>
        <v>8.5483055134041475E-2</v>
      </c>
      <c r="Z18" s="101">
        <f t="shared" si="7"/>
        <v>79618</v>
      </c>
      <c r="AA18" s="79">
        <f t="shared" si="7"/>
        <v>20872</v>
      </c>
      <c r="AB18" s="77">
        <f t="shared" si="8"/>
        <v>0.26215177472430856</v>
      </c>
    </row>
    <row r="19" spans="2:28" s="12" customFormat="1" ht="13.5" customHeight="1">
      <c r="B19" s="243"/>
      <c r="C19" s="316"/>
      <c r="D19" s="66" t="s">
        <v>270</v>
      </c>
      <c r="E19" s="116">
        <v>1</v>
      </c>
      <c r="F19" s="65">
        <v>0</v>
      </c>
      <c r="G19" s="64">
        <f t="shared" si="0"/>
        <v>0</v>
      </c>
      <c r="H19" s="116">
        <v>5</v>
      </c>
      <c r="I19" s="65">
        <v>0</v>
      </c>
      <c r="J19" s="64">
        <f t="shared" si="1"/>
        <v>0</v>
      </c>
      <c r="K19" s="116">
        <v>145</v>
      </c>
      <c r="L19" s="65">
        <v>12</v>
      </c>
      <c r="M19" s="64">
        <f t="shared" si="2"/>
        <v>8.2758620689655171E-2</v>
      </c>
      <c r="N19" s="116">
        <v>106</v>
      </c>
      <c r="O19" s="65">
        <v>4</v>
      </c>
      <c r="P19" s="64">
        <f t="shared" si="3"/>
        <v>3.7735849056603772E-2</v>
      </c>
      <c r="Q19" s="116">
        <v>83</v>
      </c>
      <c r="R19" s="65">
        <v>2</v>
      </c>
      <c r="S19" s="64">
        <f t="shared" si="4"/>
        <v>2.4096385542168676E-2</v>
      </c>
      <c r="T19" s="116">
        <v>82</v>
      </c>
      <c r="U19" s="65">
        <v>0</v>
      </c>
      <c r="V19" s="64">
        <f t="shared" si="5"/>
        <v>0</v>
      </c>
      <c r="W19" s="116">
        <v>27</v>
      </c>
      <c r="X19" s="65">
        <v>0</v>
      </c>
      <c r="Y19" s="64">
        <f t="shared" si="6"/>
        <v>0</v>
      </c>
      <c r="Z19" s="116">
        <f t="shared" si="7"/>
        <v>449</v>
      </c>
      <c r="AA19" s="65">
        <f t="shared" si="7"/>
        <v>18</v>
      </c>
      <c r="AB19" s="64">
        <f t="shared" si="8"/>
        <v>4.0089086859688199E-2</v>
      </c>
    </row>
    <row r="20" spans="2:28" s="12" customFormat="1" ht="13.5" customHeight="1">
      <c r="B20" s="244"/>
      <c r="C20" s="318"/>
      <c r="D20" s="76" t="s">
        <v>74</v>
      </c>
      <c r="E20" s="75">
        <v>140</v>
      </c>
      <c r="F20" s="75">
        <v>19</v>
      </c>
      <c r="G20" s="13">
        <f t="shared" si="0"/>
        <v>0.1357142857142857</v>
      </c>
      <c r="H20" s="103">
        <v>438</v>
      </c>
      <c r="I20" s="75">
        <v>78</v>
      </c>
      <c r="J20" s="13">
        <f t="shared" si="1"/>
        <v>0.17808219178082191</v>
      </c>
      <c r="K20" s="103">
        <v>30620</v>
      </c>
      <c r="L20" s="75">
        <v>9707</v>
      </c>
      <c r="M20" s="13">
        <f t="shared" si="2"/>
        <v>0.31701502286087524</v>
      </c>
      <c r="N20" s="103">
        <v>24773</v>
      </c>
      <c r="O20" s="75">
        <v>6796</v>
      </c>
      <c r="P20" s="13">
        <f t="shared" si="3"/>
        <v>0.2743309247971582</v>
      </c>
      <c r="Q20" s="103">
        <v>15381</v>
      </c>
      <c r="R20" s="75">
        <v>3189</v>
      </c>
      <c r="S20" s="13">
        <f t="shared" si="4"/>
        <v>0.20733372342500489</v>
      </c>
      <c r="T20" s="103">
        <v>6711</v>
      </c>
      <c r="U20" s="75">
        <v>932</v>
      </c>
      <c r="V20" s="13">
        <f t="shared" si="5"/>
        <v>0.13887647146475934</v>
      </c>
      <c r="W20" s="103">
        <v>2004</v>
      </c>
      <c r="X20" s="75">
        <v>169</v>
      </c>
      <c r="Y20" s="13">
        <f t="shared" si="6"/>
        <v>8.4331337325349295E-2</v>
      </c>
      <c r="Z20" s="103">
        <f t="shared" si="7"/>
        <v>80067</v>
      </c>
      <c r="AA20" s="75">
        <f t="shared" si="7"/>
        <v>20890</v>
      </c>
      <c r="AB20" s="13">
        <f t="shared" si="8"/>
        <v>0.26090649081394335</v>
      </c>
    </row>
    <row r="21" spans="2:28" s="12" customFormat="1" ht="13.5" customHeight="1">
      <c r="B21" s="242">
        <v>6</v>
      </c>
      <c r="C21" s="315" t="s">
        <v>34</v>
      </c>
      <c r="D21" s="80" t="s">
        <v>255</v>
      </c>
      <c r="E21" s="101">
        <v>377</v>
      </c>
      <c r="F21" s="79">
        <v>38</v>
      </c>
      <c r="G21" s="77">
        <f t="shared" si="0"/>
        <v>0.10079575596816977</v>
      </c>
      <c r="H21" s="101">
        <v>906</v>
      </c>
      <c r="I21" s="79">
        <v>94</v>
      </c>
      <c r="J21" s="77">
        <f t="shared" si="1"/>
        <v>0.10375275938189846</v>
      </c>
      <c r="K21" s="101">
        <v>37738</v>
      </c>
      <c r="L21" s="79">
        <v>8055</v>
      </c>
      <c r="M21" s="77">
        <f t="shared" si="2"/>
        <v>0.21344533361598389</v>
      </c>
      <c r="N21" s="101">
        <v>30098</v>
      </c>
      <c r="O21" s="79">
        <v>5637</v>
      </c>
      <c r="P21" s="77">
        <f t="shared" si="3"/>
        <v>0.18728819190643897</v>
      </c>
      <c r="Q21" s="101">
        <v>18455</v>
      </c>
      <c r="R21" s="79">
        <v>2418</v>
      </c>
      <c r="S21" s="77">
        <f t="shared" si="4"/>
        <v>0.13102140341370902</v>
      </c>
      <c r="T21" s="101">
        <v>7820</v>
      </c>
      <c r="U21" s="79">
        <v>666</v>
      </c>
      <c r="V21" s="77">
        <f t="shared" si="5"/>
        <v>8.5166240409207158E-2</v>
      </c>
      <c r="W21" s="101">
        <v>2343</v>
      </c>
      <c r="X21" s="79">
        <v>125</v>
      </c>
      <c r="Y21" s="77">
        <f t="shared" si="6"/>
        <v>5.3350405463081521E-2</v>
      </c>
      <c r="Z21" s="101">
        <f t="shared" si="7"/>
        <v>97737</v>
      </c>
      <c r="AA21" s="79">
        <f t="shared" si="7"/>
        <v>17033</v>
      </c>
      <c r="AB21" s="77">
        <f t="shared" si="8"/>
        <v>0.17427381646664006</v>
      </c>
    </row>
    <row r="22" spans="2:28" s="12" customFormat="1" ht="13.5" customHeight="1">
      <c r="B22" s="243"/>
      <c r="C22" s="316"/>
      <c r="D22" s="66" t="s">
        <v>270</v>
      </c>
      <c r="E22" s="116">
        <v>2</v>
      </c>
      <c r="F22" s="65">
        <v>0</v>
      </c>
      <c r="G22" s="64">
        <f t="shared" si="0"/>
        <v>0</v>
      </c>
      <c r="H22" s="116">
        <v>3</v>
      </c>
      <c r="I22" s="65">
        <v>0</v>
      </c>
      <c r="J22" s="64">
        <f t="shared" si="1"/>
        <v>0</v>
      </c>
      <c r="K22" s="116">
        <v>139</v>
      </c>
      <c r="L22" s="65">
        <v>8</v>
      </c>
      <c r="M22" s="64">
        <f t="shared" si="2"/>
        <v>5.7553956834532377E-2</v>
      </c>
      <c r="N22" s="116">
        <v>122</v>
      </c>
      <c r="O22" s="65">
        <v>2</v>
      </c>
      <c r="P22" s="64">
        <f t="shared" si="3"/>
        <v>1.6393442622950821E-2</v>
      </c>
      <c r="Q22" s="116">
        <v>106</v>
      </c>
      <c r="R22" s="65">
        <v>3</v>
      </c>
      <c r="S22" s="64">
        <f t="shared" si="4"/>
        <v>2.8301886792452831E-2</v>
      </c>
      <c r="T22" s="116">
        <v>77</v>
      </c>
      <c r="U22" s="65">
        <v>2</v>
      </c>
      <c r="V22" s="64">
        <f t="shared" si="5"/>
        <v>2.5974025974025976E-2</v>
      </c>
      <c r="W22" s="116">
        <v>30</v>
      </c>
      <c r="X22" s="65">
        <v>0</v>
      </c>
      <c r="Y22" s="64">
        <f t="shared" si="6"/>
        <v>0</v>
      </c>
      <c r="Z22" s="116">
        <f t="shared" si="7"/>
        <v>479</v>
      </c>
      <c r="AA22" s="65">
        <f t="shared" si="7"/>
        <v>15</v>
      </c>
      <c r="AB22" s="64">
        <f t="shared" si="8"/>
        <v>3.1315240083507306E-2</v>
      </c>
    </row>
    <row r="23" spans="2:28" s="12" customFormat="1" ht="13.5" customHeight="1">
      <c r="B23" s="244"/>
      <c r="C23" s="318"/>
      <c r="D23" s="76" t="s">
        <v>74</v>
      </c>
      <c r="E23" s="75">
        <v>379</v>
      </c>
      <c r="F23" s="75">
        <v>38</v>
      </c>
      <c r="G23" s="13">
        <f t="shared" si="0"/>
        <v>0.10026385224274406</v>
      </c>
      <c r="H23" s="103">
        <v>909</v>
      </c>
      <c r="I23" s="75">
        <v>94</v>
      </c>
      <c r="J23" s="13">
        <f t="shared" si="1"/>
        <v>0.1034103410341034</v>
      </c>
      <c r="K23" s="103">
        <v>37877</v>
      </c>
      <c r="L23" s="75">
        <v>8063</v>
      </c>
      <c r="M23" s="13">
        <f t="shared" si="2"/>
        <v>0.21287324761728754</v>
      </c>
      <c r="N23" s="103">
        <v>30220</v>
      </c>
      <c r="O23" s="75">
        <v>5639</v>
      </c>
      <c r="P23" s="13">
        <f t="shared" si="3"/>
        <v>0.18659827928524156</v>
      </c>
      <c r="Q23" s="103">
        <v>18561</v>
      </c>
      <c r="R23" s="75">
        <v>2421</v>
      </c>
      <c r="S23" s="13">
        <f t="shared" si="4"/>
        <v>0.13043478260869565</v>
      </c>
      <c r="T23" s="103">
        <v>7897</v>
      </c>
      <c r="U23" s="75">
        <v>668</v>
      </c>
      <c r="V23" s="13">
        <f t="shared" si="5"/>
        <v>8.4589084462454098E-2</v>
      </c>
      <c r="W23" s="103">
        <v>2373</v>
      </c>
      <c r="X23" s="75">
        <v>125</v>
      </c>
      <c r="Y23" s="13">
        <f t="shared" si="6"/>
        <v>5.2675937631689845E-2</v>
      </c>
      <c r="Z23" s="103">
        <f t="shared" si="7"/>
        <v>98216</v>
      </c>
      <c r="AA23" s="75">
        <f t="shared" si="7"/>
        <v>17048</v>
      </c>
      <c r="AB23" s="13">
        <f t="shared" si="8"/>
        <v>0.17357660666286553</v>
      </c>
    </row>
    <row r="24" spans="2:28" s="12" customFormat="1" ht="13.5" customHeight="1">
      <c r="B24" s="242">
        <v>7</v>
      </c>
      <c r="C24" s="315" t="s">
        <v>43</v>
      </c>
      <c r="D24" s="80" t="s">
        <v>255</v>
      </c>
      <c r="E24" s="101">
        <v>395</v>
      </c>
      <c r="F24" s="79">
        <v>50</v>
      </c>
      <c r="G24" s="77">
        <f t="shared" si="0"/>
        <v>0.12658227848101267</v>
      </c>
      <c r="H24" s="101">
        <v>962</v>
      </c>
      <c r="I24" s="79">
        <v>121</v>
      </c>
      <c r="J24" s="77">
        <f t="shared" si="1"/>
        <v>0.12577962577962579</v>
      </c>
      <c r="K24" s="101">
        <v>39363</v>
      </c>
      <c r="L24" s="79">
        <v>9583</v>
      </c>
      <c r="M24" s="77">
        <f t="shared" si="2"/>
        <v>0.2434519726646851</v>
      </c>
      <c r="N24" s="101">
        <v>31477</v>
      </c>
      <c r="O24" s="79">
        <v>6642</v>
      </c>
      <c r="P24" s="77">
        <f t="shared" si="3"/>
        <v>0.21101121453759888</v>
      </c>
      <c r="Q24" s="101">
        <v>19610</v>
      </c>
      <c r="R24" s="79">
        <v>2765</v>
      </c>
      <c r="S24" s="77">
        <f t="shared" si="4"/>
        <v>0.14099949005609383</v>
      </c>
      <c r="T24" s="101">
        <v>8355</v>
      </c>
      <c r="U24" s="79">
        <v>808</v>
      </c>
      <c r="V24" s="77">
        <f t="shared" si="5"/>
        <v>9.6708557749850391E-2</v>
      </c>
      <c r="W24" s="101">
        <v>2435</v>
      </c>
      <c r="X24" s="79">
        <v>159</v>
      </c>
      <c r="Y24" s="77">
        <f t="shared" si="6"/>
        <v>6.5297741273100618E-2</v>
      </c>
      <c r="Z24" s="101">
        <f t="shared" si="7"/>
        <v>102597</v>
      </c>
      <c r="AA24" s="79">
        <f t="shared" si="7"/>
        <v>20128</v>
      </c>
      <c r="AB24" s="77">
        <f t="shared" si="8"/>
        <v>0.19618507363763074</v>
      </c>
    </row>
    <row r="25" spans="2:28" s="12" customFormat="1" ht="13.5" customHeight="1">
      <c r="B25" s="243"/>
      <c r="C25" s="316"/>
      <c r="D25" s="66" t="s">
        <v>270</v>
      </c>
      <c r="E25" s="116">
        <v>4</v>
      </c>
      <c r="F25" s="65">
        <v>1</v>
      </c>
      <c r="G25" s="64">
        <f t="shared" si="0"/>
        <v>0.25</v>
      </c>
      <c r="H25" s="116">
        <v>12</v>
      </c>
      <c r="I25" s="65">
        <v>1</v>
      </c>
      <c r="J25" s="64">
        <f t="shared" si="1"/>
        <v>8.3333333333333329E-2</v>
      </c>
      <c r="K25" s="116">
        <v>424</v>
      </c>
      <c r="L25" s="65">
        <v>38</v>
      </c>
      <c r="M25" s="64">
        <f t="shared" si="2"/>
        <v>8.9622641509433956E-2</v>
      </c>
      <c r="N25" s="116">
        <v>239</v>
      </c>
      <c r="O25" s="65">
        <v>14</v>
      </c>
      <c r="P25" s="64">
        <f t="shared" si="3"/>
        <v>5.8577405857740586E-2</v>
      </c>
      <c r="Q25" s="116">
        <v>169</v>
      </c>
      <c r="R25" s="65">
        <v>7</v>
      </c>
      <c r="S25" s="64">
        <f t="shared" si="4"/>
        <v>4.142011834319527E-2</v>
      </c>
      <c r="T25" s="116">
        <v>96</v>
      </c>
      <c r="U25" s="65">
        <v>0</v>
      </c>
      <c r="V25" s="64">
        <f t="shared" si="5"/>
        <v>0</v>
      </c>
      <c r="W25" s="116">
        <v>25</v>
      </c>
      <c r="X25" s="65">
        <v>0</v>
      </c>
      <c r="Y25" s="64">
        <f t="shared" si="6"/>
        <v>0</v>
      </c>
      <c r="Z25" s="116">
        <f t="shared" si="7"/>
        <v>969</v>
      </c>
      <c r="AA25" s="65">
        <f t="shared" si="7"/>
        <v>61</v>
      </c>
      <c r="AB25" s="64">
        <f t="shared" si="8"/>
        <v>6.2951496388028896E-2</v>
      </c>
    </row>
    <row r="26" spans="2:28" s="12" customFormat="1" ht="13.5" customHeight="1">
      <c r="B26" s="244"/>
      <c r="C26" s="318"/>
      <c r="D26" s="76" t="s">
        <v>74</v>
      </c>
      <c r="E26" s="75">
        <v>399</v>
      </c>
      <c r="F26" s="75">
        <v>51</v>
      </c>
      <c r="G26" s="13">
        <f t="shared" si="0"/>
        <v>0.12781954887218044</v>
      </c>
      <c r="H26" s="103">
        <v>974</v>
      </c>
      <c r="I26" s="75">
        <v>122</v>
      </c>
      <c r="J26" s="13">
        <f t="shared" si="1"/>
        <v>0.12525667351129363</v>
      </c>
      <c r="K26" s="103">
        <v>39787</v>
      </c>
      <c r="L26" s="75">
        <v>9621</v>
      </c>
      <c r="M26" s="13">
        <f t="shared" si="2"/>
        <v>0.24181265237389096</v>
      </c>
      <c r="N26" s="103">
        <v>31716</v>
      </c>
      <c r="O26" s="75">
        <v>6656</v>
      </c>
      <c r="P26" s="13">
        <f t="shared" si="3"/>
        <v>0.20986252995333585</v>
      </c>
      <c r="Q26" s="103">
        <v>19779</v>
      </c>
      <c r="R26" s="75">
        <v>2772</v>
      </c>
      <c r="S26" s="13">
        <f t="shared" si="4"/>
        <v>0.14014864249962081</v>
      </c>
      <c r="T26" s="103">
        <v>8451</v>
      </c>
      <c r="U26" s="75">
        <v>808</v>
      </c>
      <c r="V26" s="13">
        <f t="shared" si="5"/>
        <v>9.5609986983788905E-2</v>
      </c>
      <c r="W26" s="103">
        <v>2460</v>
      </c>
      <c r="X26" s="75">
        <v>159</v>
      </c>
      <c r="Y26" s="13">
        <f t="shared" si="6"/>
        <v>6.4634146341463417E-2</v>
      </c>
      <c r="Z26" s="103">
        <f t="shared" si="7"/>
        <v>103566</v>
      </c>
      <c r="AA26" s="75">
        <f t="shared" si="7"/>
        <v>20189</v>
      </c>
      <c r="AB26" s="13">
        <f t="shared" si="8"/>
        <v>0.19493849332792615</v>
      </c>
    </row>
    <row r="27" spans="2:28" s="12" customFormat="1" ht="13.5" customHeight="1">
      <c r="B27" s="242">
        <v>8</v>
      </c>
      <c r="C27" s="315" t="s">
        <v>56</v>
      </c>
      <c r="D27" s="80" t="s">
        <v>255</v>
      </c>
      <c r="E27" s="101">
        <v>904</v>
      </c>
      <c r="F27" s="79">
        <v>71</v>
      </c>
      <c r="G27" s="77">
        <f t="shared" si="0"/>
        <v>7.8539823008849555E-2</v>
      </c>
      <c r="H27" s="101">
        <v>2407</v>
      </c>
      <c r="I27" s="79">
        <v>183</v>
      </c>
      <c r="J27" s="77">
        <f t="shared" si="1"/>
        <v>7.6028250934773584E-2</v>
      </c>
      <c r="K27" s="101">
        <v>96265</v>
      </c>
      <c r="L27" s="79">
        <v>14722</v>
      </c>
      <c r="M27" s="77">
        <f t="shared" si="2"/>
        <v>0.15293201059575132</v>
      </c>
      <c r="N27" s="101">
        <v>84651</v>
      </c>
      <c r="O27" s="79">
        <v>10857</v>
      </c>
      <c r="P27" s="77">
        <f t="shared" si="3"/>
        <v>0.12825601587695362</v>
      </c>
      <c r="Q27" s="101">
        <v>58325</v>
      </c>
      <c r="R27" s="79">
        <v>5461</v>
      </c>
      <c r="S27" s="77">
        <f t="shared" si="4"/>
        <v>9.3630518645520786E-2</v>
      </c>
      <c r="T27" s="101">
        <v>24785</v>
      </c>
      <c r="U27" s="79">
        <v>1650</v>
      </c>
      <c r="V27" s="77">
        <f t="shared" si="5"/>
        <v>6.6572523703853137E-2</v>
      </c>
      <c r="W27" s="101">
        <v>7384</v>
      </c>
      <c r="X27" s="79">
        <v>332</v>
      </c>
      <c r="Y27" s="77">
        <f t="shared" si="6"/>
        <v>4.4962080173347782E-2</v>
      </c>
      <c r="Z27" s="101">
        <f t="shared" si="7"/>
        <v>274721</v>
      </c>
      <c r="AA27" s="79">
        <f t="shared" si="7"/>
        <v>33276</v>
      </c>
      <c r="AB27" s="77">
        <f t="shared" si="8"/>
        <v>0.12112652472872477</v>
      </c>
    </row>
    <row r="28" spans="2:28" s="12" customFormat="1" ht="13.5" customHeight="1">
      <c r="B28" s="243"/>
      <c r="C28" s="316"/>
      <c r="D28" s="66" t="s">
        <v>270</v>
      </c>
      <c r="E28" s="116">
        <v>9</v>
      </c>
      <c r="F28" s="65">
        <v>1</v>
      </c>
      <c r="G28" s="64">
        <f t="shared" si="0"/>
        <v>0.1111111111111111</v>
      </c>
      <c r="H28" s="116">
        <v>19</v>
      </c>
      <c r="I28" s="65">
        <v>0</v>
      </c>
      <c r="J28" s="64">
        <f t="shared" si="1"/>
        <v>0</v>
      </c>
      <c r="K28" s="116">
        <v>698</v>
      </c>
      <c r="L28" s="65">
        <v>49</v>
      </c>
      <c r="M28" s="64">
        <f t="shared" si="2"/>
        <v>7.0200573065902577E-2</v>
      </c>
      <c r="N28" s="116">
        <v>537</v>
      </c>
      <c r="O28" s="65">
        <v>24</v>
      </c>
      <c r="P28" s="64">
        <f t="shared" si="3"/>
        <v>4.4692737430167599E-2</v>
      </c>
      <c r="Q28" s="116">
        <v>537</v>
      </c>
      <c r="R28" s="65">
        <v>4</v>
      </c>
      <c r="S28" s="64">
        <f t="shared" si="4"/>
        <v>7.4487895716945996E-3</v>
      </c>
      <c r="T28" s="116">
        <v>404</v>
      </c>
      <c r="U28" s="65">
        <v>2</v>
      </c>
      <c r="V28" s="64">
        <f t="shared" si="5"/>
        <v>4.9504950495049506E-3</v>
      </c>
      <c r="W28" s="116">
        <v>138</v>
      </c>
      <c r="X28" s="65">
        <v>0</v>
      </c>
      <c r="Y28" s="64">
        <f t="shared" si="6"/>
        <v>0</v>
      </c>
      <c r="Z28" s="116">
        <f t="shared" si="7"/>
        <v>2342</v>
      </c>
      <c r="AA28" s="65">
        <f t="shared" si="7"/>
        <v>80</v>
      </c>
      <c r="AB28" s="64">
        <f t="shared" si="8"/>
        <v>3.4158838599487616E-2</v>
      </c>
    </row>
    <row r="29" spans="2:28" s="12" customFormat="1" ht="13.5" customHeight="1" thickBot="1">
      <c r="B29" s="319"/>
      <c r="C29" s="317"/>
      <c r="D29" s="76" t="s">
        <v>74</v>
      </c>
      <c r="E29" s="75">
        <v>913</v>
      </c>
      <c r="F29" s="75">
        <v>72</v>
      </c>
      <c r="G29" s="13">
        <f t="shared" si="0"/>
        <v>7.8860898138006577E-2</v>
      </c>
      <c r="H29" s="103">
        <v>2426</v>
      </c>
      <c r="I29" s="75">
        <v>183</v>
      </c>
      <c r="J29" s="13">
        <f t="shared" si="1"/>
        <v>7.5432811211871398E-2</v>
      </c>
      <c r="K29" s="103">
        <v>96963</v>
      </c>
      <c r="L29" s="75">
        <v>14771</v>
      </c>
      <c r="M29" s="13">
        <f t="shared" si="2"/>
        <v>0.15233645823664696</v>
      </c>
      <c r="N29" s="103">
        <v>85188</v>
      </c>
      <c r="O29" s="75">
        <v>10881</v>
      </c>
      <c r="P29" s="13">
        <f t="shared" si="3"/>
        <v>0.12772925764192139</v>
      </c>
      <c r="Q29" s="103">
        <v>58862</v>
      </c>
      <c r="R29" s="75">
        <v>5465</v>
      </c>
      <c r="S29" s="13">
        <f t="shared" si="4"/>
        <v>9.2844279840983993E-2</v>
      </c>
      <c r="T29" s="103">
        <v>25189</v>
      </c>
      <c r="U29" s="75">
        <v>1652</v>
      </c>
      <c r="V29" s="13">
        <f t="shared" si="5"/>
        <v>6.5584183572194213E-2</v>
      </c>
      <c r="W29" s="103">
        <v>7522</v>
      </c>
      <c r="X29" s="75">
        <v>332</v>
      </c>
      <c r="Y29" s="13">
        <f t="shared" si="6"/>
        <v>4.4137197553842066E-2</v>
      </c>
      <c r="Z29" s="103">
        <f t="shared" si="7"/>
        <v>277063</v>
      </c>
      <c r="AA29" s="75">
        <f t="shared" si="7"/>
        <v>33356</v>
      </c>
      <c r="AB29" s="13">
        <f t="shared" si="8"/>
        <v>0.12039139112764967</v>
      </c>
    </row>
    <row r="30" spans="2:28" s="12" customFormat="1" ht="13.5" customHeight="1" thickTop="1">
      <c r="B30" s="260" t="s">
        <v>154</v>
      </c>
      <c r="C30" s="261"/>
      <c r="D30" s="74" t="s">
        <v>255</v>
      </c>
      <c r="E30" s="104">
        <f t="shared" ref="E30:F32" si="11">SUM(E6,E9,E12,E15,E18,E21,E24,E27)</f>
        <v>2321</v>
      </c>
      <c r="F30" s="73">
        <f t="shared" si="11"/>
        <v>259</v>
      </c>
      <c r="G30" s="71">
        <f t="shared" si="0"/>
        <v>0.11158983196897888</v>
      </c>
      <c r="H30" s="104">
        <f t="shared" ref="H30:I32" si="12">SUM(H6,H9,H12,H15,H18,H21,H24,H27)</f>
        <v>6359</v>
      </c>
      <c r="I30" s="73">
        <f t="shared" si="12"/>
        <v>734</v>
      </c>
      <c r="J30" s="71">
        <f t="shared" si="1"/>
        <v>0.11542695392357288</v>
      </c>
      <c r="K30" s="104">
        <f t="shared" ref="K30:L32" si="13">SUM(K6,K9,K12,K15,K18,K21,K24,K27)</f>
        <v>372208</v>
      </c>
      <c r="L30" s="73">
        <f t="shared" si="13"/>
        <v>90076</v>
      </c>
      <c r="M30" s="71">
        <f t="shared" si="2"/>
        <v>0.24200447061857885</v>
      </c>
      <c r="N30" s="104">
        <f t="shared" ref="N30:O32" si="14">SUM(N6,N9,N12,N15,N18,N21,N24,N27)</f>
        <v>308862</v>
      </c>
      <c r="O30" s="73">
        <f t="shared" si="14"/>
        <v>64215</v>
      </c>
      <c r="P30" s="71">
        <f t="shared" si="3"/>
        <v>0.20790838626959612</v>
      </c>
      <c r="Q30" s="104">
        <f t="shared" ref="Q30:R32" si="15">SUM(Q6,Q9,Q12,Q15,Q18,Q21,Q24,Q27)</f>
        <v>196005</v>
      </c>
      <c r="R30" s="73">
        <f t="shared" si="15"/>
        <v>29214</v>
      </c>
      <c r="S30" s="71">
        <f t="shared" si="4"/>
        <v>0.14904721818320962</v>
      </c>
      <c r="T30" s="104">
        <f t="shared" ref="T30:U32" si="16">SUM(T6,T9,T12,T15,T18,T21,T24,T27)</f>
        <v>81480</v>
      </c>
      <c r="U30" s="73">
        <f t="shared" si="16"/>
        <v>8117</v>
      </c>
      <c r="V30" s="71">
        <f t="shared" si="5"/>
        <v>9.9619538537064317E-2</v>
      </c>
      <c r="W30" s="104">
        <f t="shared" ref="W30:X32" si="17">SUM(W6,W9,W12,W15,W18,W21,W24,W27)</f>
        <v>24491</v>
      </c>
      <c r="X30" s="73">
        <f t="shared" si="17"/>
        <v>1535</v>
      </c>
      <c r="Y30" s="71">
        <f t="shared" si="6"/>
        <v>6.2676085092482958E-2</v>
      </c>
      <c r="Z30" s="104">
        <f t="shared" si="7"/>
        <v>991726</v>
      </c>
      <c r="AA30" s="73">
        <f t="shared" si="7"/>
        <v>194150</v>
      </c>
      <c r="AB30" s="71">
        <f t="shared" si="8"/>
        <v>0.19576979931957011</v>
      </c>
    </row>
    <row r="31" spans="2:28" s="12" customFormat="1" ht="13.5" customHeight="1">
      <c r="B31" s="262"/>
      <c r="C31" s="263"/>
      <c r="D31" s="66" t="s">
        <v>270</v>
      </c>
      <c r="E31" s="116">
        <f t="shared" si="11"/>
        <v>25</v>
      </c>
      <c r="F31" s="65">
        <f t="shared" si="11"/>
        <v>2</v>
      </c>
      <c r="G31" s="64">
        <f t="shared" si="0"/>
        <v>0.08</v>
      </c>
      <c r="H31" s="116">
        <f t="shared" si="12"/>
        <v>71</v>
      </c>
      <c r="I31" s="65">
        <f t="shared" si="12"/>
        <v>4</v>
      </c>
      <c r="J31" s="64">
        <f t="shared" si="1"/>
        <v>5.6338028169014086E-2</v>
      </c>
      <c r="K31" s="116">
        <f t="shared" si="13"/>
        <v>3442</v>
      </c>
      <c r="L31" s="65">
        <f t="shared" si="13"/>
        <v>352</v>
      </c>
      <c r="M31" s="64">
        <f t="shared" si="2"/>
        <v>0.10226612434631029</v>
      </c>
      <c r="N31" s="116">
        <f t="shared" si="14"/>
        <v>2481</v>
      </c>
      <c r="O31" s="65">
        <f t="shared" si="14"/>
        <v>168</v>
      </c>
      <c r="P31" s="64">
        <f t="shared" si="3"/>
        <v>6.7714631197097946E-2</v>
      </c>
      <c r="Q31" s="116">
        <f t="shared" si="15"/>
        <v>2146</v>
      </c>
      <c r="R31" s="65">
        <f t="shared" si="15"/>
        <v>70</v>
      </c>
      <c r="S31" s="64">
        <f t="shared" si="4"/>
        <v>3.2618825722273995E-2</v>
      </c>
      <c r="T31" s="116">
        <f t="shared" si="16"/>
        <v>1510</v>
      </c>
      <c r="U31" s="65">
        <f t="shared" si="16"/>
        <v>22</v>
      </c>
      <c r="V31" s="64">
        <f t="shared" si="5"/>
        <v>1.456953642384106E-2</v>
      </c>
      <c r="W31" s="116">
        <f t="shared" si="17"/>
        <v>543</v>
      </c>
      <c r="X31" s="65">
        <f t="shared" si="17"/>
        <v>2</v>
      </c>
      <c r="Y31" s="64">
        <f t="shared" si="6"/>
        <v>3.6832412523020259E-3</v>
      </c>
      <c r="Z31" s="116">
        <f t="shared" si="7"/>
        <v>10218</v>
      </c>
      <c r="AA31" s="65">
        <f t="shared" si="7"/>
        <v>620</v>
      </c>
      <c r="AB31" s="64">
        <f t="shared" si="8"/>
        <v>6.0677236249755337E-2</v>
      </c>
    </row>
    <row r="32" spans="2:28" s="12" customFormat="1" ht="13.5" customHeight="1">
      <c r="B32" s="247"/>
      <c r="C32" s="248"/>
      <c r="D32" s="63" t="s">
        <v>74</v>
      </c>
      <c r="E32" s="40">
        <f t="shared" si="11"/>
        <v>2346</v>
      </c>
      <c r="F32" s="62">
        <f t="shared" si="11"/>
        <v>261</v>
      </c>
      <c r="G32" s="60">
        <f t="shared" si="0"/>
        <v>0.11125319693094629</v>
      </c>
      <c r="H32" s="105">
        <f t="shared" si="12"/>
        <v>6430</v>
      </c>
      <c r="I32" s="62">
        <f t="shared" si="12"/>
        <v>738</v>
      </c>
      <c r="J32" s="60">
        <f t="shared" si="1"/>
        <v>0.11477449455676517</v>
      </c>
      <c r="K32" s="105">
        <f t="shared" si="13"/>
        <v>375650</v>
      </c>
      <c r="L32" s="62">
        <f t="shared" si="13"/>
        <v>90428</v>
      </c>
      <c r="M32" s="60">
        <f t="shared" si="2"/>
        <v>0.24072407826434181</v>
      </c>
      <c r="N32" s="105">
        <f t="shared" si="14"/>
        <v>311343</v>
      </c>
      <c r="O32" s="62">
        <f t="shared" si="14"/>
        <v>64383</v>
      </c>
      <c r="P32" s="60">
        <f t="shared" si="3"/>
        <v>0.20679122382709744</v>
      </c>
      <c r="Q32" s="105">
        <f t="shared" si="15"/>
        <v>198151</v>
      </c>
      <c r="R32" s="62">
        <f t="shared" si="15"/>
        <v>29284</v>
      </c>
      <c r="S32" s="60">
        <f t="shared" si="4"/>
        <v>0.147786284197405</v>
      </c>
      <c r="T32" s="105">
        <f t="shared" si="16"/>
        <v>82990</v>
      </c>
      <c r="U32" s="62">
        <f t="shared" si="16"/>
        <v>8139</v>
      </c>
      <c r="V32" s="60">
        <f t="shared" si="5"/>
        <v>9.8072056874322203E-2</v>
      </c>
      <c r="W32" s="105">
        <f t="shared" si="17"/>
        <v>25034</v>
      </c>
      <c r="X32" s="62">
        <f t="shared" si="17"/>
        <v>1537</v>
      </c>
      <c r="Y32" s="60">
        <f t="shared" si="6"/>
        <v>6.1396500758967805E-2</v>
      </c>
      <c r="Z32" s="105">
        <f t="shared" si="7"/>
        <v>1001944</v>
      </c>
      <c r="AA32" s="62">
        <f t="shared" si="7"/>
        <v>194770</v>
      </c>
      <c r="AB32" s="60">
        <f t="shared" si="8"/>
        <v>0.19439210175418986</v>
      </c>
    </row>
    <row r="33" spans="2:28" s="12" customFormat="1" ht="13.5" customHeight="1">
      <c r="B33" s="59"/>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row>
    <row r="34" spans="2:28" s="12" customFormat="1" ht="13.5" customHeight="1">
      <c r="B34" s="59"/>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row>
    <row r="35" spans="2:28" s="12" customFormat="1" ht="13.5" customHeight="1">
      <c r="B35" s="56"/>
      <c r="C35" s="6"/>
      <c r="D35" s="6"/>
      <c r="E35" s="6"/>
      <c r="F35" s="57"/>
      <c r="G35" s="6"/>
      <c r="H35" s="6"/>
      <c r="I35" s="57"/>
      <c r="J35" s="6"/>
      <c r="K35" s="6"/>
      <c r="L35" s="57"/>
      <c r="M35" s="6"/>
      <c r="N35" s="6"/>
      <c r="O35" s="57"/>
      <c r="P35" s="6"/>
      <c r="Q35" s="6"/>
      <c r="R35" s="57"/>
      <c r="S35" s="6"/>
      <c r="T35" s="6"/>
      <c r="U35" s="57"/>
      <c r="V35" s="6"/>
      <c r="W35" s="6"/>
      <c r="X35" s="57"/>
      <c r="Y35" s="6"/>
      <c r="Z35" s="6"/>
      <c r="AA35" s="57"/>
      <c r="AB35" s="6"/>
    </row>
    <row r="36" spans="2:28" s="12" customFormat="1">
      <c r="B36" s="56"/>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2:28" s="12" customFormat="1">
      <c r="B37" s="55"/>
      <c r="C37" s="3"/>
      <c r="D37" s="3"/>
      <c r="E37" s="3"/>
      <c r="F37" s="3"/>
      <c r="G37" s="3"/>
      <c r="H37" s="3"/>
      <c r="I37" s="3"/>
      <c r="J37" s="3"/>
      <c r="K37" s="3"/>
      <c r="L37" s="3"/>
      <c r="M37" s="3"/>
      <c r="N37" s="3"/>
      <c r="O37" s="3"/>
      <c r="P37" s="3"/>
      <c r="Q37" s="3"/>
      <c r="R37" s="3"/>
      <c r="S37" s="3"/>
      <c r="T37" s="3"/>
      <c r="U37" s="3"/>
      <c r="V37" s="3"/>
      <c r="W37" s="3"/>
      <c r="X37" s="3"/>
      <c r="Y37" s="3"/>
      <c r="Z37" s="3"/>
      <c r="AA37" s="3"/>
      <c r="AB37" s="3"/>
    </row>
  </sheetData>
  <mergeCells count="53">
    <mergeCell ref="B24:B26"/>
    <mergeCell ref="C24:C26"/>
    <mergeCell ref="B27:B29"/>
    <mergeCell ref="C27:C29"/>
    <mergeCell ref="B30:C32"/>
    <mergeCell ref="B15:B17"/>
    <mergeCell ref="C15:C17"/>
    <mergeCell ref="B18:B20"/>
    <mergeCell ref="C18:C20"/>
    <mergeCell ref="B21:B23"/>
    <mergeCell ref="C21:C23"/>
    <mergeCell ref="AT6:AU6"/>
    <mergeCell ref="AV6:AW6"/>
    <mergeCell ref="AX6:AY6"/>
    <mergeCell ref="B9:B11"/>
    <mergeCell ref="C9:C11"/>
    <mergeCell ref="AN6:AO6"/>
    <mergeCell ref="AP6:AQ6"/>
    <mergeCell ref="AR6:AS6"/>
    <mergeCell ref="B12:B14"/>
    <mergeCell ref="C12:C14"/>
    <mergeCell ref="AH6:AI6"/>
    <mergeCell ref="AJ6:AK6"/>
    <mergeCell ref="AL6:AM6"/>
    <mergeCell ref="W4:W5"/>
    <mergeCell ref="X4:Y4"/>
    <mergeCell ref="Z4:Z5"/>
    <mergeCell ref="AA4:AB4"/>
    <mergeCell ref="B6:B8"/>
    <mergeCell ref="C6:C8"/>
    <mergeCell ref="N4:N5"/>
    <mergeCell ref="O4:P4"/>
    <mergeCell ref="Q4:Q5"/>
    <mergeCell ref="R4:S4"/>
    <mergeCell ref="T4:T5"/>
    <mergeCell ref="U4:V4"/>
    <mergeCell ref="E4:E5"/>
    <mergeCell ref="F4:G4"/>
    <mergeCell ref="H4:H5"/>
    <mergeCell ref="I4:J4"/>
    <mergeCell ref="N3:P3"/>
    <mergeCell ref="Q3:S3"/>
    <mergeCell ref="T3:V3"/>
    <mergeCell ref="W3:Y3"/>
    <mergeCell ref="Z3:AB3"/>
    <mergeCell ref="K4:K5"/>
    <mergeCell ref="B3:B5"/>
    <mergeCell ref="C3:C5"/>
    <mergeCell ref="D3:D5"/>
    <mergeCell ref="E3:G3"/>
    <mergeCell ref="H3:J3"/>
    <mergeCell ref="K3:M3"/>
    <mergeCell ref="L4:M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colBreaks count="1" manualBreakCount="1">
    <brk id="16" max="31" man="1"/>
  </colBreaks>
  <ignoredErrors>
    <ignoredError sqref="G32 G30:G31 I30:J31 L30:M31 O30:P31 R30:S31 U30:V31 X30:AB31 Y8:AB29 I32:J32 L32:M32 O32:P32 R32:S32 U32:V32 X32:AB32" formula="1"/>
    <ignoredError sqref="AE6:AF14"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1:1" ht="16.5" customHeight="1">
      <c r="A1" s="3" t="s">
        <v>252</v>
      </c>
    </row>
    <row r="2" spans="1:1" ht="16.5" customHeight="1">
      <c r="A2" s="3" t="s">
        <v>128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N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28" width="10.625" style="3" customWidth="1"/>
    <col min="29" max="29" width="9" style="3"/>
    <col min="30" max="30" width="14.125" style="3" customWidth="1"/>
    <col min="31" max="32" width="16.375" style="3" customWidth="1"/>
    <col min="33" max="33" width="9" style="3"/>
    <col min="34" max="34" width="12.625" style="3" customWidth="1"/>
    <col min="35" max="16384" width="9" style="3"/>
  </cols>
  <sheetData>
    <row r="1" spans="1:40" ht="16.5" customHeight="1">
      <c r="A1" s="3" t="s">
        <v>252</v>
      </c>
    </row>
    <row r="2" spans="1:40" ht="16.5" customHeight="1">
      <c r="A2" s="3" t="s">
        <v>172</v>
      </c>
    </row>
    <row r="3" spans="1:40" ht="16.5" customHeight="1">
      <c r="B3" s="251"/>
      <c r="C3" s="283" t="s">
        <v>166</v>
      </c>
      <c r="D3" s="283" t="s">
        <v>165</v>
      </c>
      <c r="E3" s="287" t="s">
        <v>65</v>
      </c>
      <c r="F3" s="288"/>
      <c r="G3" s="288"/>
      <c r="H3" s="287" t="s">
        <v>66</v>
      </c>
      <c r="I3" s="288"/>
      <c r="J3" s="288"/>
      <c r="K3" s="287" t="s">
        <v>67</v>
      </c>
      <c r="L3" s="288"/>
      <c r="M3" s="288"/>
      <c r="N3" s="287" t="s">
        <v>68</v>
      </c>
      <c r="O3" s="288"/>
      <c r="P3" s="289"/>
      <c r="Q3" s="287" t="s">
        <v>69</v>
      </c>
      <c r="R3" s="288"/>
      <c r="S3" s="288"/>
      <c r="T3" s="287" t="s">
        <v>70</v>
      </c>
      <c r="U3" s="288"/>
      <c r="V3" s="288"/>
      <c r="W3" s="287" t="s">
        <v>71</v>
      </c>
      <c r="X3" s="288"/>
      <c r="Y3" s="288"/>
      <c r="Z3" s="287" t="s">
        <v>64</v>
      </c>
      <c r="AA3" s="288"/>
      <c r="AB3" s="289"/>
      <c r="AD3" s="6" t="s">
        <v>147</v>
      </c>
      <c r="AH3" s="6" t="s">
        <v>259</v>
      </c>
    </row>
    <row r="4" spans="1:40" ht="16.5" customHeight="1">
      <c r="B4" s="251"/>
      <c r="C4" s="283"/>
      <c r="D4" s="283"/>
      <c r="E4" s="284" t="s">
        <v>187</v>
      </c>
      <c r="F4" s="320" t="s">
        <v>149</v>
      </c>
      <c r="G4" s="293"/>
      <c r="H4" s="284" t="s">
        <v>186</v>
      </c>
      <c r="I4" s="320" t="s">
        <v>149</v>
      </c>
      <c r="J4" s="293"/>
      <c r="K4" s="284" t="s">
        <v>186</v>
      </c>
      <c r="L4" s="320" t="s">
        <v>149</v>
      </c>
      <c r="M4" s="293"/>
      <c r="N4" s="284" t="s">
        <v>186</v>
      </c>
      <c r="O4" s="320" t="s">
        <v>149</v>
      </c>
      <c r="P4" s="293"/>
      <c r="Q4" s="284" t="s">
        <v>186</v>
      </c>
      <c r="R4" s="320" t="s">
        <v>149</v>
      </c>
      <c r="S4" s="293"/>
      <c r="T4" s="284" t="s">
        <v>186</v>
      </c>
      <c r="U4" s="320" t="s">
        <v>149</v>
      </c>
      <c r="V4" s="293"/>
      <c r="W4" s="284" t="s">
        <v>186</v>
      </c>
      <c r="X4" s="320" t="s">
        <v>149</v>
      </c>
      <c r="Y4" s="293"/>
      <c r="Z4" s="284" t="s">
        <v>186</v>
      </c>
      <c r="AA4" s="320" t="s">
        <v>149</v>
      </c>
      <c r="AB4" s="293"/>
      <c r="AD4" s="322"/>
      <c r="AE4" s="155" t="s">
        <v>255</v>
      </c>
      <c r="AF4" s="155" t="s">
        <v>272</v>
      </c>
      <c r="AH4" s="249"/>
      <c r="AI4" s="276" t="s">
        <v>256</v>
      </c>
      <c r="AJ4" s="278"/>
      <c r="AK4" s="276" t="s">
        <v>270</v>
      </c>
      <c r="AL4" s="278"/>
      <c r="AM4" s="322"/>
    </row>
    <row r="5" spans="1:40" ht="50.1" customHeight="1">
      <c r="B5" s="251"/>
      <c r="C5" s="283"/>
      <c r="D5" s="283"/>
      <c r="E5" s="286"/>
      <c r="F5" s="94" t="s">
        <v>182</v>
      </c>
      <c r="G5" s="114" t="s">
        <v>183</v>
      </c>
      <c r="H5" s="286"/>
      <c r="I5" s="94" t="s">
        <v>182</v>
      </c>
      <c r="J5" s="114" t="s">
        <v>183</v>
      </c>
      <c r="K5" s="286"/>
      <c r="L5" s="94" t="s">
        <v>182</v>
      </c>
      <c r="M5" s="114" t="s">
        <v>183</v>
      </c>
      <c r="N5" s="286"/>
      <c r="O5" s="94" t="s">
        <v>182</v>
      </c>
      <c r="P5" s="114" t="s">
        <v>183</v>
      </c>
      <c r="Q5" s="286"/>
      <c r="R5" s="94" t="s">
        <v>182</v>
      </c>
      <c r="S5" s="114" t="s">
        <v>183</v>
      </c>
      <c r="T5" s="286"/>
      <c r="U5" s="94" t="s">
        <v>182</v>
      </c>
      <c r="V5" s="114" t="s">
        <v>183</v>
      </c>
      <c r="W5" s="286"/>
      <c r="X5" s="94" t="s">
        <v>182</v>
      </c>
      <c r="Y5" s="114" t="s">
        <v>183</v>
      </c>
      <c r="Z5" s="286"/>
      <c r="AA5" s="94" t="s">
        <v>182</v>
      </c>
      <c r="AB5" s="114" t="s">
        <v>183</v>
      </c>
      <c r="AD5" s="322"/>
      <c r="AE5" s="161" t="s">
        <v>257</v>
      </c>
      <c r="AF5" s="161" t="s">
        <v>257</v>
      </c>
      <c r="AG5" s="162"/>
      <c r="AH5" s="249"/>
      <c r="AI5" s="163" t="s">
        <v>258</v>
      </c>
      <c r="AJ5" s="109" t="s">
        <v>0</v>
      </c>
      <c r="AK5" s="109" t="s">
        <v>258</v>
      </c>
      <c r="AL5" s="109" t="s">
        <v>0</v>
      </c>
      <c r="AM5" s="322"/>
      <c r="AN5" s="162"/>
    </row>
    <row r="6" spans="1:40" s="12" customFormat="1" ht="13.5" customHeight="1">
      <c r="A6" s="81"/>
      <c r="B6" s="242">
        <v>1</v>
      </c>
      <c r="C6" s="315" t="s">
        <v>57</v>
      </c>
      <c r="D6" s="80" t="s">
        <v>255</v>
      </c>
      <c r="E6" s="101">
        <v>904</v>
      </c>
      <c r="F6" s="79">
        <v>71</v>
      </c>
      <c r="G6" s="77">
        <f t="shared" ref="G6:G227" si="0">IFERROR(F6/E6,"-")</f>
        <v>7.8539823008849555E-2</v>
      </c>
      <c r="H6" s="101">
        <v>2407</v>
      </c>
      <c r="I6" s="79">
        <v>183</v>
      </c>
      <c r="J6" s="77">
        <f t="shared" ref="J6:J227" si="1">IFERROR(I6/H6,"-")</f>
        <v>7.6028250934773584E-2</v>
      </c>
      <c r="K6" s="101">
        <v>96265</v>
      </c>
      <c r="L6" s="79">
        <v>14722</v>
      </c>
      <c r="M6" s="77">
        <f t="shared" ref="M6:M227" si="2">IFERROR(L6/K6,"-")</f>
        <v>0.15293201059575132</v>
      </c>
      <c r="N6" s="101">
        <v>84651</v>
      </c>
      <c r="O6" s="79">
        <v>10857</v>
      </c>
      <c r="P6" s="77">
        <f t="shared" ref="P6:P227" si="3">IFERROR(O6/N6,"-")</f>
        <v>0.12825601587695362</v>
      </c>
      <c r="Q6" s="101">
        <v>58325</v>
      </c>
      <c r="R6" s="79">
        <v>5461</v>
      </c>
      <c r="S6" s="77">
        <f t="shared" ref="S6:S227" si="4">IFERROR(R6/Q6,"-")</f>
        <v>9.3630518645520786E-2</v>
      </c>
      <c r="T6" s="101">
        <v>24785</v>
      </c>
      <c r="U6" s="79">
        <v>1650</v>
      </c>
      <c r="V6" s="77">
        <f t="shared" ref="V6:V227" si="5">IFERROR(U6/T6,"-")</f>
        <v>6.6572523703853137E-2</v>
      </c>
      <c r="W6" s="101">
        <v>7384</v>
      </c>
      <c r="X6" s="79">
        <v>332</v>
      </c>
      <c r="Y6" s="77">
        <f t="shared" ref="Y6:Y227" si="6">IFERROR(X6/W6,"-")</f>
        <v>4.4962080173347782E-2</v>
      </c>
      <c r="Z6" s="101">
        <f t="shared" ref="Z6:AA69" si="7">SUM(E6,H6,K6,N6,Q6,T6,W6)</f>
        <v>274721</v>
      </c>
      <c r="AA6" s="79">
        <f t="shared" si="7"/>
        <v>33276</v>
      </c>
      <c r="AB6" s="77">
        <f t="shared" ref="AB6:AB227" si="8">IFERROR(AA6/Z6,"-")</f>
        <v>0.12112652472872477</v>
      </c>
      <c r="AC6" s="58">
        <v>1</v>
      </c>
      <c r="AD6" s="11" t="s">
        <v>57</v>
      </c>
      <c r="AE6" s="38">
        <f t="shared" ref="AE6:AE37" si="9">INDEX($AB:$AB,(ROW()+(AC6*2))-2)</f>
        <v>0.12112652472872477</v>
      </c>
      <c r="AF6" s="38">
        <f t="shared" ref="AF6:AF37" si="10">INDEX($AB:$AB,(ROW()+(AC6*2))-1)</f>
        <v>3.4158838599487616E-2</v>
      </c>
      <c r="AG6" s="164"/>
      <c r="AH6" s="152" t="s">
        <v>57</v>
      </c>
      <c r="AI6" s="38">
        <f t="shared" ref="AI6:AI48" si="11">VLOOKUP(AH6,$AD$6:$AF$79,2,0)</f>
        <v>0.12112652472872477</v>
      </c>
      <c r="AJ6" s="38">
        <f>$AB$228</f>
        <v>0.19576979931957011</v>
      </c>
      <c r="AK6" s="38">
        <f t="shared" ref="AK6:AK48" si="12">VLOOKUP(AH6,$AD$6:$AF$79,3,0)</f>
        <v>3.4158838599487616E-2</v>
      </c>
      <c r="AL6" s="38">
        <f>$AB$229</f>
        <v>6.0677236249755337E-2</v>
      </c>
      <c r="AM6" s="151">
        <v>0</v>
      </c>
      <c r="AN6" s="164"/>
    </row>
    <row r="7" spans="1:40" s="12" customFormat="1" ht="13.5" customHeight="1">
      <c r="A7" s="81"/>
      <c r="B7" s="243"/>
      <c r="C7" s="316"/>
      <c r="D7" s="66" t="s">
        <v>270</v>
      </c>
      <c r="E7" s="116">
        <v>9</v>
      </c>
      <c r="F7" s="65">
        <v>1</v>
      </c>
      <c r="G7" s="64">
        <f t="shared" si="0"/>
        <v>0.1111111111111111</v>
      </c>
      <c r="H7" s="116">
        <v>19</v>
      </c>
      <c r="I7" s="65">
        <v>0</v>
      </c>
      <c r="J7" s="64">
        <f t="shared" si="1"/>
        <v>0</v>
      </c>
      <c r="K7" s="116">
        <v>698</v>
      </c>
      <c r="L7" s="65">
        <v>49</v>
      </c>
      <c r="M7" s="64">
        <f t="shared" si="2"/>
        <v>7.0200573065902577E-2</v>
      </c>
      <c r="N7" s="116">
        <v>537</v>
      </c>
      <c r="O7" s="65">
        <v>24</v>
      </c>
      <c r="P7" s="64">
        <f t="shared" si="3"/>
        <v>4.4692737430167599E-2</v>
      </c>
      <c r="Q7" s="116">
        <v>537</v>
      </c>
      <c r="R7" s="65">
        <v>4</v>
      </c>
      <c r="S7" s="64">
        <f t="shared" si="4"/>
        <v>7.4487895716945996E-3</v>
      </c>
      <c r="T7" s="116">
        <v>404</v>
      </c>
      <c r="U7" s="65">
        <v>2</v>
      </c>
      <c r="V7" s="64">
        <f t="shared" si="5"/>
        <v>4.9504950495049506E-3</v>
      </c>
      <c r="W7" s="116">
        <v>138</v>
      </c>
      <c r="X7" s="65">
        <v>0</v>
      </c>
      <c r="Y7" s="64">
        <f t="shared" si="6"/>
        <v>0</v>
      </c>
      <c r="Z7" s="116">
        <f t="shared" si="7"/>
        <v>2342</v>
      </c>
      <c r="AA7" s="65">
        <f t="shared" si="7"/>
        <v>80</v>
      </c>
      <c r="AB7" s="64">
        <f t="shared" si="8"/>
        <v>3.4158838599487616E-2</v>
      </c>
      <c r="AC7" s="58">
        <v>2</v>
      </c>
      <c r="AD7" s="11" t="s">
        <v>106</v>
      </c>
      <c r="AE7" s="38">
        <f t="shared" si="9"/>
        <v>0.13755525855865117</v>
      </c>
      <c r="AF7" s="38">
        <f t="shared" si="10"/>
        <v>3.8461538461538464E-2</v>
      </c>
      <c r="AG7" s="164"/>
      <c r="AH7" s="152" t="s">
        <v>35</v>
      </c>
      <c r="AI7" s="38">
        <f t="shared" si="11"/>
        <v>0.17427381646664006</v>
      </c>
      <c r="AJ7" s="38">
        <f t="shared" ref="AJ7:AJ48" si="13">$AB$228</f>
        <v>0.19576979931957011</v>
      </c>
      <c r="AK7" s="38">
        <f t="shared" si="12"/>
        <v>3.1315240083507306E-2</v>
      </c>
      <c r="AL7" s="38">
        <f t="shared" ref="AL7:AL48" si="14">$AB$229</f>
        <v>6.0677236249755337E-2</v>
      </c>
      <c r="AM7" s="151">
        <v>0</v>
      </c>
      <c r="AN7" s="164"/>
    </row>
    <row r="8" spans="1:40" s="12" customFormat="1" ht="13.5" customHeight="1">
      <c r="A8" s="81"/>
      <c r="B8" s="244"/>
      <c r="C8" s="318"/>
      <c r="D8" s="76" t="s">
        <v>74</v>
      </c>
      <c r="E8" s="75">
        <v>913</v>
      </c>
      <c r="F8" s="75">
        <v>72</v>
      </c>
      <c r="G8" s="13">
        <f t="shared" si="0"/>
        <v>7.8860898138006577E-2</v>
      </c>
      <c r="H8" s="103">
        <v>2426</v>
      </c>
      <c r="I8" s="75">
        <v>183</v>
      </c>
      <c r="J8" s="13">
        <f t="shared" si="1"/>
        <v>7.5432811211871398E-2</v>
      </c>
      <c r="K8" s="103">
        <v>96963</v>
      </c>
      <c r="L8" s="75">
        <v>14771</v>
      </c>
      <c r="M8" s="13">
        <f t="shared" si="2"/>
        <v>0.15233645823664696</v>
      </c>
      <c r="N8" s="103">
        <v>85188</v>
      </c>
      <c r="O8" s="75">
        <v>10881</v>
      </c>
      <c r="P8" s="13">
        <f t="shared" si="3"/>
        <v>0.12772925764192139</v>
      </c>
      <c r="Q8" s="103">
        <v>58862</v>
      </c>
      <c r="R8" s="75">
        <v>5465</v>
      </c>
      <c r="S8" s="13">
        <f t="shared" si="4"/>
        <v>9.2844279840983993E-2</v>
      </c>
      <c r="T8" s="103">
        <v>25189</v>
      </c>
      <c r="U8" s="75">
        <v>1652</v>
      </c>
      <c r="V8" s="13">
        <f t="shared" si="5"/>
        <v>6.5584183572194213E-2</v>
      </c>
      <c r="W8" s="103">
        <v>7522</v>
      </c>
      <c r="X8" s="75">
        <v>332</v>
      </c>
      <c r="Y8" s="13">
        <f t="shared" si="6"/>
        <v>4.4137197553842066E-2</v>
      </c>
      <c r="Z8" s="103">
        <f t="shared" si="7"/>
        <v>277063</v>
      </c>
      <c r="AA8" s="75">
        <f t="shared" si="7"/>
        <v>33356</v>
      </c>
      <c r="AB8" s="13">
        <f t="shared" si="8"/>
        <v>0.12039139112764967</v>
      </c>
      <c r="AC8" s="58">
        <v>3</v>
      </c>
      <c r="AD8" s="11" t="s">
        <v>107</v>
      </c>
      <c r="AE8" s="38">
        <f t="shared" si="9"/>
        <v>0.13942079442949834</v>
      </c>
      <c r="AF8" s="38">
        <f t="shared" si="10"/>
        <v>5.4054054054054057E-2</v>
      </c>
      <c r="AG8" s="164"/>
      <c r="AH8" s="152" t="s">
        <v>44</v>
      </c>
      <c r="AI8" s="38">
        <f t="shared" si="11"/>
        <v>0.17011821171451427</v>
      </c>
      <c r="AJ8" s="38">
        <f t="shared" si="13"/>
        <v>0.19576979931957011</v>
      </c>
      <c r="AK8" s="38">
        <f t="shared" si="12"/>
        <v>4.2253521126760563E-2</v>
      </c>
      <c r="AL8" s="38">
        <f t="shared" si="14"/>
        <v>6.0677236249755337E-2</v>
      </c>
      <c r="AM8" s="151">
        <v>0</v>
      </c>
      <c r="AN8" s="164"/>
    </row>
    <row r="9" spans="1:40" s="12" customFormat="1" ht="13.5" customHeight="1">
      <c r="A9" s="81"/>
      <c r="B9" s="242">
        <v>2</v>
      </c>
      <c r="C9" s="315" t="s">
        <v>106</v>
      </c>
      <c r="D9" s="80" t="s">
        <v>255</v>
      </c>
      <c r="E9" s="101">
        <v>19</v>
      </c>
      <c r="F9" s="79">
        <v>2</v>
      </c>
      <c r="G9" s="77">
        <f t="shared" si="0"/>
        <v>0.10526315789473684</v>
      </c>
      <c r="H9" s="101">
        <v>96</v>
      </c>
      <c r="I9" s="79">
        <v>8</v>
      </c>
      <c r="J9" s="77">
        <f t="shared" si="1"/>
        <v>8.3333333333333329E-2</v>
      </c>
      <c r="K9" s="101">
        <v>3369</v>
      </c>
      <c r="L9" s="79">
        <v>564</v>
      </c>
      <c r="M9" s="77">
        <f t="shared" si="2"/>
        <v>0.1674087266251113</v>
      </c>
      <c r="N9" s="101">
        <v>2894</v>
      </c>
      <c r="O9" s="79">
        <v>450</v>
      </c>
      <c r="P9" s="77">
        <f t="shared" si="3"/>
        <v>0.15549412577747063</v>
      </c>
      <c r="Q9" s="101">
        <v>2141</v>
      </c>
      <c r="R9" s="79">
        <v>238</v>
      </c>
      <c r="S9" s="77">
        <f t="shared" si="4"/>
        <v>0.11116300794021486</v>
      </c>
      <c r="T9" s="101">
        <v>936</v>
      </c>
      <c r="U9" s="79">
        <v>61</v>
      </c>
      <c r="V9" s="77">
        <f t="shared" si="5"/>
        <v>6.5170940170940175E-2</v>
      </c>
      <c r="W9" s="101">
        <v>272</v>
      </c>
      <c r="X9" s="79">
        <v>15</v>
      </c>
      <c r="Y9" s="77">
        <f t="shared" si="6"/>
        <v>5.514705882352941E-2</v>
      </c>
      <c r="Z9" s="101">
        <f t="shared" si="7"/>
        <v>9727</v>
      </c>
      <c r="AA9" s="79">
        <f t="shared" si="7"/>
        <v>1338</v>
      </c>
      <c r="AB9" s="77">
        <f t="shared" si="8"/>
        <v>0.13755525855865117</v>
      </c>
      <c r="AC9" s="58">
        <v>4</v>
      </c>
      <c r="AD9" s="11" t="s">
        <v>108</v>
      </c>
      <c r="AE9" s="38">
        <f t="shared" si="9"/>
        <v>0.16498137307078234</v>
      </c>
      <c r="AF9" s="38">
        <f t="shared" si="10"/>
        <v>2.7397260273972601E-2</v>
      </c>
      <c r="AG9" s="164"/>
      <c r="AH9" s="152" t="s">
        <v>1</v>
      </c>
      <c r="AI9" s="38">
        <f t="shared" si="11"/>
        <v>0.1896378956957413</v>
      </c>
      <c r="AJ9" s="38">
        <f t="shared" si="13"/>
        <v>0.19576979931957011</v>
      </c>
      <c r="AK9" s="38">
        <f t="shared" si="12"/>
        <v>4.3263288009888753E-2</v>
      </c>
      <c r="AL9" s="38">
        <f t="shared" si="14"/>
        <v>6.0677236249755337E-2</v>
      </c>
      <c r="AM9" s="151">
        <v>0</v>
      </c>
      <c r="AN9" s="164"/>
    </row>
    <row r="10" spans="1:40" s="12" customFormat="1" ht="13.5" customHeight="1">
      <c r="A10" s="81"/>
      <c r="B10" s="243"/>
      <c r="C10" s="316"/>
      <c r="D10" s="66" t="s">
        <v>270</v>
      </c>
      <c r="E10" s="116">
        <v>0</v>
      </c>
      <c r="F10" s="65">
        <v>0</v>
      </c>
      <c r="G10" s="64" t="str">
        <f t="shared" si="0"/>
        <v>-</v>
      </c>
      <c r="H10" s="116">
        <v>1</v>
      </c>
      <c r="I10" s="65">
        <v>0</v>
      </c>
      <c r="J10" s="64">
        <f t="shared" si="1"/>
        <v>0</v>
      </c>
      <c r="K10" s="116">
        <v>28</v>
      </c>
      <c r="L10" s="65">
        <v>1</v>
      </c>
      <c r="M10" s="64">
        <f t="shared" si="2"/>
        <v>3.5714285714285712E-2</v>
      </c>
      <c r="N10" s="116">
        <v>31</v>
      </c>
      <c r="O10" s="65">
        <v>3</v>
      </c>
      <c r="P10" s="64">
        <f t="shared" si="3"/>
        <v>9.6774193548387094E-2</v>
      </c>
      <c r="Q10" s="116">
        <v>23</v>
      </c>
      <c r="R10" s="65">
        <v>0</v>
      </c>
      <c r="S10" s="64">
        <f t="shared" si="4"/>
        <v>0</v>
      </c>
      <c r="T10" s="116">
        <v>17</v>
      </c>
      <c r="U10" s="65">
        <v>0</v>
      </c>
      <c r="V10" s="64">
        <f t="shared" si="5"/>
        <v>0</v>
      </c>
      <c r="W10" s="116">
        <v>4</v>
      </c>
      <c r="X10" s="65">
        <v>0</v>
      </c>
      <c r="Y10" s="64">
        <f t="shared" si="6"/>
        <v>0</v>
      </c>
      <c r="Z10" s="116">
        <f t="shared" si="7"/>
        <v>104</v>
      </c>
      <c r="AA10" s="65">
        <f t="shared" si="7"/>
        <v>4</v>
      </c>
      <c r="AB10" s="64">
        <f t="shared" si="8"/>
        <v>3.8461538461538464E-2</v>
      </c>
      <c r="AC10" s="58">
        <v>5</v>
      </c>
      <c r="AD10" s="11" t="s">
        <v>109</v>
      </c>
      <c r="AE10" s="38">
        <f t="shared" si="9"/>
        <v>8.1468071099407499E-2</v>
      </c>
      <c r="AF10" s="38">
        <f t="shared" si="10"/>
        <v>0</v>
      </c>
      <c r="AG10" s="164"/>
      <c r="AH10" s="152" t="s">
        <v>2</v>
      </c>
      <c r="AI10" s="38">
        <f t="shared" si="11"/>
        <v>0.42126436781609194</v>
      </c>
      <c r="AJ10" s="38">
        <f t="shared" si="13"/>
        <v>0.19576979931957011</v>
      </c>
      <c r="AK10" s="38">
        <f t="shared" si="12"/>
        <v>9.1922005571030641E-2</v>
      </c>
      <c r="AL10" s="38">
        <f t="shared" si="14"/>
        <v>6.0677236249755337E-2</v>
      </c>
      <c r="AM10" s="151">
        <v>0</v>
      </c>
      <c r="AN10" s="164"/>
    </row>
    <row r="11" spans="1:40" s="12" customFormat="1" ht="13.5" customHeight="1">
      <c r="A11" s="81"/>
      <c r="B11" s="244"/>
      <c r="C11" s="318"/>
      <c r="D11" s="76" t="s">
        <v>74</v>
      </c>
      <c r="E11" s="75">
        <v>19</v>
      </c>
      <c r="F11" s="75">
        <v>2</v>
      </c>
      <c r="G11" s="13">
        <f t="shared" si="0"/>
        <v>0.10526315789473684</v>
      </c>
      <c r="H11" s="103">
        <v>97</v>
      </c>
      <c r="I11" s="75">
        <v>8</v>
      </c>
      <c r="J11" s="13">
        <f t="shared" si="1"/>
        <v>8.247422680412371E-2</v>
      </c>
      <c r="K11" s="103">
        <v>3397</v>
      </c>
      <c r="L11" s="75">
        <v>565</v>
      </c>
      <c r="M11" s="13">
        <f t="shared" si="2"/>
        <v>0.1663232263762143</v>
      </c>
      <c r="N11" s="103">
        <v>2925</v>
      </c>
      <c r="O11" s="75">
        <v>453</v>
      </c>
      <c r="P11" s="13">
        <f t="shared" si="3"/>
        <v>0.15487179487179487</v>
      </c>
      <c r="Q11" s="103">
        <v>2164</v>
      </c>
      <c r="R11" s="75">
        <v>238</v>
      </c>
      <c r="S11" s="13">
        <f t="shared" si="4"/>
        <v>0.10998151571164511</v>
      </c>
      <c r="T11" s="103">
        <v>953</v>
      </c>
      <c r="U11" s="75">
        <v>61</v>
      </c>
      <c r="V11" s="13">
        <f t="shared" si="5"/>
        <v>6.400839454354669E-2</v>
      </c>
      <c r="W11" s="103">
        <v>276</v>
      </c>
      <c r="X11" s="75">
        <v>15</v>
      </c>
      <c r="Y11" s="13">
        <f t="shared" si="6"/>
        <v>5.434782608695652E-2</v>
      </c>
      <c r="Z11" s="103">
        <f t="shared" si="7"/>
        <v>9831</v>
      </c>
      <c r="AA11" s="75">
        <f t="shared" si="7"/>
        <v>1342</v>
      </c>
      <c r="AB11" s="13">
        <f t="shared" si="8"/>
        <v>0.13650696775506052</v>
      </c>
      <c r="AC11" s="58">
        <v>6</v>
      </c>
      <c r="AD11" s="11" t="s">
        <v>110</v>
      </c>
      <c r="AE11" s="38">
        <f t="shared" si="9"/>
        <v>9.2370362215127164E-2</v>
      </c>
      <c r="AF11" s="38">
        <f t="shared" si="10"/>
        <v>0</v>
      </c>
      <c r="AG11" s="164"/>
      <c r="AH11" s="152" t="s">
        <v>3</v>
      </c>
      <c r="AI11" s="38">
        <f t="shared" si="11"/>
        <v>0.33083203424313684</v>
      </c>
      <c r="AJ11" s="38">
        <f t="shared" si="13"/>
        <v>0.19576979931957011</v>
      </c>
      <c r="AK11" s="38">
        <f t="shared" si="12"/>
        <v>5.5803571428571432E-2</v>
      </c>
      <c r="AL11" s="38">
        <f t="shared" si="14"/>
        <v>6.0677236249755337E-2</v>
      </c>
      <c r="AM11" s="151">
        <v>0</v>
      </c>
      <c r="AN11" s="164"/>
    </row>
    <row r="12" spans="1:40" s="12" customFormat="1" ht="13.5" customHeight="1">
      <c r="A12" s="81"/>
      <c r="B12" s="242">
        <v>3</v>
      </c>
      <c r="C12" s="315" t="s">
        <v>107</v>
      </c>
      <c r="D12" s="80" t="s">
        <v>255</v>
      </c>
      <c r="E12" s="101">
        <v>21</v>
      </c>
      <c r="F12" s="79">
        <v>3</v>
      </c>
      <c r="G12" s="77">
        <f t="shared" si="0"/>
        <v>0.14285714285714285</v>
      </c>
      <c r="H12" s="101">
        <v>77</v>
      </c>
      <c r="I12" s="79">
        <v>6</v>
      </c>
      <c r="J12" s="77">
        <f t="shared" si="1"/>
        <v>7.792207792207792E-2</v>
      </c>
      <c r="K12" s="101">
        <v>2163</v>
      </c>
      <c r="L12" s="79">
        <v>334</v>
      </c>
      <c r="M12" s="77">
        <f t="shared" si="2"/>
        <v>0.15441516412390199</v>
      </c>
      <c r="N12" s="101">
        <v>1868</v>
      </c>
      <c r="O12" s="79">
        <v>287</v>
      </c>
      <c r="P12" s="77">
        <f t="shared" si="3"/>
        <v>0.15364025695931477</v>
      </c>
      <c r="Q12" s="101">
        <v>1382</v>
      </c>
      <c r="R12" s="79">
        <v>180</v>
      </c>
      <c r="S12" s="77">
        <f t="shared" si="4"/>
        <v>0.13024602026049203</v>
      </c>
      <c r="T12" s="101">
        <v>628</v>
      </c>
      <c r="U12" s="79">
        <v>57</v>
      </c>
      <c r="V12" s="77">
        <f t="shared" si="5"/>
        <v>9.0764331210191077E-2</v>
      </c>
      <c r="W12" s="101">
        <v>180</v>
      </c>
      <c r="X12" s="79">
        <v>14</v>
      </c>
      <c r="Y12" s="77">
        <f t="shared" si="6"/>
        <v>7.7777777777777779E-2</v>
      </c>
      <c r="Z12" s="101">
        <f t="shared" si="7"/>
        <v>6319</v>
      </c>
      <c r="AA12" s="79">
        <f t="shared" si="7"/>
        <v>881</v>
      </c>
      <c r="AB12" s="77">
        <f t="shared" si="8"/>
        <v>0.13942079442949834</v>
      </c>
      <c r="AC12" s="58">
        <v>7</v>
      </c>
      <c r="AD12" s="11" t="s">
        <v>111</v>
      </c>
      <c r="AE12" s="38">
        <f t="shared" si="9"/>
        <v>0.14564052605942523</v>
      </c>
      <c r="AF12" s="38">
        <f t="shared" si="10"/>
        <v>3.7037037037037035E-2</v>
      </c>
      <c r="AG12" s="164"/>
      <c r="AH12" s="152" t="s">
        <v>45</v>
      </c>
      <c r="AI12" s="38">
        <f t="shared" si="11"/>
        <v>0.24239474324653201</v>
      </c>
      <c r="AJ12" s="38">
        <f t="shared" si="13"/>
        <v>0.19576979931957011</v>
      </c>
      <c r="AK12" s="38">
        <f t="shared" si="12"/>
        <v>3.8461538461538464E-2</v>
      </c>
      <c r="AL12" s="38">
        <f t="shared" si="14"/>
        <v>6.0677236249755337E-2</v>
      </c>
      <c r="AM12" s="151">
        <v>0</v>
      </c>
      <c r="AN12" s="164"/>
    </row>
    <row r="13" spans="1:40" s="12" customFormat="1" ht="13.5" customHeight="1">
      <c r="B13" s="243"/>
      <c r="C13" s="316"/>
      <c r="D13" s="66" t="s">
        <v>270</v>
      </c>
      <c r="E13" s="116">
        <v>0</v>
      </c>
      <c r="F13" s="65">
        <v>0</v>
      </c>
      <c r="G13" s="64" t="str">
        <f t="shared" si="0"/>
        <v>-</v>
      </c>
      <c r="H13" s="116">
        <v>1</v>
      </c>
      <c r="I13" s="65">
        <v>0</v>
      </c>
      <c r="J13" s="64">
        <f t="shared" si="1"/>
        <v>0</v>
      </c>
      <c r="K13" s="116">
        <v>23</v>
      </c>
      <c r="L13" s="65">
        <v>3</v>
      </c>
      <c r="M13" s="64">
        <f t="shared" si="2"/>
        <v>0.13043478260869565</v>
      </c>
      <c r="N13" s="116">
        <v>12</v>
      </c>
      <c r="O13" s="65">
        <v>1</v>
      </c>
      <c r="P13" s="64">
        <f t="shared" si="3"/>
        <v>8.3333333333333329E-2</v>
      </c>
      <c r="Q13" s="116">
        <v>25</v>
      </c>
      <c r="R13" s="65">
        <v>0</v>
      </c>
      <c r="S13" s="64">
        <f t="shared" si="4"/>
        <v>0</v>
      </c>
      <c r="T13" s="116">
        <v>7</v>
      </c>
      <c r="U13" s="65">
        <v>0</v>
      </c>
      <c r="V13" s="64">
        <f t="shared" si="5"/>
        <v>0</v>
      </c>
      <c r="W13" s="116">
        <v>6</v>
      </c>
      <c r="X13" s="65">
        <v>0</v>
      </c>
      <c r="Y13" s="64">
        <f t="shared" si="6"/>
        <v>0</v>
      </c>
      <c r="Z13" s="116">
        <f t="shared" si="7"/>
        <v>74</v>
      </c>
      <c r="AA13" s="65">
        <f t="shared" si="7"/>
        <v>4</v>
      </c>
      <c r="AB13" s="64">
        <f t="shared" si="8"/>
        <v>5.4054054054054057E-2</v>
      </c>
      <c r="AC13" s="58">
        <v>8</v>
      </c>
      <c r="AD13" s="11" t="s">
        <v>58</v>
      </c>
      <c r="AE13" s="38">
        <f t="shared" si="9"/>
        <v>0.11579465310808594</v>
      </c>
      <c r="AF13" s="38">
        <f t="shared" si="10"/>
        <v>1.1904761904761904E-2</v>
      </c>
      <c r="AG13" s="164"/>
      <c r="AH13" s="152" t="s">
        <v>8</v>
      </c>
      <c r="AI13" s="38">
        <f t="shared" si="11"/>
        <v>0.29950348870272753</v>
      </c>
      <c r="AJ13" s="38">
        <f t="shared" si="13"/>
        <v>0.19576979931957011</v>
      </c>
      <c r="AK13" s="38">
        <f t="shared" si="12"/>
        <v>6.6929133858267723E-2</v>
      </c>
      <c r="AL13" s="38">
        <f t="shared" si="14"/>
        <v>6.0677236249755337E-2</v>
      </c>
      <c r="AM13" s="151">
        <v>0</v>
      </c>
      <c r="AN13" s="164"/>
    </row>
    <row r="14" spans="1:40" s="12" customFormat="1" ht="13.5" customHeight="1">
      <c r="B14" s="244"/>
      <c r="C14" s="318"/>
      <c r="D14" s="76" t="s">
        <v>74</v>
      </c>
      <c r="E14" s="75">
        <v>21</v>
      </c>
      <c r="F14" s="75">
        <v>3</v>
      </c>
      <c r="G14" s="13">
        <f t="shared" si="0"/>
        <v>0.14285714285714285</v>
      </c>
      <c r="H14" s="103">
        <v>78</v>
      </c>
      <c r="I14" s="75">
        <v>6</v>
      </c>
      <c r="J14" s="13">
        <f t="shared" si="1"/>
        <v>7.6923076923076927E-2</v>
      </c>
      <c r="K14" s="103">
        <v>2186</v>
      </c>
      <c r="L14" s="75">
        <v>337</v>
      </c>
      <c r="M14" s="13">
        <f t="shared" si="2"/>
        <v>0.15416285452881975</v>
      </c>
      <c r="N14" s="103">
        <v>1880</v>
      </c>
      <c r="O14" s="75">
        <v>288</v>
      </c>
      <c r="P14" s="13">
        <f t="shared" si="3"/>
        <v>0.15319148936170213</v>
      </c>
      <c r="Q14" s="103">
        <v>1407</v>
      </c>
      <c r="R14" s="75">
        <v>180</v>
      </c>
      <c r="S14" s="13">
        <f t="shared" si="4"/>
        <v>0.1279317697228145</v>
      </c>
      <c r="T14" s="103">
        <v>635</v>
      </c>
      <c r="U14" s="75">
        <v>57</v>
      </c>
      <c r="V14" s="13">
        <f t="shared" si="5"/>
        <v>8.9763779527559054E-2</v>
      </c>
      <c r="W14" s="103">
        <v>186</v>
      </c>
      <c r="X14" s="75">
        <v>14</v>
      </c>
      <c r="Y14" s="13">
        <f t="shared" si="6"/>
        <v>7.5268817204301078E-2</v>
      </c>
      <c r="Z14" s="103">
        <f t="shared" si="7"/>
        <v>6393</v>
      </c>
      <c r="AA14" s="75">
        <f t="shared" si="7"/>
        <v>885</v>
      </c>
      <c r="AB14" s="13">
        <f t="shared" si="8"/>
        <v>0.13843266072266541</v>
      </c>
      <c r="AC14" s="58">
        <v>9</v>
      </c>
      <c r="AD14" s="11" t="s">
        <v>112</v>
      </c>
      <c r="AE14" s="38">
        <f t="shared" si="9"/>
        <v>8.9281079678172851E-2</v>
      </c>
      <c r="AF14" s="38">
        <f t="shared" si="10"/>
        <v>3.2258064516129031E-2</v>
      </c>
      <c r="AG14" s="164"/>
      <c r="AH14" s="152" t="s">
        <v>46</v>
      </c>
      <c r="AI14" s="38">
        <f t="shared" si="11"/>
        <v>0.18656182987848463</v>
      </c>
      <c r="AJ14" s="38">
        <f t="shared" si="13"/>
        <v>0.19576979931957011</v>
      </c>
      <c r="AK14" s="38">
        <f t="shared" si="12"/>
        <v>7.8947368421052627E-2</v>
      </c>
      <c r="AL14" s="38">
        <f t="shared" si="14"/>
        <v>6.0677236249755337E-2</v>
      </c>
      <c r="AM14" s="151">
        <v>0</v>
      </c>
      <c r="AN14" s="164"/>
    </row>
    <row r="15" spans="1:40" s="12" customFormat="1" ht="13.5" customHeight="1">
      <c r="B15" s="242">
        <v>4</v>
      </c>
      <c r="C15" s="315" t="s">
        <v>108</v>
      </c>
      <c r="D15" s="80" t="s">
        <v>255</v>
      </c>
      <c r="E15" s="101">
        <v>25</v>
      </c>
      <c r="F15" s="79">
        <v>2</v>
      </c>
      <c r="G15" s="77">
        <f t="shared" si="0"/>
        <v>0.08</v>
      </c>
      <c r="H15" s="101">
        <v>58</v>
      </c>
      <c r="I15" s="79">
        <v>4</v>
      </c>
      <c r="J15" s="77">
        <f t="shared" si="1"/>
        <v>6.8965517241379309E-2</v>
      </c>
      <c r="K15" s="101">
        <v>2667</v>
      </c>
      <c r="L15" s="79">
        <v>502</v>
      </c>
      <c r="M15" s="77">
        <f t="shared" si="2"/>
        <v>0.18822647169103862</v>
      </c>
      <c r="N15" s="101">
        <v>2376</v>
      </c>
      <c r="O15" s="79">
        <v>418</v>
      </c>
      <c r="P15" s="77">
        <f t="shared" si="3"/>
        <v>0.17592592592592593</v>
      </c>
      <c r="Q15" s="101">
        <v>1538</v>
      </c>
      <c r="R15" s="79">
        <v>205</v>
      </c>
      <c r="S15" s="77">
        <f t="shared" si="4"/>
        <v>0.13328998699609884</v>
      </c>
      <c r="T15" s="101">
        <v>663</v>
      </c>
      <c r="U15" s="79">
        <v>93</v>
      </c>
      <c r="V15" s="77">
        <f t="shared" si="5"/>
        <v>0.14027149321266968</v>
      </c>
      <c r="W15" s="101">
        <v>189</v>
      </c>
      <c r="X15" s="79">
        <v>16</v>
      </c>
      <c r="Y15" s="77">
        <f t="shared" si="6"/>
        <v>8.4656084656084651E-2</v>
      </c>
      <c r="Z15" s="101">
        <f t="shared" si="7"/>
        <v>7516</v>
      </c>
      <c r="AA15" s="79">
        <f t="shared" si="7"/>
        <v>1240</v>
      </c>
      <c r="AB15" s="77">
        <f t="shared" si="8"/>
        <v>0.16498137307078234</v>
      </c>
      <c r="AC15" s="58">
        <v>10</v>
      </c>
      <c r="AD15" s="11" t="s">
        <v>59</v>
      </c>
      <c r="AE15" s="38">
        <f t="shared" si="9"/>
        <v>0.17731288717375851</v>
      </c>
      <c r="AF15" s="38">
        <f t="shared" si="10"/>
        <v>8.9655172413793102E-2</v>
      </c>
      <c r="AG15" s="164"/>
      <c r="AH15" s="152" t="s">
        <v>13</v>
      </c>
      <c r="AI15" s="38">
        <f t="shared" si="11"/>
        <v>0.12259405074365705</v>
      </c>
      <c r="AJ15" s="38">
        <f t="shared" si="13"/>
        <v>0.19576979931957011</v>
      </c>
      <c r="AK15" s="38">
        <f t="shared" si="12"/>
        <v>2.197802197802198E-2</v>
      </c>
      <c r="AL15" s="38">
        <f t="shared" si="14"/>
        <v>6.0677236249755337E-2</v>
      </c>
      <c r="AM15" s="151">
        <v>0</v>
      </c>
      <c r="AN15" s="164"/>
    </row>
    <row r="16" spans="1:40" s="12" customFormat="1" ht="13.5" customHeight="1">
      <c r="B16" s="243"/>
      <c r="C16" s="316"/>
      <c r="D16" s="66" t="s">
        <v>270</v>
      </c>
      <c r="E16" s="116">
        <v>1</v>
      </c>
      <c r="F16" s="65">
        <v>1</v>
      </c>
      <c r="G16" s="64">
        <f t="shared" si="0"/>
        <v>1</v>
      </c>
      <c r="H16" s="116">
        <v>2</v>
      </c>
      <c r="I16" s="65">
        <v>0</v>
      </c>
      <c r="J16" s="64">
        <f t="shared" si="1"/>
        <v>0</v>
      </c>
      <c r="K16" s="116">
        <v>24</v>
      </c>
      <c r="L16" s="65">
        <v>1</v>
      </c>
      <c r="M16" s="64">
        <f t="shared" si="2"/>
        <v>4.1666666666666664E-2</v>
      </c>
      <c r="N16" s="116">
        <v>14</v>
      </c>
      <c r="O16" s="65">
        <v>0</v>
      </c>
      <c r="P16" s="64">
        <f t="shared" si="3"/>
        <v>0</v>
      </c>
      <c r="Q16" s="116">
        <v>17</v>
      </c>
      <c r="R16" s="65">
        <v>0</v>
      </c>
      <c r="S16" s="64">
        <f t="shared" si="4"/>
        <v>0</v>
      </c>
      <c r="T16" s="116">
        <v>8</v>
      </c>
      <c r="U16" s="65">
        <v>0</v>
      </c>
      <c r="V16" s="64">
        <f t="shared" si="5"/>
        <v>0</v>
      </c>
      <c r="W16" s="116">
        <v>7</v>
      </c>
      <c r="X16" s="65">
        <v>0</v>
      </c>
      <c r="Y16" s="64">
        <f t="shared" si="6"/>
        <v>0</v>
      </c>
      <c r="Z16" s="116">
        <f t="shared" si="7"/>
        <v>73</v>
      </c>
      <c r="AA16" s="65">
        <f t="shared" si="7"/>
        <v>2</v>
      </c>
      <c r="AB16" s="64">
        <f t="shared" si="8"/>
        <v>2.7397260273972601E-2</v>
      </c>
      <c r="AC16" s="58">
        <v>11</v>
      </c>
      <c r="AD16" s="11" t="s">
        <v>60</v>
      </c>
      <c r="AE16" s="38">
        <f t="shared" si="9"/>
        <v>0.13735294117647059</v>
      </c>
      <c r="AF16" s="38">
        <f t="shared" si="10"/>
        <v>0</v>
      </c>
      <c r="AG16" s="164"/>
      <c r="AH16" s="152" t="s">
        <v>14</v>
      </c>
      <c r="AI16" s="38">
        <f t="shared" si="11"/>
        <v>0.19114701130856221</v>
      </c>
      <c r="AJ16" s="38">
        <f t="shared" si="13"/>
        <v>0.19576979931957011</v>
      </c>
      <c r="AK16" s="38">
        <f t="shared" si="12"/>
        <v>9.5697980684811237E-2</v>
      </c>
      <c r="AL16" s="38">
        <f t="shared" si="14"/>
        <v>6.0677236249755337E-2</v>
      </c>
      <c r="AM16" s="151">
        <v>0</v>
      </c>
      <c r="AN16" s="164"/>
    </row>
    <row r="17" spans="2:40" s="12" customFormat="1" ht="13.5" customHeight="1">
      <c r="B17" s="244"/>
      <c r="C17" s="318"/>
      <c r="D17" s="76" t="s">
        <v>74</v>
      </c>
      <c r="E17" s="75">
        <v>26</v>
      </c>
      <c r="F17" s="75">
        <v>3</v>
      </c>
      <c r="G17" s="13">
        <f t="shared" si="0"/>
        <v>0.11538461538461539</v>
      </c>
      <c r="H17" s="103">
        <v>60</v>
      </c>
      <c r="I17" s="75">
        <v>4</v>
      </c>
      <c r="J17" s="13">
        <f t="shared" si="1"/>
        <v>6.6666666666666666E-2</v>
      </c>
      <c r="K17" s="103">
        <v>2691</v>
      </c>
      <c r="L17" s="75">
        <v>503</v>
      </c>
      <c r="M17" s="13">
        <f t="shared" si="2"/>
        <v>0.18691936083240432</v>
      </c>
      <c r="N17" s="103">
        <v>2390</v>
      </c>
      <c r="O17" s="75">
        <v>418</v>
      </c>
      <c r="P17" s="13">
        <f t="shared" si="3"/>
        <v>0.17489539748953975</v>
      </c>
      <c r="Q17" s="103">
        <v>1555</v>
      </c>
      <c r="R17" s="75">
        <v>205</v>
      </c>
      <c r="S17" s="13">
        <f t="shared" si="4"/>
        <v>0.13183279742765272</v>
      </c>
      <c r="T17" s="103">
        <v>671</v>
      </c>
      <c r="U17" s="75">
        <v>93</v>
      </c>
      <c r="V17" s="13">
        <f t="shared" si="5"/>
        <v>0.13859910581222057</v>
      </c>
      <c r="W17" s="103">
        <v>196</v>
      </c>
      <c r="X17" s="75">
        <v>16</v>
      </c>
      <c r="Y17" s="13">
        <f t="shared" si="6"/>
        <v>8.1632653061224483E-2</v>
      </c>
      <c r="Z17" s="103">
        <f t="shared" si="7"/>
        <v>7589</v>
      </c>
      <c r="AA17" s="75">
        <f t="shared" si="7"/>
        <v>1242</v>
      </c>
      <c r="AB17" s="13">
        <f t="shared" si="8"/>
        <v>0.16365792594544737</v>
      </c>
      <c r="AC17" s="58">
        <v>12</v>
      </c>
      <c r="AD17" s="11" t="s">
        <v>113</v>
      </c>
      <c r="AE17" s="38">
        <f t="shared" si="9"/>
        <v>0.12589182968929805</v>
      </c>
      <c r="AF17" s="38">
        <f t="shared" si="10"/>
        <v>1.6393442622950821E-2</v>
      </c>
      <c r="AG17" s="164"/>
      <c r="AH17" s="152" t="s">
        <v>9</v>
      </c>
      <c r="AI17" s="38">
        <f t="shared" si="11"/>
        <v>0.23933406383655578</v>
      </c>
      <c r="AJ17" s="38">
        <f t="shared" si="13"/>
        <v>0.19576979931957011</v>
      </c>
      <c r="AK17" s="38">
        <f t="shared" si="12"/>
        <v>4.5602605863192182E-2</v>
      </c>
      <c r="AL17" s="38">
        <f t="shared" si="14"/>
        <v>6.0677236249755337E-2</v>
      </c>
      <c r="AM17" s="151">
        <v>0</v>
      </c>
      <c r="AN17" s="164"/>
    </row>
    <row r="18" spans="2:40" s="12" customFormat="1" ht="13.5" customHeight="1">
      <c r="B18" s="242">
        <v>5</v>
      </c>
      <c r="C18" s="315" t="s">
        <v>109</v>
      </c>
      <c r="D18" s="80" t="s">
        <v>255</v>
      </c>
      <c r="E18" s="101">
        <v>20</v>
      </c>
      <c r="F18" s="79">
        <v>0</v>
      </c>
      <c r="G18" s="77">
        <f t="shared" si="0"/>
        <v>0</v>
      </c>
      <c r="H18" s="101">
        <v>43</v>
      </c>
      <c r="I18" s="79">
        <v>5</v>
      </c>
      <c r="J18" s="77">
        <f t="shared" si="1"/>
        <v>0.11627906976744186</v>
      </c>
      <c r="K18" s="101">
        <v>2215</v>
      </c>
      <c r="L18" s="79">
        <v>222</v>
      </c>
      <c r="M18" s="77">
        <f t="shared" si="2"/>
        <v>0.10022573363431152</v>
      </c>
      <c r="N18" s="101">
        <v>1833</v>
      </c>
      <c r="O18" s="79">
        <v>172</v>
      </c>
      <c r="P18" s="77">
        <f t="shared" si="3"/>
        <v>9.3835242771412988E-2</v>
      </c>
      <c r="Q18" s="101">
        <v>1254</v>
      </c>
      <c r="R18" s="79">
        <v>65</v>
      </c>
      <c r="S18" s="77">
        <f t="shared" si="4"/>
        <v>5.1834130781499205E-2</v>
      </c>
      <c r="T18" s="101">
        <v>529</v>
      </c>
      <c r="U18" s="79">
        <v>25</v>
      </c>
      <c r="V18" s="77">
        <f t="shared" si="5"/>
        <v>4.725897920604915E-2</v>
      </c>
      <c r="W18" s="101">
        <v>182</v>
      </c>
      <c r="X18" s="79">
        <v>6</v>
      </c>
      <c r="Y18" s="77">
        <f t="shared" si="6"/>
        <v>3.2967032967032968E-2</v>
      </c>
      <c r="Z18" s="101">
        <f t="shared" si="7"/>
        <v>6076</v>
      </c>
      <c r="AA18" s="79">
        <f t="shared" si="7"/>
        <v>495</v>
      </c>
      <c r="AB18" s="77">
        <f t="shared" si="8"/>
        <v>8.1468071099407499E-2</v>
      </c>
      <c r="AC18" s="58">
        <v>13</v>
      </c>
      <c r="AD18" s="11" t="s">
        <v>114</v>
      </c>
      <c r="AE18" s="38">
        <f t="shared" si="9"/>
        <v>0.11574043261231282</v>
      </c>
      <c r="AF18" s="38">
        <f t="shared" si="10"/>
        <v>3.5294117647058823E-2</v>
      </c>
      <c r="AG18" s="164"/>
      <c r="AH18" s="152" t="s">
        <v>21</v>
      </c>
      <c r="AI18" s="38">
        <f t="shared" si="11"/>
        <v>0.23374934192189775</v>
      </c>
      <c r="AJ18" s="38">
        <f t="shared" si="13"/>
        <v>0.19576979931957011</v>
      </c>
      <c r="AK18" s="38">
        <f t="shared" si="12"/>
        <v>5.0761421319796954E-2</v>
      </c>
      <c r="AL18" s="38">
        <f t="shared" si="14"/>
        <v>6.0677236249755337E-2</v>
      </c>
      <c r="AM18" s="151">
        <v>0</v>
      </c>
      <c r="AN18" s="164"/>
    </row>
    <row r="19" spans="2:40" s="12" customFormat="1" ht="13.5" customHeight="1">
      <c r="B19" s="243"/>
      <c r="C19" s="316"/>
      <c r="D19" s="66" t="s">
        <v>270</v>
      </c>
      <c r="E19" s="116">
        <v>0</v>
      </c>
      <c r="F19" s="65">
        <v>0</v>
      </c>
      <c r="G19" s="64" t="str">
        <f t="shared" si="0"/>
        <v>-</v>
      </c>
      <c r="H19" s="116">
        <v>1</v>
      </c>
      <c r="I19" s="65">
        <v>0</v>
      </c>
      <c r="J19" s="64">
        <f t="shared" si="1"/>
        <v>0</v>
      </c>
      <c r="K19" s="116">
        <v>20</v>
      </c>
      <c r="L19" s="65">
        <v>0</v>
      </c>
      <c r="M19" s="64">
        <f t="shared" si="2"/>
        <v>0</v>
      </c>
      <c r="N19" s="116">
        <v>17</v>
      </c>
      <c r="O19" s="65">
        <v>0</v>
      </c>
      <c r="P19" s="64">
        <f t="shared" si="3"/>
        <v>0</v>
      </c>
      <c r="Q19" s="116">
        <v>27</v>
      </c>
      <c r="R19" s="65">
        <v>0</v>
      </c>
      <c r="S19" s="64">
        <f t="shared" si="4"/>
        <v>0</v>
      </c>
      <c r="T19" s="116">
        <v>11</v>
      </c>
      <c r="U19" s="65">
        <v>0</v>
      </c>
      <c r="V19" s="64">
        <f t="shared" si="5"/>
        <v>0</v>
      </c>
      <c r="W19" s="116">
        <v>7</v>
      </c>
      <c r="X19" s="65">
        <v>0</v>
      </c>
      <c r="Y19" s="64">
        <f t="shared" si="6"/>
        <v>0</v>
      </c>
      <c r="Z19" s="116">
        <f t="shared" si="7"/>
        <v>83</v>
      </c>
      <c r="AA19" s="65">
        <f t="shared" si="7"/>
        <v>0</v>
      </c>
      <c r="AB19" s="64">
        <f t="shared" si="8"/>
        <v>0</v>
      </c>
      <c r="AC19" s="58">
        <v>14</v>
      </c>
      <c r="AD19" s="11" t="s">
        <v>115</v>
      </c>
      <c r="AE19" s="38">
        <f t="shared" si="9"/>
        <v>0.11418384207322375</v>
      </c>
      <c r="AF19" s="38">
        <f t="shared" si="10"/>
        <v>1.3513513513513514E-2</v>
      </c>
      <c r="AG19" s="164"/>
      <c r="AH19" s="152" t="s">
        <v>47</v>
      </c>
      <c r="AI19" s="38">
        <f t="shared" si="11"/>
        <v>0.17005319612801953</v>
      </c>
      <c r="AJ19" s="38">
        <f t="shared" si="13"/>
        <v>0.19576979931957011</v>
      </c>
      <c r="AK19" s="38">
        <f t="shared" si="12"/>
        <v>7.3529411764705885E-2</v>
      </c>
      <c r="AL19" s="38">
        <f t="shared" si="14"/>
        <v>6.0677236249755337E-2</v>
      </c>
      <c r="AM19" s="151">
        <v>0</v>
      </c>
      <c r="AN19" s="164"/>
    </row>
    <row r="20" spans="2:40" s="12" customFormat="1" ht="13.5" customHeight="1">
      <c r="B20" s="244"/>
      <c r="C20" s="318"/>
      <c r="D20" s="76" t="s">
        <v>74</v>
      </c>
      <c r="E20" s="75">
        <v>20</v>
      </c>
      <c r="F20" s="75">
        <v>0</v>
      </c>
      <c r="G20" s="13">
        <f t="shared" si="0"/>
        <v>0</v>
      </c>
      <c r="H20" s="103">
        <v>44</v>
      </c>
      <c r="I20" s="75">
        <v>5</v>
      </c>
      <c r="J20" s="13">
        <f t="shared" si="1"/>
        <v>0.11363636363636363</v>
      </c>
      <c r="K20" s="103">
        <v>2235</v>
      </c>
      <c r="L20" s="75">
        <v>222</v>
      </c>
      <c r="M20" s="13">
        <f t="shared" si="2"/>
        <v>9.9328859060402688E-2</v>
      </c>
      <c r="N20" s="103">
        <v>1850</v>
      </c>
      <c r="O20" s="75">
        <v>172</v>
      </c>
      <c r="P20" s="13">
        <f t="shared" si="3"/>
        <v>9.2972972972972967E-2</v>
      </c>
      <c r="Q20" s="103">
        <v>1281</v>
      </c>
      <c r="R20" s="75">
        <v>65</v>
      </c>
      <c r="S20" s="13">
        <f t="shared" si="4"/>
        <v>5.07416081186573E-2</v>
      </c>
      <c r="T20" s="103">
        <v>540</v>
      </c>
      <c r="U20" s="75">
        <v>25</v>
      </c>
      <c r="V20" s="13">
        <f t="shared" si="5"/>
        <v>4.6296296296296294E-2</v>
      </c>
      <c r="W20" s="103">
        <v>189</v>
      </c>
      <c r="X20" s="75">
        <v>6</v>
      </c>
      <c r="Y20" s="13">
        <f t="shared" si="6"/>
        <v>3.1746031746031744E-2</v>
      </c>
      <c r="Z20" s="103">
        <f t="shared" si="7"/>
        <v>6159</v>
      </c>
      <c r="AA20" s="75">
        <f t="shared" si="7"/>
        <v>495</v>
      </c>
      <c r="AB20" s="13">
        <f t="shared" si="8"/>
        <v>8.037018996590356E-2</v>
      </c>
      <c r="AC20" s="58">
        <v>15</v>
      </c>
      <c r="AD20" s="11" t="s">
        <v>116</v>
      </c>
      <c r="AE20" s="38">
        <f t="shared" si="9"/>
        <v>0.12978932430957318</v>
      </c>
      <c r="AF20" s="38">
        <f t="shared" si="10"/>
        <v>4.5454545454545456E-2</v>
      </c>
      <c r="AG20" s="164"/>
      <c r="AH20" s="152" t="s">
        <v>25</v>
      </c>
      <c r="AI20" s="38">
        <f t="shared" si="11"/>
        <v>0.28445581131003128</v>
      </c>
      <c r="AJ20" s="38">
        <f t="shared" si="13"/>
        <v>0.19576979931957011</v>
      </c>
      <c r="AK20" s="38">
        <f t="shared" si="12"/>
        <v>6.3291139240506333E-2</v>
      </c>
      <c r="AL20" s="38">
        <f t="shared" si="14"/>
        <v>6.0677236249755337E-2</v>
      </c>
      <c r="AM20" s="151">
        <v>0</v>
      </c>
      <c r="AN20" s="164"/>
    </row>
    <row r="21" spans="2:40" s="12" customFormat="1" ht="13.5" customHeight="1">
      <c r="B21" s="242">
        <v>6</v>
      </c>
      <c r="C21" s="315" t="s">
        <v>110</v>
      </c>
      <c r="D21" s="80" t="s">
        <v>255</v>
      </c>
      <c r="E21" s="101">
        <v>31</v>
      </c>
      <c r="F21" s="79">
        <v>2</v>
      </c>
      <c r="G21" s="77">
        <f t="shared" si="0"/>
        <v>6.4516129032258063E-2</v>
      </c>
      <c r="H21" s="101">
        <v>102</v>
      </c>
      <c r="I21" s="79">
        <v>8</v>
      </c>
      <c r="J21" s="77">
        <f t="shared" si="1"/>
        <v>7.8431372549019607E-2</v>
      </c>
      <c r="K21" s="101">
        <v>3244</v>
      </c>
      <c r="L21" s="79">
        <v>392</v>
      </c>
      <c r="M21" s="77">
        <f t="shared" si="2"/>
        <v>0.12083847102342787</v>
      </c>
      <c r="N21" s="101">
        <v>2881</v>
      </c>
      <c r="O21" s="79">
        <v>268</v>
      </c>
      <c r="P21" s="77">
        <f t="shared" si="3"/>
        <v>9.3023255813953487E-2</v>
      </c>
      <c r="Q21" s="101">
        <v>1885</v>
      </c>
      <c r="R21" s="79">
        <v>118</v>
      </c>
      <c r="S21" s="77">
        <f t="shared" si="4"/>
        <v>6.2599469496021215E-2</v>
      </c>
      <c r="T21" s="101">
        <v>731</v>
      </c>
      <c r="U21" s="79">
        <v>40</v>
      </c>
      <c r="V21" s="77">
        <f t="shared" si="5"/>
        <v>5.4719562243502051E-2</v>
      </c>
      <c r="W21" s="101">
        <v>209</v>
      </c>
      <c r="X21" s="79">
        <v>11</v>
      </c>
      <c r="Y21" s="77">
        <f t="shared" si="6"/>
        <v>5.2631578947368418E-2</v>
      </c>
      <c r="Z21" s="101">
        <f t="shared" si="7"/>
        <v>9083</v>
      </c>
      <c r="AA21" s="79">
        <f t="shared" si="7"/>
        <v>839</v>
      </c>
      <c r="AB21" s="77">
        <f t="shared" si="8"/>
        <v>9.2370362215127164E-2</v>
      </c>
      <c r="AC21" s="58">
        <v>16</v>
      </c>
      <c r="AD21" s="11" t="s">
        <v>61</v>
      </c>
      <c r="AE21" s="38">
        <f t="shared" si="9"/>
        <v>0.11580347493557237</v>
      </c>
      <c r="AF21" s="38">
        <f t="shared" si="10"/>
        <v>5.5555555555555552E-2</v>
      </c>
      <c r="AG21" s="164"/>
      <c r="AH21" s="152" t="s">
        <v>15</v>
      </c>
      <c r="AI21" s="38">
        <f t="shared" si="11"/>
        <v>0.26399073716711696</v>
      </c>
      <c r="AJ21" s="38">
        <f t="shared" si="13"/>
        <v>0.19576979931957011</v>
      </c>
      <c r="AK21" s="38">
        <f t="shared" si="12"/>
        <v>7.7720207253886009E-2</v>
      </c>
      <c r="AL21" s="38">
        <f t="shared" si="14"/>
        <v>6.0677236249755337E-2</v>
      </c>
      <c r="AM21" s="151">
        <v>0</v>
      </c>
      <c r="AN21" s="164"/>
    </row>
    <row r="22" spans="2:40" s="12" customFormat="1" ht="13.5" customHeight="1">
      <c r="B22" s="243"/>
      <c r="C22" s="316"/>
      <c r="D22" s="66" t="s">
        <v>270</v>
      </c>
      <c r="E22" s="116">
        <v>0</v>
      </c>
      <c r="F22" s="65">
        <v>0</v>
      </c>
      <c r="G22" s="64" t="str">
        <f t="shared" si="0"/>
        <v>-</v>
      </c>
      <c r="H22" s="116">
        <v>0</v>
      </c>
      <c r="I22" s="65">
        <v>0</v>
      </c>
      <c r="J22" s="64" t="str">
        <f t="shared" si="1"/>
        <v>-</v>
      </c>
      <c r="K22" s="116">
        <v>15</v>
      </c>
      <c r="L22" s="65">
        <v>0</v>
      </c>
      <c r="M22" s="64">
        <f t="shared" si="2"/>
        <v>0</v>
      </c>
      <c r="N22" s="116">
        <v>16</v>
      </c>
      <c r="O22" s="65">
        <v>0</v>
      </c>
      <c r="P22" s="64">
        <f t="shared" si="3"/>
        <v>0</v>
      </c>
      <c r="Q22" s="116">
        <v>16</v>
      </c>
      <c r="R22" s="65">
        <v>0</v>
      </c>
      <c r="S22" s="64">
        <f t="shared" si="4"/>
        <v>0</v>
      </c>
      <c r="T22" s="116">
        <v>6</v>
      </c>
      <c r="U22" s="65">
        <v>0</v>
      </c>
      <c r="V22" s="64">
        <f t="shared" si="5"/>
        <v>0</v>
      </c>
      <c r="W22" s="116">
        <v>2</v>
      </c>
      <c r="X22" s="65">
        <v>0</v>
      </c>
      <c r="Y22" s="64">
        <f t="shared" si="6"/>
        <v>0</v>
      </c>
      <c r="Z22" s="116">
        <f t="shared" si="7"/>
        <v>55</v>
      </c>
      <c r="AA22" s="65">
        <f t="shared" si="7"/>
        <v>0</v>
      </c>
      <c r="AB22" s="64">
        <f t="shared" si="8"/>
        <v>0</v>
      </c>
      <c r="AC22" s="58">
        <v>17</v>
      </c>
      <c r="AD22" s="11" t="s">
        <v>117</v>
      </c>
      <c r="AE22" s="38">
        <f t="shared" si="9"/>
        <v>0.12952413832786697</v>
      </c>
      <c r="AF22" s="38">
        <f t="shared" si="10"/>
        <v>0.01</v>
      </c>
      <c r="AG22" s="164"/>
      <c r="AH22" s="152" t="s">
        <v>26</v>
      </c>
      <c r="AI22" s="38">
        <f t="shared" si="11"/>
        <v>0.28688630490956074</v>
      </c>
      <c r="AJ22" s="38">
        <f t="shared" si="13"/>
        <v>0.19576979931957011</v>
      </c>
      <c r="AK22" s="38">
        <f t="shared" si="12"/>
        <v>3.3707865168539325E-2</v>
      </c>
      <c r="AL22" s="38">
        <f t="shared" si="14"/>
        <v>6.0677236249755337E-2</v>
      </c>
      <c r="AM22" s="151">
        <v>0</v>
      </c>
      <c r="AN22" s="164"/>
    </row>
    <row r="23" spans="2:40" s="12" customFormat="1" ht="13.5" customHeight="1">
      <c r="B23" s="244"/>
      <c r="C23" s="318"/>
      <c r="D23" s="76" t="s">
        <v>74</v>
      </c>
      <c r="E23" s="75">
        <v>31</v>
      </c>
      <c r="F23" s="75">
        <v>2</v>
      </c>
      <c r="G23" s="13">
        <f t="shared" si="0"/>
        <v>6.4516129032258063E-2</v>
      </c>
      <c r="H23" s="103">
        <v>102</v>
      </c>
      <c r="I23" s="75">
        <v>8</v>
      </c>
      <c r="J23" s="13">
        <f t="shared" si="1"/>
        <v>7.8431372549019607E-2</v>
      </c>
      <c r="K23" s="103">
        <v>3259</v>
      </c>
      <c r="L23" s="75">
        <v>392</v>
      </c>
      <c r="M23" s="13">
        <f t="shared" si="2"/>
        <v>0.12028229518257134</v>
      </c>
      <c r="N23" s="103">
        <v>2897</v>
      </c>
      <c r="O23" s="75">
        <v>268</v>
      </c>
      <c r="P23" s="13">
        <f t="shared" si="3"/>
        <v>9.2509492578529515E-2</v>
      </c>
      <c r="Q23" s="103">
        <v>1901</v>
      </c>
      <c r="R23" s="75">
        <v>118</v>
      </c>
      <c r="S23" s="13">
        <f t="shared" si="4"/>
        <v>6.2072593371909519E-2</v>
      </c>
      <c r="T23" s="103">
        <v>737</v>
      </c>
      <c r="U23" s="75">
        <v>40</v>
      </c>
      <c r="V23" s="13">
        <f t="shared" si="5"/>
        <v>5.4274084124830396E-2</v>
      </c>
      <c r="W23" s="103">
        <v>211</v>
      </c>
      <c r="X23" s="75">
        <v>11</v>
      </c>
      <c r="Y23" s="13">
        <f t="shared" si="6"/>
        <v>5.2132701421800945E-2</v>
      </c>
      <c r="Z23" s="103">
        <f t="shared" si="7"/>
        <v>9138</v>
      </c>
      <c r="AA23" s="75">
        <f t="shared" si="7"/>
        <v>839</v>
      </c>
      <c r="AB23" s="13">
        <f t="shared" si="8"/>
        <v>9.181440140074415E-2</v>
      </c>
      <c r="AC23" s="58">
        <v>18</v>
      </c>
      <c r="AD23" s="11" t="s">
        <v>62</v>
      </c>
      <c r="AE23" s="38">
        <f t="shared" si="9"/>
        <v>0.11472311472311472</v>
      </c>
      <c r="AF23" s="38">
        <f t="shared" si="10"/>
        <v>3.4883720930232558E-2</v>
      </c>
      <c r="AG23" s="164"/>
      <c r="AH23" s="152" t="s">
        <v>27</v>
      </c>
      <c r="AI23" s="38">
        <f t="shared" si="11"/>
        <v>0.14481944185468332</v>
      </c>
      <c r="AJ23" s="38">
        <f t="shared" si="13"/>
        <v>0.19576979931957011</v>
      </c>
      <c r="AK23" s="38">
        <f t="shared" si="12"/>
        <v>1.4492753623188406E-2</v>
      </c>
      <c r="AL23" s="38">
        <f t="shared" si="14"/>
        <v>6.0677236249755337E-2</v>
      </c>
      <c r="AM23" s="151">
        <v>0</v>
      </c>
      <c r="AN23" s="164"/>
    </row>
    <row r="24" spans="2:40" s="12" customFormat="1" ht="13.5" customHeight="1">
      <c r="B24" s="242">
        <v>7</v>
      </c>
      <c r="C24" s="315" t="s">
        <v>111</v>
      </c>
      <c r="D24" s="80" t="s">
        <v>255</v>
      </c>
      <c r="E24" s="101">
        <v>38</v>
      </c>
      <c r="F24" s="79">
        <v>3</v>
      </c>
      <c r="G24" s="77">
        <f t="shared" si="0"/>
        <v>7.8947368421052627E-2</v>
      </c>
      <c r="H24" s="101">
        <v>86</v>
      </c>
      <c r="I24" s="79">
        <v>6</v>
      </c>
      <c r="J24" s="77">
        <f t="shared" si="1"/>
        <v>6.9767441860465115E-2</v>
      </c>
      <c r="K24" s="101">
        <v>3062</v>
      </c>
      <c r="L24" s="79">
        <v>554</v>
      </c>
      <c r="M24" s="77">
        <f t="shared" si="2"/>
        <v>0.18092749836708033</v>
      </c>
      <c r="N24" s="101">
        <v>2567</v>
      </c>
      <c r="O24" s="79">
        <v>393</v>
      </c>
      <c r="P24" s="77">
        <f t="shared" si="3"/>
        <v>0.15309700038955978</v>
      </c>
      <c r="Q24" s="101">
        <v>1584</v>
      </c>
      <c r="R24" s="79">
        <v>188</v>
      </c>
      <c r="S24" s="77">
        <f t="shared" si="4"/>
        <v>0.11868686868686869</v>
      </c>
      <c r="T24" s="101">
        <v>664</v>
      </c>
      <c r="U24" s="79">
        <v>42</v>
      </c>
      <c r="V24" s="77">
        <f t="shared" si="5"/>
        <v>6.3253012048192767E-2</v>
      </c>
      <c r="W24" s="101">
        <v>211</v>
      </c>
      <c r="X24" s="79">
        <v>10</v>
      </c>
      <c r="Y24" s="77">
        <f t="shared" si="6"/>
        <v>4.7393364928909949E-2</v>
      </c>
      <c r="Z24" s="101">
        <f t="shared" si="7"/>
        <v>8212</v>
      </c>
      <c r="AA24" s="79">
        <f t="shared" si="7"/>
        <v>1196</v>
      </c>
      <c r="AB24" s="77">
        <f t="shared" si="8"/>
        <v>0.14564052605942523</v>
      </c>
      <c r="AC24" s="58">
        <v>19</v>
      </c>
      <c r="AD24" s="11" t="s">
        <v>118</v>
      </c>
      <c r="AE24" s="38">
        <f t="shared" si="9"/>
        <v>0.12130987292277615</v>
      </c>
      <c r="AF24" s="38">
        <f t="shared" si="10"/>
        <v>1.9230769230769232E-2</v>
      </c>
      <c r="AG24" s="164"/>
      <c r="AH24" s="152" t="s">
        <v>16</v>
      </c>
      <c r="AI24" s="38">
        <f t="shared" si="11"/>
        <v>0.212592164233049</v>
      </c>
      <c r="AJ24" s="38">
        <f t="shared" si="13"/>
        <v>0.19576979931957011</v>
      </c>
      <c r="AK24" s="38">
        <f t="shared" si="12"/>
        <v>3.9215686274509803E-2</v>
      </c>
      <c r="AL24" s="38">
        <f t="shared" si="14"/>
        <v>6.0677236249755337E-2</v>
      </c>
      <c r="AM24" s="151">
        <v>0</v>
      </c>
      <c r="AN24" s="164"/>
    </row>
    <row r="25" spans="2:40" s="12" customFormat="1" ht="13.5" customHeight="1">
      <c r="B25" s="243"/>
      <c r="C25" s="316"/>
      <c r="D25" s="66" t="s">
        <v>270</v>
      </c>
      <c r="E25" s="116">
        <v>0</v>
      </c>
      <c r="F25" s="65">
        <v>0</v>
      </c>
      <c r="G25" s="64" t="str">
        <f t="shared" si="0"/>
        <v>-</v>
      </c>
      <c r="H25" s="116">
        <v>0</v>
      </c>
      <c r="I25" s="65">
        <v>0</v>
      </c>
      <c r="J25" s="64" t="str">
        <f t="shared" si="1"/>
        <v>-</v>
      </c>
      <c r="K25" s="116">
        <v>5</v>
      </c>
      <c r="L25" s="65">
        <v>0</v>
      </c>
      <c r="M25" s="64">
        <f t="shared" si="2"/>
        <v>0</v>
      </c>
      <c r="N25" s="116">
        <v>6</v>
      </c>
      <c r="O25" s="65">
        <v>1</v>
      </c>
      <c r="P25" s="64">
        <f t="shared" si="3"/>
        <v>0.16666666666666666</v>
      </c>
      <c r="Q25" s="116">
        <v>7</v>
      </c>
      <c r="R25" s="65">
        <v>0</v>
      </c>
      <c r="S25" s="64">
        <f t="shared" si="4"/>
        <v>0</v>
      </c>
      <c r="T25" s="116">
        <v>8</v>
      </c>
      <c r="U25" s="65">
        <v>0</v>
      </c>
      <c r="V25" s="64">
        <f t="shared" si="5"/>
        <v>0</v>
      </c>
      <c r="W25" s="116">
        <v>1</v>
      </c>
      <c r="X25" s="65">
        <v>0</v>
      </c>
      <c r="Y25" s="64">
        <f t="shared" si="6"/>
        <v>0</v>
      </c>
      <c r="Z25" s="116">
        <f t="shared" si="7"/>
        <v>27</v>
      </c>
      <c r="AA25" s="65">
        <f t="shared" si="7"/>
        <v>1</v>
      </c>
      <c r="AB25" s="64">
        <f t="shared" si="8"/>
        <v>3.7037037037037035E-2</v>
      </c>
      <c r="AC25" s="58">
        <v>20</v>
      </c>
      <c r="AD25" s="11" t="s">
        <v>119</v>
      </c>
      <c r="AE25" s="38">
        <f t="shared" si="9"/>
        <v>0.10883490452018371</v>
      </c>
      <c r="AF25" s="38">
        <f t="shared" si="10"/>
        <v>4.8387096774193547E-2</v>
      </c>
      <c r="AG25" s="164"/>
      <c r="AH25" s="152" t="s">
        <v>48</v>
      </c>
      <c r="AI25" s="38">
        <f t="shared" si="11"/>
        <v>0.30826945033436631</v>
      </c>
      <c r="AJ25" s="38">
        <f t="shared" si="13"/>
        <v>0.19576979931957011</v>
      </c>
      <c r="AK25" s="38">
        <f t="shared" si="12"/>
        <v>1.4084507042253521E-2</v>
      </c>
      <c r="AL25" s="38">
        <f t="shared" si="14"/>
        <v>6.0677236249755337E-2</v>
      </c>
      <c r="AM25" s="151">
        <v>0</v>
      </c>
      <c r="AN25" s="164"/>
    </row>
    <row r="26" spans="2:40" s="12" customFormat="1" ht="13.5" customHeight="1">
      <c r="B26" s="244"/>
      <c r="C26" s="318"/>
      <c r="D26" s="76" t="s">
        <v>74</v>
      </c>
      <c r="E26" s="75">
        <v>38</v>
      </c>
      <c r="F26" s="75">
        <v>3</v>
      </c>
      <c r="G26" s="13">
        <f t="shared" si="0"/>
        <v>7.8947368421052627E-2</v>
      </c>
      <c r="H26" s="103">
        <v>86</v>
      </c>
      <c r="I26" s="75">
        <v>6</v>
      </c>
      <c r="J26" s="13">
        <f t="shared" si="1"/>
        <v>6.9767441860465115E-2</v>
      </c>
      <c r="K26" s="103">
        <v>3067</v>
      </c>
      <c r="L26" s="75">
        <v>554</v>
      </c>
      <c r="M26" s="13">
        <f t="shared" si="2"/>
        <v>0.18063253994131073</v>
      </c>
      <c r="N26" s="103">
        <v>2573</v>
      </c>
      <c r="O26" s="75">
        <v>394</v>
      </c>
      <c r="P26" s="13">
        <f t="shared" si="3"/>
        <v>0.15312864360668479</v>
      </c>
      <c r="Q26" s="103">
        <v>1591</v>
      </c>
      <c r="R26" s="75">
        <v>188</v>
      </c>
      <c r="S26" s="13">
        <f t="shared" si="4"/>
        <v>0.11816467630421119</v>
      </c>
      <c r="T26" s="103">
        <v>672</v>
      </c>
      <c r="U26" s="75">
        <v>42</v>
      </c>
      <c r="V26" s="13">
        <f t="shared" si="5"/>
        <v>6.25E-2</v>
      </c>
      <c r="W26" s="103">
        <v>212</v>
      </c>
      <c r="X26" s="75">
        <v>10</v>
      </c>
      <c r="Y26" s="13">
        <f t="shared" si="6"/>
        <v>4.716981132075472E-2</v>
      </c>
      <c r="Z26" s="103">
        <f t="shared" si="7"/>
        <v>8239</v>
      </c>
      <c r="AA26" s="75">
        <f t="shared" si="7"/>
        <v>1197</v>
      </c>
      <c r="AB26" s="13">
        <f t="shared" si="8"/>
        <v>0.14528462192013594</v>
      </c>
      <c r="AC26" s="58">
        <v>21</v>
      </c>
      <c r="AD26" s="11" t="s">
        <v>120</v>
      </c>
      <c r="AE26" s="38">
        <f t="shared" si="9"/>
        <v>0.13178018851147075</v>
      </c>
      <c r="AF26" s="38">
        <f t="shared" si="10"/>
        <v>1.8518518518518517E-2</v>
      </c>
      <c r="AG26" s="164"/>
      <c r="AH26" s="152" t="s">
        <v>4</v>
      </c>
      <c r="AI26" s="38">
        <f t="shared" si="11"/>
        <v>0.26079064138765629</v>
      </c>
      <c r="AJ26" s="38">
        <f t="shared" si="13"/>
        <v>0.19576979931957011</v>
      </c>
      <c r="AK26" s="38">
        <f t="shared" si="12"/>
        <v>7.7294685990338161E-2</v>
      </c>
      <c r="AL26" s="38">
        <f t="shared" si="14"/>
        <v>6.0677236249755337E-2</v>
      </c>
      <c r="AM26" s="151">
        <v>0</v>
      </c>
      <c r="AN26" s="164"/>
    </row>
    <row r="27" spans="2:40" s="12" customFormat="1" ht="13.5" customHeight="1">
      <c r="B27" s="242">
        <v>8</v>
      </c>
      <c r="C27" s="315" t="s">
        <v>58</v>
      </c>
      <c r="D27" s="80" t="s">
        <v>255</v>
      </c>
      <c r="E27" s="101">
        <v>17</v>
      </c>
      <c r="F27" s="79">
        <v>3</v>
      </c>
      <c r="G27" s="77">
        <f t="shared" si="0"/>
        <v>0.17647058823529413</v>
      </c>
      <c r="H27" s="101">
        <v>59</v>
      </c>
      <c r="I27" s="79">
        <v>2</v>
      </c>
      <c r="J27" s="77">
        <f t="shared" si="1"/>
        <v>3.3898305084745763E-2</v>
      </c>
      <c r="K27" s="101">
        <v>2037</v>
      </c>
      <c r="L27" s="79">
        <v>301</v>
      </c>
      <c r="M27" s="77">
        <f t="shared" si="2"/>
        <v>0.14776632302405499</v>
      </c>
      <c r="N27" s="101">
        <v>1799</v>
      </c>
      <c r="O27" s="79">
        <v>228</v>
      </c>
      <c r="P27" s="77">
        <f t="shared" si="3"/>
        <v>0.12673707615341856</v>
      </c>
      <c r="Q27" s="101">
        <v>1320</v>
      </c>
      <c r="R27" s="79">
        <v>99</v>
      </c>
      <c r="S27" s="77">
        <f t="shared" si="4"/>
        <v>7.4999999999999997E-2</v>
      </c>
      <c r="T27" s="101">
        <v>661</v>
      </c>
      <c r="U27" s="79">
        <v>59</v>
      </c>
      <c r="V27" s="77">
        <f t="shared" si="5"/>
        <v>8.9258698940998485E-2</v>
      </c>
      <c r="W27" s="101">
        <v>204</v>
      </c>
      <c r="X27" s="79">
        <v>14</v>
      </c>
      <c r="Y27" s="77">
        <f t="shared" si="6"/>
        <v>6.8627450980392163E-2</v>
      </c>
      <c r="Z27" s="101">
        <f t="shared" si="7"/>
        <v>6097</v>
      </c>
      <c r="AA27" s="79">
        <f t="shared" si="7"/>
        <v>706</v>
      </c>
      <c r="AB27" s="77">
        <f t="shared" si="8"/>
        <v>0.11579465310808594</v>
      </c>
      <c r="AC27" s="58">
        <v>22</v>
      </c>
      <c r="AD27" s="11" t="s">
        <v>63</v>
      </c>
      <c r="AE27" s="38">
        <f t="shared" si="9"/>
        <v>0.10252185126808998</v>
      </c>
      <c r="AF27" s="38">
        <f t="shared" si="10"/>
        <v>1.2048192771084338E-2</v>
      </c>
      <c r="AG27" s="164"/>
      <c r="AH27" s="152" t="s">
        <v>22</v>
      </c>
      <c r="AI27" s="38">
        <f t="shared" si="11"/>
        <v>0.21931449745252432</v>
      </c>
      <c r="AJ27" s="38">
        <f t="shared" si="13"/>
        <v>0.19576979931957011</v>
      </c>
      <c r="AK27" s="38">
        <f t="shared" si="12"/>
        <v>5.5555555555555552E-2</v>
      </c>
      <c r="AL27" s="38">
        <f t="shared" si="14"/>
        <v>6.0677236249755337E-2</v>
      </c>
      <c r="AM27" s="151">
        <v>0</v>
      </c>
      <c r="AN27" s="164"/>
    </row>
    <row r="28" spans="2:40" s="12" customFormat="1" ht="13.5" customHeight="1">
      <c r="B28" s="243"/>
      <c r="C28" s="316"/>
      <c r="D28" s="66" t="s">
        <v>270</v>
      </c>
      <c r="E28" s="116">
        <v>0</v>
      </c>
      <c r="F28" s="65">
        <v>0</v>
      </c>
      <c r="G28" s="64" t="str">
        <f t="shared" si="0"/>
        <v>-</v>
      </c>
      <c r="H28" s="116">
        <v>0</v>
      </c>
      <c r="I28" s="65">
        <v>0</v>
      </c>
      <c r="J28" s="64" t="str">
        <f t="shared" si="1"/>
        <v>-</v>
      </c>
      <c r="K28" s="116">
        <v>21</v>
      </c>
      <c r="L28" s="65">
        <v>1</v>
      </c>
      <c r="M28" s="64">
        <f t="shared" si="2"/>
        <v>4.7619047619047616E-2</v>
      </c>
      <c r="N28" s="116">
        <v>14</v>
      </c>
      <c r="O28" s="65">
        <v>0</v>
      </c>
      <c r="P28" s="64">
        <f t="shared" si="3"/>
        <v>0</v>
      </c>
      <c r="Q28" s="116">
        <v>23</v>
      </c>
      <c r="R28" s="65">
        <v>0</v>
      </c>
      <c r="S28" s="64">
        <f t="shared" si="4"/>
        <v>0</v>
      </c>
      <c r="T28" s="116">
        <v>24</v>
      </c>
      <c r="U28" s="65">
        <v>0</v>
      </c>
      <c r="V28" s="64">
        <f t="shared" si="5"/>
        <v>0</v>
      </c>
      <c r="W28" s="116">
        <v>2</v>
      </c>
      <c r="X28" s="65">
        <v>0</v>
      </c>
      <c r="Y28" s="64">
        <f t="shared" si="6"/>
        <v>0</v>
      </c>
      <c r="Z28" s="116">
        <f t="shared" si="7"/>
        <v>84</v>
      </c>
      <c r="AA28" s="65">
        <f t="shared" si="7"/>
        <v>1</v>
      </c>
      <c r="AB28" s="64">
        <f t="shared" si="8"/>
        <v>1.1904761904761904E-2</v>
      </c>
      <c r="AC28" s="58">
        <v>23</v>
      </c>
      <c r="AD28" s="11" t="s">
        <v>121</v>
      </c>
      <c r="AE28" s="38">
        <f t="shared" si="9"/>
        <v>0.10904423214511173</v>
      </c>
      <c r="AF28" s="38">
        <f t="shared" si="10"/>
        <v>1.9607843137254902E-2</v>
      </c>
      <c r="AG28" s="164"/>
      <c r="AH28" s="152" t="s">
        <v>28</v>
      </c>
      <c r="AI28" s="38">
        <f t="shared" si="11"/>
        <v>0.29686609686609688</v>
      </c>
      <c r="AJ28" s="38">
        <f t="shared" si="13"/>
        <v>0.19576979931957011</v>
      </c>
      <c r="AK28" s="38">
        <f t="shared" si="12"/>
        <v>5.4794520547945202E-2</v>
      </c>
      <c r="AL28" s="38">
        <f t="shared" si="14"/>
        <v>6.0677236249755337E-2</v>
      </c>
      <c r="AM28" s="151">
        <v>0</v>
      </c>
      <c r="AN28" s="164"/>
    </row>
    <row r="29" spans="2:40" s="12" customFormat="1" ht="13.5" customHeight="1">
      <c r="B29" s="244"/>
      <c r="C29" s="318"/>
      <c r="D29" s="76" t="s">
        <v>74</v>
      </c>
      <c r="E29" s="75">
        <v>17</v>
      </c>
      <c r="F29" s="75">
        <v>3</v>
      </c>
      <c r="G29" s="13">
        <f t="shared" si="0"/>
        <v>0.17647058823529413</v>
      </c>
      <c r="H29" s="103">
        <v>59</v>
      </c>
      <c r="I29" s="75">
        <v>2</v>
      </c>
      <c r="J29" s="13">
        <f t="shared" si="1"/>
        <v>3.3898305084745763E-2</v>
      </c>
      <c r="K29" s="103">
        <v>2058</v>
      </c>
      <c r="L29" s="75">
        <v>302</v>
      </c>
      <c r="M29" s="13">
        <f t="shared" si="2"/>
        <v>0.14674441205053451</v>
      </c>
      <c r="N29" s="103">
        <v>1813</v>
      </c>
      <c r="O29" s="75">
        <v>228</v>
      </c>
      <c r="P29" s="13">
        <f t="shared" si="3"/>
        <v>0.12575841147269717</v>
      </c>
      <c r="Q29" s="103">
        <v>1343</v>
      </c>
      <c r="R29" s="75">
        <v>99</v>
      </c>
      <c r="S29" s="13">
        <f t="shared" si="4"/>
        <v>7.371556217423679E-2</v>
      </c>
      <c r="T29" s="103">
        <v>685</v>
      </c>
      <c r="U29" s="75">
        <v>59</v>
      </c>
      <c r="V29" s="13">
        <f t="shared" si="5"/>
        <v>8.6131386861313872E-2</v>
      </c>
      <c r="W29" s="103">
        <v>206</v>
      </c>
      <c r="X29" s="75">
        <v>14</v>
      </c>
      <c r="Y29" s="13">
        <f t="shared" si="6"/>
        <v>6.7961165048543687E-2</v>
      </c>
      <c r="Z29" s="103">
        <f t="shared" si="7"/>
        <v>6181</v>
      </c>
      <c r="AA29" s="75">
        <f t="shared" si="7"/>
        <v>707</v>
      </c>
      <c r="AB29" s="13">
        <f t="shared" si="8"/>
        <v>0.1143827859569649</v>
      </c>
      <c r="AC29" s="58">
        <v>24</v>
      </c>
      <c r="AD29" s="11" t="s">
        <v>122</v>
      </c>
      <c r="AE29" s="38">
        <f t="shared" si="9"/>
        <v>7.9453181210813031E-2</v>
      </c>
      <c r="AF29" s="38">
        <f t="shared" si="10"/>
        <v>1.5384615384615385E-2</v>
      </c>
      <c r="AG29" s="164"/>
      <c r="AH29" s="152" t="s">
        <v>17</v>
      </c>
      <c r="AI29" s="38">
        <f t="shared" si="11"/>
        <v>0.25543151280165788</v>
      </c>
      <c r="AJ29" s="38">
        <f t="shared" si="13"/>
        <v>0.19576979931957011</v>
      </c>
      <c r="AK29" s="38">
        <f t="shared" si="12"/>
        <v>3.0303030303030304E-2</v>
      </c>
      <c r="AL29" s="38">
        <f t="shared" si="14"/>
        <v>6.0677236249755337E-2</v>
      </c>
      <c r="AM29" s="151">
        <v>0</v>
      </c>
      <c r="AN29" s="164"/>
    </row>
    <row r="30" spans="2:40" s="12" customFormat="1" ht="13.5" customHeight="1">
      <c r="B30" s="242">
        <v>9</v>
      </c>
      <c r="C30" s="315" t="s">
        <v>112</v>
      </c>
      <c r="D30" s="80" t="s">
        <v>255</v>
      </c>
      <c r="E30" s="101">
        <v>8</v>
      </c>
      <c r="F30" s="79">
        <v>2</v>
      </c>
      <c r="G30" s="77">
        <f t="shared" si="0"/>
        <v>0.25</v>
      </c>
      <c r="H30" s="101">
        <v>32</v>
      </c>
      <c r="I30" s="79">
        <v>0</v>
      </c>
      <c r="J30" s="77">
        <f t="shared" si="1"/>
        <v>0</v>
      </c>
      <c r="K30" s="101">
        <v>1380</v>
      </c>
      <c r="L30" s="79">
        <v>154</v>
      </c>
      <c r="M30" s="77">
        <f t="shared" si="2"/>
        <v>0.11159420289855072</v>
      </c>
      <c r="N30" s="101">
        <v>1195</v>
      </c>
      <c r="O30" s="79">
        <v>123</v>
      </c>
      <c r="P30" s="77">
        <f t="shared" si="3"/>
        <v>0.10292887029288703</v>
      </c>
      <c r="Q30" s="101">
        <v>776</v>
      </c>
      <c r="R30" s="79">
        <v>44</v>
      </c>
      <c r="S30" s="77">
        <f t="shared" si="4"/>
        <v>5.6701030927835051E-2</v>
      </c>
      <c r="T30" s="101">
        <v>340</v>
      </c>
      <c r="U30" s="79">
        <v>21</v>
      </c>
      <c r="V30" s="77">
        <f t="shared" si="5"/>
        <v>6.1764705882352944E-2</v>
      </c>
      <c r="W30" s="101">
        <v>122</v>
      </c>
      <c r="X30" s="79">
        <v>0</v>
      </c>
      <c r="Y30" s="77">
        <f t="shared" si="6"/>
        <v>0</v>
      </c>
      <c r="Z30" s="101">
        <f t="shared" si="7"/>
        <v>3853</v>
      </c>
      <c r="AA30" s="79">
        <f t="shared" si="7"/>
        <v>344</v>
      </c>
      <c r="AB30" s="77">
        <f t="shared" si="8"/>
        <v>8.9281079678172851E-2</v>
      </c>
      <c r="AC30" s="58">
        <v>25</v>
      </c>
      <c r="AD30" s="11" t="s">
        <v>123</v>
      </c>
      <c r="AE30" s="38">
        <f t="shared" si="9"/>
        <v>0.12652939421068338</v>
      </c>
      <c r="AF30" s="38">
        <f t="shared" si="10"/>
        <v>3.5714285714285712E-2</v>
      </c>
      <c r="AG30" s="164"/>
      <c r="AH30" s="152" t="s">
        <v>10</v>
      </c>
      <c r="AI30" s="38">
        <f t="shared" si="11"/>
        <v>0.15540180947312401</v>
      </c>
      <c r="AJ30" s="38">
        <f t="shared" si="13"/>
        <v>0.19576979931957011</v>
      </c>
      <c r="AK30" s="38">
        <f t="shared" si="12"/>
        <v>8.2191780821917804E-2</v>
      </c>
      <c r="AL30" s="38">
        <f t="shared" si="14"/>
        <v>6.0677236249755337E-2</v>
      </c>
      <c r="AM30" s="151">
        <v>0</v>
      </c>
      <c r="AN30" s="164"/>
    </row>
    <row r="31" spans="2:40" s="12" customFormat="1" ht="13.5" customHeight="1">
      <c r="B31" s="243"/>
      <c r="C31" s="316"/>
      <c r="D31" s="66" t="s">
        <v>270</v>
      </c>
      <c r="E31" s="116">
        <v>0</v>
      </c>
      <c r="F31" s="65">
        <v>0</v>
      </c>
      <c r="G31" s="64" t="str">
        <f t="shared" si="0"/>
        <v>-</v>
      </c>
      <c r="H31" s="116">
        <v>0</v>
      </c>
      <c r="I31" s="65">
        <v>0</v>
      </c>
      <c r="J31" s="64" t="str">
        <f t="shared" si="1"/>
        <v>-</v>
      </c>
      <c r="K31" s="116">
        <v>10</v>
      </c>
      <c r="L31" s="65">
        <v>0</v>
      </c>
      <c r="M31" s="64">
        <f t="shared" si="2"/>
        <v>0</v>
      </c>
      <c r="N31" s="116">
        <v>6</v>
      </c>
      <c r="O31" s="65">
        <v>0</v>
      </c>
      <c r="P31" s="64">
        <f t="shared" si="3"/>
        <v>0</v>
      </c>
      <c r="Q31" s="116">
        <v>4</v>
      </c>
      <c r="R31" s="65">
        <v>0</v>
      </c>
      <c r="S31" s="64">
        <f t="shared" si="4"/>
        <v>0</v>
      </c>
      <c r="T31" s="116">
        <v>8</v>
      </c>
      <c r="U31" s="65">
        <v>1</v>
      </c>
      <c r="V31" s="64">
        <f t="shared" si="5"/>
        <v>0.125</v>
      </c>
      <c r="W31" s="116">
        <v>3</v>
      </c>
      <c r="X31" s="65">
        <v>0</v>
      </c>
      <c r="Y31" s="64">
        <f t="shared" si="6"/>
        <v>0</v>
      </c>
      <c r="Z31" s="116">
        <f t="shared" si="7"/>
        <v>31</v>
      </c>
      <c r="AA31" s="65">
        <f t="shared" si="7"/>
        <v>1</v>
      </c>
      <c r="AB31" s="64">
        <f t="shared" si="8"/>
        <v>3.2258064516129031E-2</v>
      </c>
      <c r="AC31" s="58">
        <v>26</v>
      </c>
      <c r="AD31" s="11" t="s">
        <v>35</v>
      </c>
      <c r="AE31" s="38">
        <f t="shared" si="9"/>
        <v>0.17427381646664006</v>
      </c>
      <c r="AF31" s="38">
        <f t="shared" si="10"/>
        <v>3.1315240083507306E-2</v>
      </c>
      <c r="AG31" s="164"/>
      <c r="AH31" s="152" t="s">
        <v>49</v>
      </c>
      <c r="AI31" s="38">
        <f t="shared" si="11"/>
        <v>0.17211109512160022</v>
      </c>
      <c r="AJ31" s="38">
        <f t="shared" si="13"/>
        <v>0.19576979931957011</v>
      </c>
      <c r="AK31" s="38">
        <f t="shared" si="12"/>
        <v>0</v>
      </c>
      <c r="AL31" s="38">
        <f t="shared" si="14"/>
        <v>6.0677236249755337E-2</v>
      </c>
      <c r="AM31" s="151">
        <v>0</v>
      </c>
      <c r="AN31" s="164"/>
    </row>
    <row r="32" spans="2:40" s="12" customFormat="1" ht="13.5" customHeight="1">
      <c r="B32" s="244"/>
      <c r="C32" s="318"/>
      <c r="D32" s="76" t="s">
        <v>74</v>
      </c>
      <c r="E32" s="75">
        <v>8</v>
      </c>
      <c r="F32" s="75">
        <v>2</v>
      </c>
      <c r="G32" s="13">
        <f t="shared" si="0"/>
        <v>0.25</v>
      </c>
      <c r="H32" s="103">
        <v>32</v>
      </c>
      <c r="I32" s="75">
        <v>0</v>
      </c>
      <c r="J32" s="13">
        <f t="shared" si="1"/>
        <v>0</v>
      </c>
      <c r="K32" s="103">
        <v>1390</v>
      </c>
      <c r="L32" s="75">
        <v>154</v>
      </c>
      <c r="M32" s="13">
        <f t="shared" si="2"/>
        <v>0.11079136690647481</v>
      </c>
      <c r="N32" s="103">
        <v>1201</v>
      </c>
      <c r="O32" s="75">
        <v>123</v>
      </c>
      <c r="P32" s="13">
        <f t="shared" si="3"/>
        <v>0.10241465445462115</v>
      </c>
      <c r="Q32" s="103">
        <v>780</v>
      </c>
      <c r="R32" s="75">
        <v>44</v>
      </c>
      <c r="S32" s="13">
        <f t="shared" si="4"/>
        <v>5.6410256410256411E-2</v>
      </c>
      <c r="T32" s="103">
        <v>348</v>
      </c>
      <c r="U32" s="75">
        <v>22</v>
      </c>
      <c r="V32" s="13">
        <f t="shared" si="5"/>
        <v>6.3218390804597707E-2</v>
      </c>
      <c r="W32" s="103">
        <v>125</v>
      </c>
      <c r="X32" s="75">
        <v>0</v>
      </c>
      <c r="Y32" s="13">
        <f t="shared" si="6"/>
        <v>0</v>
      </c>
      <c r="Z32" s="103">
        <f t="shared" si="7"/>
        <v>3884</v>
      </c>
      <c r="AA32" s="75">
        <f t="shared" si="7"/>
        <v>345</v>
      </c>
      <c r="AB32" s="13">
        <f t="shared" si="8"/>
        <v>8.8825952626158597E-2</v>
      </c>
      <c r="AC32" s="58">
        <v>27</v>
      </c>
      <c r="AD32" s="11" t="s">
        <v>36</v>
      </c>
      <c r="AE32" s="38">
        <f t="shared" si="9"/>
        <v>0.15490693216251314</v>
      </c>
      <c r="AF32" s="38">
        <f t="shared" si="10"/>
        <v>2.5000000000000001E-2</v>
      </c>
      <c r="AG32" s="164"/>
      <c r="AH32" s="152" t="s">
        <v>29</v>
      </c>
      <c r="AI32" s="38">
        <f t="shared" si="11"/>
        <v>0.34264150943396227</v>
      </c>
      <c r="AJ32" s="38">
        <f t="shared" si="13"/>
        <v>0.19576979931957011</v>
      </c>
      <c r="AK32" s="38">
        <f t="shared" si="12"/>
        <v>6.25E-2</v>
      </c>
      <c r="AL32" s="38">
        <f t="shared" si="14"/>
        <v>6.0677236249755337E-2</v>
      </c>
      <c r="AM32" s="151">
        <v>0</v>
      </c>
      <c r="AN32" s="164"/>
    </row>
    <row r="33" spans="2:40" s="12" customFormat="1" ht="13.5" customHeight="1">
      <c r="B33" s="242">
        <v>10</v>
      </c>
      <c r="C33" s="315" t="s">
        <v>59</v>
      </c>
      <c r="D33" s="80" t="s">
        <v>255</v>
      </c>
      <c r="E33" s="101">
        <v>37</v>
      </c>
      <c r="F33" s="79">
        <v>2</v>
      </c>
      <c r="G33" s="77">
        <f t="shared" si="0"/>
        <v>5.4054054054054057E-2</v>
      </c>
      <c r="H33" s="101">
        <v>67</v>
      </c>
      <c r="I33" s="79">
        <v>6</v>
      </c>
      <c r="J33" s="77">
        <f t="shared" si="1"/>
        <v>8.9552238805970144E-2</v>
      </c>
      <c r="K33" s="101">
        <v>3591</v>
      </c>
      <c r="L33" s="79">
        <v>745</v>
      </c>
      <c r="M33" s="77">
        <f t="shared" si="2"/>
        <v>0.20746310219994429</v>
      </c>
      <c r="N33" s="101">
        <v>3023</v>
      </c>
      <c r="O33" s="79">
        <v>604</v>
      </c>
      <c r="P33" s="77">
        <f t="shared" si="3"/>
        <v>0.19980152166721799</v>
      </c>
      <c r="Q33" s="101">
        <v>2033</v>
      </c>
      <c r="R33" s="79">
        <v>298</v>
      </c>
      <c r="S33" s="77">
        <f t="shared" si="4"/>
        <v>0.14658140678799803</v>
      </c>
      <c r="T33" s="101">
        <v>838</v>
      </c>
      <c r="U33" s="79">
        <v>80</v>
      </c>
      <c r="V33" s="77">
        <f t="shared" si="5"/>
        <v>9.5465393794749401E-2</v>
      </c>
      <c r="W33" s="101">
        <v>258</v>
      </c>
      <c r="X33" s="79">
        <v>11</v>
      </c>
      <c r="Y33" s="77">
        <f t="shared" si="6"/>
        <v>4.2635658914728682E-2</v>
      </c>
      <c r="Z33" s="101">
        <f t="shared" si="7"/>
        <v>9847</v>
      </c>
      <c r="AA33" s="79">
        <f t="shared" si="7"/>
        <v>1746</v>
      </c>
      <c r="AB33" s="77">
        <f t="shared" si="8"/>
        <v>0.17731288717375851</v>
      </c>
      <c r="AC33" s="58">
        <v>28</v>
      </c>
      <c r="AD33" s="11" t="s">
        <v>37</v>
      </c>
      <c r="AE33" s="38">
        <f t="shared" si="9"/>
        <v>0.16409674981103553</v>
      </c>
      <c r="AF33" s="38">
        <f t="shared" si="10"/>
        <v>2.7777777777777776E-2</v>
      </c>
      <c r="AG33" s="164"/>
      <c r="AH33" s="152" t="s">
        <v>23</v>
      </c>
      <c r="AI33" s="38">
        <f t="shared" si="11"/>
        <v>0.1839203993898211</v>
      </c>
      <c r="AJ33" s="38">
        <f t="shared" si="13"/>
        <v>0.19576979931957011</v>
      </c>
      <c r="AK33" s="38">
        <f t="shared" si="12"/>
        <v>3.140096618357488E-2</v>
      </c>
      <c r="AL33" s="38">
        <f t="shared" si="14"/>
        <v>6.0677236249755337E-2</v>
      </c>
      <c r="AM33" s="151">
        <v>0</v>
      </c>
      <c r="AN33" s="164"/>
    </row>
    <row r="34" spans="2:40" s="12" customFormat="1" ht="13.5" customHeight="1">
      <c r="B34" s="243"/>
      <c r="C34" s="316"/>
      <c r="D34" s="66" t="s">
        <v>270</v>
      </c>
      <c r="E34" s="116">
        <v>1</v>
      </c>
      <c r="F34" s="65">
        <v>0</v>
      </c>
      <c r="G34" s="64">
        <f t="shared" si="0"/>
        <v>0</v>
      </c>
      <c r="H34" s="116">
        <v>2</v>
      </c>
      <c r="I34" s="65">
        <v>0</v>
      </c>
      <c r="J34" s="64">
        <f t="shared" si="1"/>
        <v>0</v>
      </c>
      <c r="K34" s="116">
        <v>126</v>
      </c>
      <c r="L34" s="65">
        <v>14</v>
      </c>
      <c r="M34" s="64">
        <f t="shared" si="2"/>
        <v>0.1111111111111111</v>
      </c>
      <c r="N34" s="116">
        <v>87</v>
      </c>
      <c r="O34" s="65">
        <v>10</v>
      </c>
      <c r="P34" s="64">
        <f t="shared" si="3"/>
        <v>0.11494252873563218</v>
      </c>
      <c r="Q34" s="116">
        <v>37</v>
      </c>
      <c r="R34" s="65">
        <v>1</v>
      </c>
      <c r="S34" s="64">
        <f t="shared" si="4"/>
        <v>2.7027027027027029E-2</v>
      </c>
      <c r="T34" s="116">
        <v>30</v>
      </c>
      <c r="U34" s="65">
        <v>1</v>
      </c>
      <c r="V34" s="64">
        <f t="shared" si="5"/>
        <v>3.3333333333333333E-2</v>
      </c>
      <c r="W34" s="116">
        <v>7</v>
      </c>
      <c r="X34" s="65">
        <v>0</v>
      </c>
      <c r="Y34" s="64">
        <f t="shared" si="6"/>
        <v>0</v>
      </c>
      <c r="Z34" s="116">
        <f t="shared" si="7"/>
        <v>290</v>
      </c>
      <c r="AA34" s="65">
        <f t="shared" si="7"/>
        <v>26</v>
      </c>
      <c r="AB34" s="64">
        <f t="shared" si="8"/>
        <v>8.9655172413793102E-2</v>
      </c>
      <c r="AC34" s="58">
        <v>29</v>
      </c>
      <c r="AD34" s="11" t="s">
        <v>38</v>
      </c>
      <c r="AE34" s="38">
        <f t="shared" si="9"/>
        <v>0.18144741409232906</v>
      </c>
      <c r="AF34" s="38">
        <f t="shared" si="10"/>
        <v>4.5454545454545456E-2</v>
      </c>
      <c r="AG34" s="164"/>
      <c r="AH34" s="152" t="s">
        <v>50</v>
      </c>
      <c r="AI34" s="38">
        <f t="shared" si="11"/>
        <v>0.16344985828046971</v>
      </c>
      <c r="AJ34" s="38">
        <f t="shared" si="13"/>
        <v>0.19576979931957011</v>
      </c>
      <c r="AK34" s="38">
        <f t="shared" si="12"/>
        <v>0.10526315789473684</v>
      </c>
      <c r="AL34" s="38">
        <f t="shared" si="14"/>
        <v>6.0677236249755337E-2</v>
      </c>
      <c r="AM34" s="151">
        <v>0</v>
      </c>
      <c r="AN34" s="164"/>
    </row>
    <row r="35" spans="2:40" s="12" customFormat="1" ht="13.5" customHeight="1">
      <c r="B35" s="244"/>
      <c r="C35" s="318"/>
      <c r="D35" s="76" t="s">
        <v>74</v>
      </c>
      <c r="E35" s="75">
        <v>38</v>
      </c>
      <c r="F35" s="75">
        <v>2</v>
      </c>
      <c r="G35" s="13">
        <f t="shared" si="0"/>
        <v>5.2631578947368418E-2</v>
      </c>
      <c r="H35" s="103">
        <v>69</v>
      </c>
      <c r="I35" s="75">
        <v>6</v>
      </c>
      <c r="J35" s="13">
        <f t="shared" si="1"/>
        <v>8.6956521739130432E-2</v>
      </c>
      <c r="K35" s="103">
        <v>3717</v>
      </c>
      <c r="L35" s="75">
        <v>759</v>
      </c>
      <c r="M35" s="13">
        <f t="shared" si="2"/>
        <v>0.20419693301049233</v>
      </c>
      <c r="N35" s="103">
        <v>3110</v>
      </c>
      <c r="O35" s="75">
        <v>614</v>
      </c>
      <c r="P35" s="13">
        <f t="shared" si="3"/>
        <v>0.19742765273311896</v>
      </c>
      <c r="Q35" s="103">
        <v>2070</v>
      </c>
      <c r="R35" s="75">
        <v>299</v>
      </c>
      <c r="S35" s="13">
        <f t="shared" si="4"/>
        <v>0.14444444444444443</v>
      </c>
      <c r="T35" s="103">
        <v>868</v>
      </c>
      <c r="U35" s="75">
        <v>81</v>
      </c>
      <c r="V35" s="13">
        <f t="shared" si="5"/>
        <v>9.3317972350230413E-2</v>
      </c>
      <c r="W35" s="103">
        <v>265</v>
      </c>
      <c r="X35" s="75">
        <v>11</v>
      </c>
      <c r="Y35" s="13">
        <f t="shared" si="6"/>
        <v>4.1509433962264149E-2</v>
      </c>
      <c r="Z35" s="103">
        <f t="shared" si="7"/>
        <v>10137</v>
      </c>
      <c r="AA35" s="75">
        <f t="shared" si="7"/>
        <v>1772</v>
      </c>
      <c r="AB35" s="13">
        <f t="shared" si="8"/>
        <v>0.17480516918220382</v>
      </c>
      <c r="AC35" s="58">
        <v>30</v>
      </c>
      <c r="AD35" s="11" t="s">
        <v>39</v>
      </c>
      <c r="AE35" s="38">
        <f t="shared" si="9"/>
        <v>0.16501541893576538</v>
      </c>
      <c r="AF35" s="38">
        <f t="shared" si="10"/>
        <v>1.2345679012345678E-2</v>
      </c>
      <c r="AG35" s="164"/>
      <c r="AH35" s="152" t="s">
        <v>18</v>
      </c>
      <c r="AI35" s="38">
        <f t="shared" si="11"/>
        <v>0.21380846325167038</v>
      </c>
      <c r="AJ35" s="38">
        <f t="shared" si="13"/>
        <v>0.19576979931957011</v>
      </c>
      <c r="AK35" s="38">
        <f t="shared" si="12"/>
        <v>0.10344827586206896</v>
      </c>
      <c r="AL35" s="38">
        <f t="shared" si="14"/>
        <v>6.0677236249755337E-2</v>
      </c>
      <c r="AM35" s="151">
        <v>0</v>
      </c>
      <c r="AN35" s="164"/>
    </row>
    <row r="36" spans="2:40" s="12" customFormat="1" ht="13.5" customHeight="1">
      <c r="B36" s="242">
        <v>11</v>
      </c>
      <c r="C36" s="315" t="s">
        <v>60</v>
      </c>
      <c r="D36" s="80" t="s">
        <v>255</v>
      </c>
      <c r="E36" s="101">
        <v>60</v>
      </c>
      <c r="F36" s="79">
        <v>4</v>
      </c>
      <c r="G36" s="77">
        <f t="shared" si="0"/>
        <v>6.6666666666666666E-2</v>
      </c>
      <c r="H36" s="101">
        <v>139</v>
      </c>
      <c r="I36" s="79">
        <v>20</v>
      </c>
      <c r="J36" s="77">
        <f t="shared" si="1"/>
        <v>0.14388489208633093</v>
      </c>
      <c r="K36" s="101">
        <v>6210</v>
      </c>
      <c r="L36" s="79">
        <v>1078</v>
      </c>
      <c r="M36" s="77">
        <f t="shared" si="2"/>
        <v>0.17359098228663447</v>
      </c>
      <c r="N36" s="101">
        <v>5285</v>
      </c>
      <c r="O36" s="79">
        <v>759</v>
      </c>
      <c r="P36" s="77">
        <f t="shared" si="3"/>
        <v>0.1436140018921476</v>
      </c>
      <c r="Q36" s="101">
        <v>3423</v>
      </c>
      <c r="R36" s="79">
        <v>341</v>
      </c>
      <c r="S36" s="77">
        <f t="shared" si="4"/>
        <v>9.9620216184633362E-2</v>
      </c>
      <c r="T36" s="101">
        <v>1482</v>
      </c>
      <c r="U36" s="79">
        <v>111</v>
      </c>
      <c r="V36" s="77">
        <f t="shared" si="5"/>
        <v>7.4898785425101214E-2</v>
      </c>
      <c r="W36" s="101">
        <v>401</v>
      </c>
      <c r="X36" s="79">
        <v>22</v>
      </c>
      <c r="Y36" s="77">
        <f t="shared" si="6"/>
        <v>5.4862842892768077E-2</v>
      </c>
      <c r="Z36" s="101">
        <f t="shared" si="7"/>
        <v>17000</v>
      </c>
      <c r="AA36" s="79">
        <f t="shared" si="7"/>
        <v>2335</v>
      </c>
      <c r="AB36" s="77">
        <f t="shared" si="8"/>
        <v>0.13735294117647059</v>
      </c>
      <c r="AC36" s="58">
        <v>31</v>
      </c>
      <c r="AD36" s="11" t="s">
        <v>40</v>
      </c>
      <c r="AE36" s="38">
        <f t="shared" si="9"/>
        <v>0.18814656270702748</v>
      </c>
      <c r="AF36" s="38">
        <f t="shared" si="10"/>
        <v>3.3613445378151259E-2</v>
      </c>
      <c r="AG36" s="164"/>
      <c r="AH36" s="152" t="s">
        <v>19</v>
      </c>
      <c r="AI36" s="38">
        <f t="shared" si="11"/>
        <v>0.15691132445545578</v>
      </c>
      <c r="AJ36" s="38">
        <f t="shared" si="13"/>
        <v>0.19576979931957011</v>
      </c>
      <c r="AK36" s="38">
        <f t="shared" si="12"/>
        <v>1.0101010101010102E-2</v>
      </c>
      <c r="AL36" s="38">
        <f t="shared" si="14"/>
        <v>6.0677236249755337E-2</v>
      </c>
      <c r="AM36" s="151">
        <v>0</v>
      </c>
      <c r="AN36" s="164"/>
    </row>
    <row r="37" spans="2:40" s="12" customFormat="1" ht="13.5" customHeight="1">
      <c r="B37" s="243"/>
      <c r="C37" s="316"/>
      <c r="D37" s="66" t="s">
        <v>270</v>
      </c>
      <c r="E37" s="116">
        <v>1</v>
      </c>
      <c r="F37" s="65">
        <v>0</v>
      </c>
      <c r="G37" s="64">
        <f t="shared" si="0"/>
        <v>0</v>
      </c>
      <c r="H37" s="116">
        <v>0</v>
      </c>
      <c r="I37" s="65">
        <v>0</v>
      </c>
      <c r="J37" s="64" t="str">
        <f t="shared" si="1"/>
        <v>-</v>
      </c>
      <c r="K37" s="116">
        <v>32</v>
      </c>
      <c r="L37" s="65">
        <v>0</v>
      </c>
      <c r="M37" s="64">
        <f t="shared" si="2"/>
        <v>0</v>
      </c>
      <c r="N37" s="116">
        <v>38</v>
      </c>
      <c r="O37" s="65">
        <v>0</v>
      </c>
      <c r="P37" s="64">
        <f t="shared" si="3"/>
        <v>0</v>
      </c>
      <c r="Q37" s="116">
        <v>42</v>
      </c>
      <c r="R37" s="65">
        <v>0</v>
      </c>
      <c r="S37" s="64">
        <f t="shared" si="4"/>
        <v>0</v>
      </c>
      <c r="T37" s="116">
        <v>28</v>
      </c>
      <c r="U37" s="65">
        <v>0</v>
      </c>
      <c r="V37" s="64">
        <f t="shared" si="5"/>
        <v>0</v>
      </c>
      <c r="W37" s="116">
        <v>15</v>
      </c>
      <c r="X37" s="65">
        <v>0</v>
      </c>
      <c r="Y37" s="64">
        <f t="shared" si="6"/>
        <v>0</v>
      </c>
      <c r="Z37" s="116">
        <f t="shared" si="7"/>
        <v>156</v>
      </c>
      <c r="AA37" s="65">
        <f t="shared" si="7"/>
        <v>0</v>
      </c>
      <c r="AB37" s="64">
        <f t="shared" si="8"/>
        <v>0</v>
      </c>
      <c r="AC37" s="58">
        <v>32</v>
      </c>
      <c r="AD37" s="11" t="s">
        <v>41</v>
      </c>
      <c r="AE37" s="38">
        <f t="shared" si="9"/>
        <v>0.17228070175438598</v>
      </c>
      <c r="AF37" s="38">
        <f t="shared" si="10"/>
        <v>2.5000000000000001E-2</v>
      </c>
      <c r="AG37" s="164"/>
      <c r="AH37" s="152" t="s">
        <v>30</v>
      </c>
      <c r="AI37" s="38">
        <f t="shared" si="11"/>
        <v>0.27006783493499154</v>
      </c>
      <c r="AJ37" s="38">
        <f t="shared" si="13"/>
        <v>0.19576979931957011</v>
      </c>
      <c r="AK37" s="38">
        <f t="shared" si="12"/>
        <v>2.564102564102564E-2</v>
      </c>
      <c r="AL37" s="38">
        <f t="shared" si="14"/>
        <v>6.0677236249755337E-2</v>
      </c>
      <c r="AM37" s="151">
        <v>0</v>
      </c>
      <c r="AN37" s="164"/>
    </row>
    <row r="38" spans="2:40" s="12" customFormat="1" ht="13.5" customHeight="1">
      <c r="B38" s="244"/>
      <c r="C38" s="318"/>
      <c r="D38" s="76" t="s">
        <v>74</v>
      </c>
      <c r="E38" s="75">
        <v>61</v>
      </c>
      <c r="F38" s="75">
        <v>4</v>
      </c>
      <c r="G38" s="13">
        <f t="shared" si="0"/>
        <v>6.5573770491803282E-2</v>
      </c>
      <c r="H38" s="103">
        <v>139</v>
      </c>
      <c r="I38" s="75">
        <v>20</v>
      </c>
      <c r="J38" s="13">
        <f t="shared" si="1"/>
        <v>0.14388489208633093</v>
      </c>
      <c r="K38" s="103">
        <v>6242</v>
      </c>
      <c r="L38" s="75">
        <v>1078</v>
      </c>
      <c r="M38" s="13">
        <f t="shared" si="2"/>
        <v>0.17270105735341237</v>
      </c>
      <c r="N38" s="103">
        <v>5323</v>
      </c>
      <c r="O38" s="75">
        <v>759</v>
      </c>
      <c r="P38" s="13">
        <f t="shared" si="3"/>
        <v>0.14258876573360887</v>
      </c>
      <c r="Q38" s="103">
        <v>3465</v>
      </c>
      <c r="R38" s="75">
        <v>341</v>
      </c>
      <c r="S38" s="13">
        <f t="shared" si="4"/>
        <v>9.841269841269841E-2</v>
      </c>
      <c r="T38" s="103">
        <v>1510</v>
      </c>
      <c r="U38" s="75">
        <v>111</v>
      </c>
      <c r="V38" s="13">
        <f t="shared" si="5"/>
        <v>7.3509933774834432E-2</v>
      </c>
      <c r="W38" s="103">
        <v>416</v>
      </c>
      <c r="X38" s="75">
        <v>22</v>
      </c>
      <c r="Y38" s="13">
        <f t="shared" si="6"/>
        <v>5.2884615384615384E-2</v>
      </c>
      <c r="Z38" s="103">
        <f t="shared" si="7"/>
        <v>17156</v>
      </c>
      <c r="AA38" s="75">
        <f t="shared" si="7"/>
        <v>2335</v>
      </c>
      <c r="AB38" s="13">
        <f t="shared" si="8"/>
        <v>0.13610398694334344</v>
      </c>
      <c r="AC38" s="58">
        <v>33</v>
      </c>
      <c r="AD38" s="11" t="s">
        <v>42</v>
      </c>
      <c r="AE38" s="38">
        <f t="shared" ref="AE38:AE69" si="15">INDEX($AB:$AB,(ROW()+(AC38*2))-2)</f>
        <v>0.22957920792079209</v>
      </c>
      <c r="AF38" s="38">
        <f t="shared" ref="AF38:AF69" si="16">INDEX($AB:$AB,(ROW()+(AC38*2))-1)</f>
        <v>0.11764705882352941</v>
      </c>
      <c r="AG38" s="164"/>
      <c r="AH38" s="152" t="s">
        <v>51</v>
      </c>
      <c r="AI38" s="38">
        <f t="shared" si="11"/>
        <v>0.11793746571585299</v>
      </c>
      <c r="AJ38" s="38">
        <f t="shared" si="13"/>
        <v>0.19576979931957011</v>
      </c>
      <c r="AK38" s="38">
        <f t="shared" si="12"/>
        <v>8.247422680412371E-2</v>
      </c>
      <c r="AL38" s="38">
        <f t="shared" si="14"/>
        <v>6.0677236249755337E-2</v>
      </c>
      <c r="AM38" s="151">
        <v>0</v>
      </c>
      <c r="AN38" s="164"/>
    </row>
    <row r="39" spans="2:40" s="12" customFormat="1" ht="13.5" customHeight="1">
      <c r="B39" s="242">
        <v>12</v>
      </c>
      <c r="C39" s="315" t="s">
        <v>113</v>
      </c>
      <c r="D39" s="80" t="s">
        <v>255</v>
      </c>
      <c r="E39" s="101">
        <v>28</v>
      </c>
      <c r="F39" s="79">
        <v>2</v>
      </c>
      <c r="G39" s="77">
        <f t="shared" si="0"/>
        <v>7.1428571428571425E-2</v>
      </c>
      <c r="H39" s="101">
        <v>74</v>
      </c>
      <c r="I39" s="79">
        <v>9</v>
      </c>
      <c r="J39" s="77">
        <f t="shared" si="1"/>
        <v>0.12162162162162163</v>
      </c>
      <c r="K39" s="101">
        <v>2902</v>
      </c>
      <c r="L39" s="79">
        <v>439</v>
      </c>
      <c r="M39" s="77">
        <f t="shared" si="2"/>
        <v>0.15127498277050311</v>
      </c>
      <c r="N39" s="101">
        <v>2598</v>
      </c>
      <c r="O39" s="79">
        <v>340</v>
      </c>
      <c r="P39" s="77">
        <f t="shared" si="3"/>
        <v>0.1308698999230177</v>
      </c>
      <c r="Q39" s="101">
        <v>1968</v>
      </c>
      <c r="R39" s="79">
        <v>211</v>
      </c>
      <c r="S39" s="77">
        <f t="shared" si="4"/>
        <v>0.10721544715447154</v>
      </c>
      <c r="T39" s="101">
        <v>853</v>
      </c>
      <c r="U39" s="79">
        <v>72</v>
      </c>
      <c r="V39" s="77">
        <f t="shared" si="5"/>
        <v>8.4407971864009376E-2</v>
      </c>
      <c r="W39" s="101">
        <v>267</v>
      </c>
      <c r="X39" s="79">
        <v>21</v>
      </c>
      <c r="Y39" s="77">
        <f t="shared" si="6"/>
        <v>7.8651685393258425E-2</v>
      </c>
      <c r="Z39" s="101">
        <f t="shared" si="7"/>
        <v>8690</v>
      </c>
      <c r="AA39" s="79">
        <f t="shared" si="7"/>
        <v>1094</v>
      </c>
      <c r="AB39" s="77">
        <f t="shared" si="8"/>
        <v>0.12589182968929805</v>
      </c>
      <c r="AC39" s="58">
        <v>34</v>
      </c>
      <c r="AD39" s="11" t="s">
        <v>44</v>
      </c>
      <c r="AE39" s="38">
        <f t="shared" si="15"/>
        <v>0.17011821171451427</v>
      </c>
      <c r="AF39" s="38">
        <f t="shared" si="16"/>
        <v>4.2253521126760563E-2</v>
      </c>
      <c r="AG39" s="164"/>
      <c r="AH39" s="152" t="s">
        <v>11</v>
      </c>
      <c r="AI39" s="38">
        <f t="shared" si="11"/>
        <v>0.19949423995504356</v>
      </c>
      <c r="AJ39" s="38">
        <f t="shared" si="13"/>
        <v>0.19576979931957011</v>
      </c>
      <c r="AK39" s="38">
        <f t="shared" si="12"/>
        <v>5.5045871559633031E-2</v>
      </c>
      <c r="AL39" s="38">
        <f t="shared" si="14"/>
        <v>6.0677236249755337E-2</v>
      </c>
      <c r="AM39" s="151">
        <v>0</v>
      </c>
      <c r="AN39" s="164"/>
    </row>
    <row r="40" spans="2:40" s="12" customFormat="1" ht="13.5" customHeight="1">
      <c r="B40" s="243"/>
      <c r="C40" s="316"/>
      <c r="D40" s="66" t="s">
        <v>270</v>
      </c>
      <c r="E40" s="116">
        <v>1</v>
      </c>
      <c r="F40" s="65">
        <v>0</v>
      </c>
      <c r="G40" s="64">
        <f t="shared" si="0"/>
        <v>0</v>
      </c>
      <c r="H40" s="116">
        <v>1</v>
      </c>
      <c r="I40" s="65">
        <v>0</v>
      </c>
      <c r="J40" s="64">
        <f t="shared" si="1"/>
        <v>0</v>
      </c>
      <c r="K40" s="116">
        <v>19</v>
      </c>
      <c r="L40" s="65">
        <v>1</v>
      </c>
      <c r="M40" s="64">
        <f t="shared" si="2"/>
        <v>5.2631578947368418E-2</v>
      </c>
      <c r="N40" s="116">
        <v>12</v>
      </c>
      <c r="O40" s="65">
        <v>0</v>
      </c>
      <c r="P40" s="64">
        <f t="shared" si="3"/>
        <v>0</v>
      </c>
      <c r="Q40" s="116">
        <v>12</v>
      </c>
      <c r="R40" s="65">
        <v>0</v>
      </c>
      <c r="S40" s="64">
        <f t="shared" si="4"/>
        <v>0</v>
      </c>
      <c r="T40" s="116">
        <v>12</v>
      </c>
      <c r="U40" s="65">
        <v>0</v>
      </c>
      <c r="V40" s="64">
        <f t="shared" si="5"/>
        <v>0</v>
      </c>
      <c r="W40" s="116">
        <v>4</v>
      </c>
      <c r="X40" s="65">
        <v>0</v>
      </c>
      <c r="Y40" s="64">
        <f t="shared" si="6"/>
        <v>0</v>
      </c>
      <c r="Z40" s="116">
        <f t="shared" si="7"/>
        <v>61</v>
      </c>
      <c r="AA40" s="65">
        <f t="shared" si="7"/>
        <v>1</v>
      </c>
      <c r="AB40" s="64">
        <f t="shared" si="8"/>
        <v>1.6393442622950821E-2</v>
      </c>
      <c r="AC40" s="58">
        <v>35</v>
      </c>
      <c r="AD40" s="11" t="s">
        <v>1</v>
      </c>
      <c r="AE40" s="38">
        <f t="shared" si="15"/>
        <v>0.1896378956957413</v>
      </c>
      <c r="AF40" s="38">
        <f t="shared" si="16"/>
        <v>4.3263288009888753E-2</v>
      </c>
      <c r="AG40" s="164"/>
      <c r="AH40" s="152" t="s">
        <v>5</v>
      </c>
      <c r="AI40" s="38">
        <f t="shared" si="11"/>
        <v>0.52314674735249622</v>
      </c>
      <c r="AJ40" s="38">
        <f t="shared" si="13"/>
        <v>0.19576979931957011</v>
      </c>
      <c r="AK40" s="38">
        <f t="shared" si="12"/>
        <v>0.24092409240924093</v>
      </c>
      <c r="AL40" s="38">
        <f t="shared" si="14"/>
        <v>6.0677236249755337E-2</v>
      </c>
      <c r="AM40" s="151">
        <v>0</v>
      </c>
      <c r="AN40" s="164"/>
    </row>
    <row r="41" spans="2:40" s="12" customFormat="1" ht="13.5" customHeight="1">
      <c r="B41" s="244"/>
      <c r="C41" s="318"/>
      <c r="D41" s="76" t="s">
        <v>74</v>
      </c>
      <c r="E41" s="75">
        <v>29</v>
      </c>
      <c r="F41" s="75">
        <v>2</v>
      </c>
      <c r="G41" s="13">
        <f t="shared" si="0"/>
        <v>6.8965517241379309E-2</v>
      </c>
      <c r="H41" s="103">
        <v>75</v>
      </c>
      <c r="I41" s="75">
        <v>9</v>
      </c>
      <c r="J41" s="13">
        <f t="shared" si="1"/>
        <v>0.12</v>
      </c>
      <c r="K41" s="103">
        <v>2921</v>
      </c>
      <c r="L41" s="75">
        <v>440</v>
      </c>
      <c r="M41" s="13">
        <f t="shared" si="2"/>
        <v>0.15063334474495035</v>
      </c>
      <c r="N41" s="103">
        <v>2610</v>
      </c>
      <c r="O41" s="75">
        <v>340</v>
      </c>
      <c r="P41" s="13">
        <f t="shared" si="3"/>
        <v>0.13026819923371646</v>
      </c>
      <c r="Q41" s="103">
        <v>1980</v>
      </c>
      <c r="R41" s="75">
        <v>211</v>
      </c>
      <c r="S41" s="13">
        <f t="shared" si="4"/>
        <v>0.10656565656565657</v>
      </c>
      <c r="T41" s="103">
        <v>865</v>
      </c>
      <c r="U41" s="75">
        <v>72</v>
      </c>
      <c r="V41" s="13">
        <f t="shared" si="5"/>
        <v>8.3236994219653179E-2</v>
      </c>
      <c r="W41" s="103">
        <v>271</v>
      </c>
      <c r="X41" s="75">
        <v>21</v>
      </c>
      <c r="Y41" s="13">
        <f t="shared" si="6"/>
        <v>7.7490774907749083E-2</v>
      </c>
      <c r="Z41" s="103">
        <f t="shared" si="7"/>
        <v>8751</v>
      </c>
      <c r="AA41" s="75">
        <f t="shared" si="7"/>
        <v>1095</v>
      </c>
      <c r="AB41" s="13">
        <f t="shared" si="8"/>
        <v>0.12512855673637299</v>
      </c>
      <c r="AC41" s="58">
        <v>36</v>
      </c>
      <c r="AD41" s="11" t="s">
        <v>2</v>
      </c>
      <c r="AE41" s="38">
        <f t="shared" si="15"/>
        <v>0.42126436781609194</v>
      </c>
      <c r="AF41" s="38">
        <f t="shared" si="16"/>
        <v>9.1922005571030641E-2</v>
      </c>
      <c r="AG41" s="164"/>
      <c r="AH41" s="152" t="s">
        <v>6</v>
      </c>
      <c r="AI41" s="38">
        <f t="shared" si="11"/>
        <v>0.21915820029027577</v>
      </c>
      <c r="AJ41" s="38">
        <f t="shared" si="13"/>
        <v>0.19576979931957011</v>
      </c>
      <c r="AK41" s="38">
        <f t="shared" si="12"/>
        <v>8.0645161290322578E-2</v>
      </c>
      <c r="AL41" s="38">
        <f t="shared" si="14"/>
        <v>6.0677236249755337E-2</v>
      </c>
      <c r="AM41" s="151">
        <v>0</v>
      </c>
      <c r="AN41" s="164"/>
    </row>
    <row r="42" spans="2:40" s="12" customFormat="1" ht="13.5" customHeight="1">
      <c r="B42" s="242">
        <v>13</v>
      </c>
      <c r="C42" s="315" t="s">
        <v>114</v>
      </c>
      <c r="D42" s="80" t="s">
        <v>255</v>
      </c>
      <c r="E42" s="101">
        <v>73</v>
      </c>
      <c r="F42" s="79">
        <v>8</v>
      </c>
      <c r="G42" s="77">
        <f t="shared" si="0"/>
        <v>0.1095890410958904</v>
      </c>
      <c r="H42" s="101">
        <v>139</v>
      </c>
      <c r="I42" s="79">
        <v>12</v>
      </c>
      <c r="J42" s="77">
        <f t="shared" si="1"/>
        <v>8.6330935251798566E-2</v>
      </c>
      <c r="K42" s="101">
        <v>5191</v>
      </c>
      <c r="L42" s="79">
        <v>709</v>
      </c>
      <c r="M42" s="77">
        <f t="shared" si="2"/>
        <v>0.13658254671546907</v>
      </c>
      <c r="N42" s="101">
        <v>4659</v>
      </c>
      <c r="O42" s="79">
        <v>578</v>
      </c>
      <c r="P42" s="77">
        <f t="shared" si="3"/>
        <v>0.12406095728697146</v>
      </c>
      <c r="Q42" s="101">
        <v>3194</v>
      </c>
      <c r="R42" s="79">
        <v>311</v>
      </c>
      <c r="S42" s="77">
        <f t="shared" si="4"/>
        <v>9.7370068879148397E-2</v>
      </c>
      <c r="T42" s="101">
        <v>1335</v>
      </c>
      <c r="U42" s="79">
        <v>104</v>
      </c>
      <c r="V42" s="77">
        <f t="shared" si="5"/>
        <v>7.7902621722846441E-2</v>
      </c>
      <c r="W42" s="101">
        <v>434</v>
      </c>
      <c r="X42" s="79">
        <v>17</v>
      </c>
      <c r="Y42" s="77">
        <f t="shared" si="6"/>
        <v>3.9170506912442393E-2</v>
      </c>
      <c r="Z42" s="101">
        <f t="shared" si="7"/>
        <v>15025</v>
      </c>
      <c r="AA42" s="79">
        <f t="shared" si="7"/>
        <v>1739</v>
      </c>
      <c r="AB42" s="77">
        <f t="shared" si="8"/>
        <v>0.11574043261231282</v>
      </c>
      <c r="AC42" s="58">
        <v>37</v>
      </c>
      <c r="AD42" s="11" t="s">
        <v>3</v>
      </c>
      <c r="AE42" s="38">
        <f t="shared" si="15"/>
        <v>0.33083203424313684</v>
      </c>
      <c r="AF42" s="38">
        <f t="shared" si="16"/>
        <v>5.5803571428571432E-2</v>
      </c>
      <c r="AG42" s="164"/>
      <c r="AH42" s="152" t="s">
        <v>52</v>
      </c>
      <c r="AI42" s="38">
        <f t="shared" si="11"/>
        <v>0.15954545454545455</v>
      </c>
      <c r="AJ42" s="38">
        <f t="shared" si="13"/>
        <v>0.19576979931957011</v>
      </c>
      <c r="AK42" s="38">
        <f t="shared" si="12"/>
        <v>0.25</v>
      </c>
      <c r="AL42" s="38">
        <f t="shared" si="14"/>
        <v>6.0677236249755337E-2</v>
      </c>
      <c r="AM42" s="151">
        <v>0</v>
      </c>
      <c r="AN42" s="164"/>
    </row>
    <row r="43" spans="2:40" s="12" customFormat="1" ht="13.5" customHeight="1">
      <c r="B43" s="243"/>
      <c r="C43" s="316"/>
      <c r="D43" s="66" t="s">
        <v>270</v>
      </c>
      <c r="E43" s="116">
        <v>1</v>
      </c>
      <c r="F43" s="65">
        <v>0</v>
      </c>
      <c r="G43" s="64">
        <f t="shared" si="0"/>
        <v>0</v>
      </c>
      <c r="H43" s="116">
        <v>2</v>
      </c>
      <c r="I43" s="65">
        <v>0</v>
      </c>
      <c r="J43" s="64">
        <f t="shared" si="1"/>
        <v>0</v>
      </c>
      <c r="K43" s="116">
        <v>24</v>
      </c>
      <c r="L43" s="65">
        <v>2</v>
      </c>
      <c r="M43" s="64">
        <f t="shared" si="2"/>
        <v>8.3333333333333329E-2</v>
      </c>
      <c r="N43" s="116">
        <v>15</v>
      </c>
      <c r="O43" s="65">
        <v>1</v>
      </c>
      <c r="P43" s="64">
        <f t="shared" si="3"/>
        <v>6.6666666666666666E-2</v>
      </c>
      <c r="Q43" s="116">
        <v>15</v>
      </c>
      <c r="R43" s="65">
        <v>0</v>
      </c>
      <c r="S43" s="64">
        <f t="shared" si="4"/>
        <v>0</v>
      </c>
      <c r="T43" s="116">
        <v>19</v>
      </c>
      <c r="U43" s="65">
        <v>0</v>
      </c>
      <c r="V43" s="64">
        <f t="shared" si="5"/>
        <v>0</v>
      </c>
      <c r="W43" s="116">
        <v>9</v>
      </c>
      <c r="X43" s="65">
        <v>0</v>
      </c>
      <c r="Y43" s="64">
        <f t="shared" si="6"/>
        <v>0</v>
      </c>
      <c r="Z43" s="116">
        <f t="shared" si="7"/>
        <v>85</v>
      </c>
      <c r="AA43" s="65">
        <f t="shared" si="7"/>
        <v>3</v>
      </c>
      <c r="AB43" s="64">
        <f t="shared" si="8"/>
        <v>3.5294117647058823E-2</v>
      </c>
      <c r="AC43" s="58">
        <v>38</v>
      </c>
      <c r="AD43" s="32" t="s">
        <v>45</v>
      </c>
      <c r="AE43" s="38">
        <f t="shared" si="15"/>
        <v>0.24239474324653201</v>
      </c>
      <c r="AF43" s="38">
        <f t="shared" si="16"/>
        <v>3.8461538461538464E-2</v>
      </c>
      <c r="AG43" s="164"/>
      <c r="AH43" s="152" t="s">
        <v>53</v>
      </c>
      <c r="AI43" s="38">
        <f t="shared" si="11"/>
        <v>0.15831186843669506</v>
      </c>
      <c r="AJ43" s="38">
        <f t="shared" si="13"/>
        <v>0.19576979931957011</v>
      </c>
      <c r="AK43" s="38">
        <f t="shared" si="12"/>
        <v>6.8965517241379309E-2</v>
      </c>
      <c r="AL43" s="38">
        <f t="shared" si="14"/>
        <v>6.0677236249755337E-2</v>
      </c>
      <c r="AM43" s="151">
        <v>0</v>
      </c>
      <c r="AN43" s="164"/>
    </row>
    <row r="44" spans="2:40" s="12" customFormat="1" ht="13.5" customHeight="1">
      <c r="B44" s="244"/>
      <c r="C44" s="318"/>
      <c r="D44" s="76" t="s">
        <v>74</v>
      </c>
      <c r="E44" s="75">
        <v>74</v>
      </c>
      <c r="F44" s="75">
        <v>8</v>
      </c>
      <c r="G44" s="13">
        <f t="shared" si="0"/>
        <v>0.10810810810810811</v>
      </c>
      <c r="H44" s="103">
        <v>141</v>
      </c>
      <c r="I44" s="75">
        <v>12</v>
      </c>
      <c r="J44" s="13">
        <f t="shared" si="1"/>
        <v>8.5106382978723402E-2</v>
      </c>
      <c r="K44" s="103">
        <v>5215</v>
      </c>
      <c r="L44" s="75">
        <v>711</v>
      </c>
      <c r="M44" s="13">
        <f t="shared" si="2"/>
        <v>0.13633748801534037</v>
      </c>
      <c r="N44" s="103">
        <v>4674</v>
      </c>
      <c r="O44" s="75">
        <v>579</v>
      </c>
      <c r="P44" s="13">
        <f t="shared" si="3"/>
        <v>0.12387676508344031</v>
      </c>
      <c r="Q44" s="103">
        <v>3209</v>
      </c>
      <c r="R44" s="75">
        <v>311</v>
      </c>
      <c r="S44" s="13">
        <f t="shared" si="4"/>
        <v>9.6914926768463694E-2</v>
      </c>
      <c r="T44" s="103">
        <v>1354</v>
      </c>
      <c r="U44" s="75">
        <v>104</v>
      </c>
      <c r="V44" s="13">
        <f t="shared" si="5"/>
        <v>7.6809453471196457E-2</v>
      </c>
      <c r="W44" s="103">
        <v>443</v>
      </c>
      <c r="X44" s="75">
        <v>17</v>
      </c>
      <c r="Y44" s="13">
        <f t="shared" si="6"/>
        <v>3.8374717832957109E-2</v>
      </c>
      <c r="Z44" s="103">
        <f t="shared" si="7"/>
        <v>15110</v>
      </c>
      <c r="AA44" s="75">
        <f t="shared" si="7"/>
        <v>1742</v>
      </c>
      <c r="AB44" s="13">
        <f t="shared" si="8"/>
        <v>0.11528788881535407</v>
      </c>
      <c r="AC44" s="58">
        <v>39</v>
      </c>
      <c r="AD44" s="32" t="s">
        <v>8</v>
      </c>
      <c r="AE44" s="38">
        <f t="shared" si="15"/>
        <v>0.29950348870272753</v>
      </c>
      <c r="AF44" s="38">
        <f t="shared" si="16"/>
        <v>6.6929133858267723E-2</v>
      </c>
      <c r="AG44" s="164"/>
      <c r="AH44" s="152" t="s">
        <v>54</v>
      </c>
      <c r="AI44" s="38">
        <f t="shared" si="11"/>
        <v>0.22138228941684665</v>
      </c>
      <c r="AJ44" s="38">
        <f t="shared" si="13"/>
        <v>0.19576979931957011</v>
      </c>
      <c r="AK44" s="38">
        <f t="shared" si="12"/>
        <v>0</v>
      </c>
      <c r="AL44" s="38">
        <f t="shared" si="14"/>
        <v>6.0677236249755337E-2</v>
      </c>
      <c r="AM44" s="151">
        <v>0</v>
      </c>
      <c r="AN44" s="164"/>
    </row>
    <row r="45" spans="2:40" s="12" customFormat="1" ht="13.5" customHeight="1">
      <c r="B45" s="242">
        <v>14</v>
      </c>
      <c r="C45" s="315" t="s">
        <v>115</v>
      </c>
      <c r="D45" s="80" t="s">
        <v>255</v>
      </c>
      <c r="E45" s="101">
        <v>38</v>
      </c>
      <c r="F45" s="79">
        <v>0</v>
      </c>
      <c r="G45" s="77">
        <f t="shared" si="0"/>
        <v>0</v>
      </c>
      <c r="H45" s="101">
        <v>79</v>
      </c>
      <c r="I45" s="79">
        <v>3</v>
      </c>
      <c r="J45" s="77">
        <f t="shared" si="1"/>
        <v>3.7974683544303799E-2</v>
      </c>
      <c r="K45" s="101">
        <v>3756</v>
      </c>
      <c r="L45" s="79">
        <v>577</v>
      </c>
      <c r="M45" s="77">
        <f t="shared" si="2"/>
        <v>0.15362087326943558</v>
      </c>
      <c r="N45" s="101">
        <v>3445</v>
      </c>
      <c r="O45" s="79">
        <v>421</v>
      </c>
      <c r="P45" s="77">
        <f t="shared" si="3"/>
        <v>0.12220609579100145</v>
      </c>
      <c r="Q45" s="101">
        <v>2621</v>
      </c>
      <c r="R45" s="79">
        <v>218</v>
      </c>
      <c r="S45" s="77">
        <f t="shared" si="4"/>
        <v>8.3174360930942381E-2</v>
      </c>
      <c r="T45" s="101">
        <v>1176</v>
      </c>
      <c r="U45" s="79">
        <v>73</v>
      </c>
      <c r="V45" s="77">
        <f t="shared" si="5"/>
        <v>6.2074829931972789E-2</v>
      </c>
      <c r="W45" s="101">
        <v>384</v>
      </c>
      <c r="X45" s="79">
        <v>21</v>
      </c>
      <c r="Y45" s="77">
        <f t="shared" si="6"/>
        <v>5.46875E-2</v>
      </c>
      <c r="Z45" s="101">
        <f t="shared" si="7"/>
        <v>11499</v>
      </c>
      <c r="AA45" s="79">
        <f t="shared" si="7"/>
        <v>1313</v>
      </c>
      <c r="AB45" s="77">
        <f t="shared" si="8"/>
        <v>0.11418384207322375</v>
      </c>
      <c r="AC45" s="58">
        <v>40</v>
      </c>
      <c r="AD45" s="32" t="s">
        <v>46</v>
      </c>
      <c r="AE45" s="38">
        <f t="shared" si="15"/>
        <v>0.18656182987848463</v>
      </c>
      <c r="AF45" s="38">
        <f t="shared" si="16"/>
        <v>7.8947368421052627E-2</v>
      </c>
      <c r="AG45" s="164"/>
      <c r="AH45" s="152" t="s">
        <v>55</v>
      </c>
      <c r="AI45" s="38">
        <f t="shared" si="11"/>
        <v>9.9541857559350272E-2</v>
      </c>
      <c r="AJ45" s="38">
        <f t="shared" si="13"/>
        <v>0.19576979931957011</v>
      </c>
      <c r="AK45" s="38">
        <f t="shared" si="12"/>
        <v>5.3254437869822487E-2</v>
      </c>
      <c r="AL45" s="38">
        <f t="shared" si="14"/>
        <v>6.0677236249755337E-2</v>
      </c>
      <c r="AM45" s="151">
        <v>0</v>
      </c>
      <c r="AN45" s="164"/>
    </row>
    <row r="46" spans="2:40" s="12" customFormat="1" ht="13.5" customHeight="1">
      <c r="B46" s="243"/>
      <c r="C46" s="316"/>
      <c r="D46" s="66" t="s">
        <v>270</v>
      </c>
      <c r="E46" s="116">
        <v>0</v>
      </c>
      <c r="F46" s="65">
        <v>0</v>
      </c>
      <c r="G46" s="64" t="str">
        <f t="shared" si="0"/>
        <v>-</v>
      </c>
      <c r="H46" s="116">
        <v>0</v>
      </c>
      <c r="I46" s="65">
        <v>0</v>
      </c>
      <c r="J46" s="64" t="str">
        <f t="shared" si="1"/>
        <v>-</v>
      </c>
      <c r="K46" s="116">
        <v>15</v>
      </c>
      <c r="L46" s="65">
        <v>1</v>
      </c>
      <c r="M46" s="64">
        <f t="shared" si="2"/>
        <v>6.6666666666666666E-2</v>
      </c>
      <c r="N46" s="116">
        <v>18</v>
      </c>
      <c r="O46" s="65">
        <v>0</v>
      </c>
      <c r="P46" s="64">
        <f t="shared" si="3"/>
        <v>0</v>
      </c>
      <c r="Q46" s="116">
        <v>13</v>
      </c>
      <c r="R46" s="65">
        <v>0</v>
      </c>
      <c r="S46" s="64">
        <f t="shared" si="4"/>
        <v>0</v>
      </c>
      <c r="T46" s="116">
        <v>19</v>
      </c>
      <c r="U46" s="65">
        <v>0</v>
      </c>
      <c r="V46" s="64">
        <f t="shared" si="5"/>
        <v>0</v>
      </c>
      <c r="W46" s="116">
        <v>9</v>
      </c>
      <c r="X46" s="65">
        <v>0</v>
      </c>
      <c r="Y46" s="64">
        <f t="shared" si="6"/>
        <v>0</v>
      </c>
      <c r="Z46" s="116">
        <f t="shared" si="7"/>
        <v>74</v>
      </c>
      <c r="AA46" s="65">
        <f t="shared" si="7"/>
        <v>1</v>
      </c>
      <c r="AB46" s="64">
        <f t="shared" si="8"/>
        <v>1.3513513513513514E-2</v>
      </c>
      <c r="AC46" s="58">
        <v>41</v>
      </c>
      <c r="AD46" s="32" t="s">
        <v>13</v>
      </c>
      <c r="AE46" s="38">
        <f t="shared" si="15"/>
        <v>0.12259405074365705</v>
      </c>
      <c r="AF46" s="38">
        <f t="shared" si="16"/>
        <v>2.197802197802198E-2</v>
      </c>
      <c r="AG46" s="164"/>
      <c r="AH46" s="152" t="s">
        <v>31</v>
      </c>
      <c r="AI46" s="38">
        <f t="shared" si="11"/>
        <v>0.24865511057979678</v>
      </c>
      <c r="AJ46" s="38">
        <f t="shared" si="13"/>
        <v>0.19576979931957011</v>
      </c>
      <c r="AK46" s="38">
        <f t="shared" si="12"/>
        <v>3.125E-2</v>
      </c>
      <c r="AL46" s="38">
        <f t="shared" si="14"/>
        <v>6.0677236249755337E-2</v>
      </c>
      <c r="AM46" s="151">
        <v>0</v>
      </c>
      <c r="AN46" s="164"/>
    </row>
    <row r="47" spans="2:40" s="12" customFormat="1" ht="13.5" customHeight="1">
      <c r="B47" s="244"/>
      <c r="C47" s="318"/>
      <c r="D47" s="76" t="s">
        <v>74</v>
      </c>
      <c r="E47" s="75">
        <v>38</v>
      </c>
      <c r="F47" s="75">
        <v>0</v>
      </c>
      <c r="G47" s="13">
        <f t="shared" si="0"/>
        <v>0</v>
      </c>
      <c r="H47" s="103">
        <v>79</v>
      </c>
      <c r="I47" s="75">
        <v>3</v>
      </c>
      <c r="J47" s="13">
        <f t="shared" si="1"/>
        <v>3.7974683544303799E-2</v>
      </c>
      <c r="K47" s="103">
        <v>3771</v>
      </c>
      <c r="L47" s="75">
        <v>578</v>
      </c>
      <c r="M47" s="13">
        <f t="shared" si="2"/>
        <v>0.15327499337045877</v>
      </c>
      <c r="N47" s="103">
        <v>3463</v>
      </c>
      <c r="O47" s="75">
        <v>421</v>
      </c>
      <c r="P47" s="13">
        <f t="shared" si="3"/>
        <v>0.12157089228992203</v>
      </c>
      <c r="Q47" s="103">
        <v>2634</v>
      </c>
      <c r="R47" s="75">
        <v>218</v>
      </c>
      <c r="S47" s="13">
        <f t="shared" si="4"/>
        <v>8.2763857251328773E-2</v>
      </c>
      <c r="T47" s="103">
        <v>1195</v>
      </c>
      <c r="U47" s="75">
        <v>73</v>
      </c>
      <c r="V47" s="13">
        <f t="shared" si="5"/>
        <v>6.1087866108786609E-2</v>
      </c>
      <c r="W47" s="103">
        <v>393</v>
      </c>
      <c r="X47" s="75">
        <v>21</v>
      </c>
      <c r="Y47" s="13">
        <f t="shared" si="6"/>
        <v>5.3435114503816793E-2</v>
      </c>
      <c r="Z47" s="103">
        <f t="shared" si="7"/>
        <v>11573</v>
      </c>
      <c r="AA47" s="75">
        <f t="shared" si="7"/>
        <v>1314</v>
      </c>
      <c r="AB47" s="13">
        <f t="shared" si="8"/>
        <v>0.11354013652466949</v>
      </c>
      <c r="AC47" s="58">
        <v>42</v>
      </c>
      <c r="AD47" s="32" t="s">
        <v>14</v>
      </c>
      <c r="AE47" s="38">
        <f t="shared" si="15"/>
        <v>0.19114701130856221</v>
      </c>
      <c r="AF47" s="38">
        <f t="shared" si="16"/>
        <v>9.5697980684811237E-2</v>
      </c>
      <c r="AG47" s="164"/>
      <c r="AH47" s="152" t="s">
        <v>32</v>
      </c>
      <c r="AI47" s="38">
        <f t="shared" si="11"/>
        <v>0.24933451641526175</v>
      </c>
      <c r="AJ47" s="38">
        <f t="shared" si="13"/>
        <v>0.19576979931957011</v>
      </c>
      <c r="AK47" s="38">
        <f t="shared" si="12"/>
        <v>0</v>
      </c>
      <c r="AL47" s="38">
        <f t="shared" si="14"/>
        <v>6.0677236249755337E-2</v>
      </c>
      <c r="AM47" s="151">
        <v>0</v>
      </c>
      <c r="AN47" s="164"/>
    </row>
    <row r="48" spans="2:40" s="12" customFormat="1" ht="13.5" customHeight="1">
      <c r="B48" s="242">
        <v>15</v>
      </c>
      <c r="C48" s="315" t="s">
        <v>116</v>
      </c>
      <c r="D48" s="80" t="s">
        <v>255</v>
      </c>
      <c r="E48" s="101">
        <v>66</v>
      </c>
      <c r="F48" s="79">
        <v>4</v>
      </c>
      <c r="G48" s="77">
        <f t="shared" si="0"/>
        <v>6.0606060606060608E-2</v>
      </c>
      <c r="H48" s="101">
        <v>156</v>
      </c>
      <c r="I48" s="79">
        <v>14</v>
      </c>
      <c r="J48" s="77">
        <f t="shared" si="1"/>
        <v>8.9743589743589744E-2</v>
      </c>
      <c r="K48" s="101">
        <v>6555</v>
      </c>
      <c r="L48" s="79">
        <v>1125</v>
      </c>
      <c r="M48" s="77">
        <f t="shared" si="2"/>
        <v>0.17162471395881007</v>
      </c>
      <c r="N48" s="101">
        <v>5574</v>
      </c>
      <c r="O48" s="79">
        <v>718</v>
      </c>
      <c r="P48" s="77">
        <f t="shared" si="3"/>
        <v>0.12881234302116973</v>
      </c>
      <c r="Q48" s="101">
        <v>3954</v>
      </c>
      <c r="R48" s="79">
        <v>402</v>
      </c>
      <c r="S48" s="77">
        <f t="shared" si="4"/>
        <v>0.10166919575113809</v>
      </c>
      <c r="T48" s="101">
        <v>1586</v>
      </c>
      <c r="U48" s="79">
        <v>95</v>
      </c>
      <c r="V48" s="77">
        <f t="shared" si="5"/>
        <v>5.9899117276166459E-2</v>
      </c>
      <c r="W48" s="101">
        <v>431</v>
      </c>
      <c r="X48" s="79">
        <v>20</v>
      </c>
      <c r="Y48" s="77">
        <f t="shared" si="6"/>
        <v>4.6403712296983757E-2</v>
      </c>
      <c r="Z48" s="101">
        <f t="shared" si="7"/>
        <v>18322</v>
      </c>
      <c r="AA48" s="79">
        <f t="shared" si="7"/>
        <v>2378</v>
      </c>
      <c r="AB48" s="77">
        <f t="shared" si="8"/>
        <v>0.12978932430957318</v>
      </c>
      <c r="AC48" s="58">
        <v>43</v>
      </c>
      <c r="AD48" s="32" t="s">
        <v>9</v>
      </c>
      <c r="AE48" s="38">
        <f t="shared" si="15"/>
        <v>0.23933406383655578</v>
      </c>
      <c r="AF48" s="38">
        <f t="shared" si="16"/>
        <v>4.5602605863192182E-2</v>
      </c>
      <c r="AG48" s="164"/>
      <c r="AH48" s="152" t="s">
        <v>33</v>
      </c>
      <c r="AI48" s="38">
        <f t="shared" si="11"/>
        <v>0.32244897959183672</v>
      </c>
      <c r="AJ48" s="38">
        <f t="shared" si="13"/>
        <v>0.19576979931957011</v>
      </c>
      <c r="AK48" s="38">
        <f t="shared" si="12"/>
        <v>0</v>
      </c>
      <c r="AL48" s="38">
        <f t="shared" si="14"/>
        <v>6.0677236249755337E-2</v>
      </c>
      <c r="AM48" s="151">
        <v>999</v>
      </c>
      <c r="AN48" s="164"/>
    </row>
    <row r="49" spans="2:40" s="12" customFormat="1" ht="13.5" customHeight="1">
      <c r="B49" s="243"/>
      <c r="C49" s="316"/>
      <c r="D49" s="66" t="s">
        <v>270</v>
      </c>
      <c r="E49" s="116">
        <v>0</v>
      </c>
      <c r="F49" s="65">
        <v>0</v>
      </c>
      <c r="G49" s="64" t="str">
        <f t="shared" si="0"/>
        <v>-</v>
      </c>
      <c r="H49" s="116">
        <v>1</v>
      </c>
      <c r="I49" s="65">
        <v>0</v>
      </c>
      <c r="J49" s="64">
        <f t="shared" si="1"/>
        <v>0</v>
      </c>
      <c r="K49" s="116">
        <v>47</v>
      </c>
      <c r="L49" s="65">
        <v>5</v>
      </c>
      <c r="M49" s="64">
        <f t="shared" si="2"/>
        <v>0.10638297872340426</v>
      </c>
      <c r="N49" s="116">
        <v>25</v>
      </c>
      <c r="O49" s="65">
        <v>0</v>
      </c>
      <c r="P49" s="64">
        <f t="shared" si="3"/>
        <v>0</v>
      </c>
      <c r="Q49" s="116">
        <v>29</v>
      </c>
      <c r="R49" s="65">
        <v>1</v>
      </c>
      <c r="S49" s="64">
        <f t="shared" si="4"/>
        <v>3.4482758620689655E-2</v>
      </c>
      <c r="T49" s="116">
        <v>27</v>
      </c>
      <c r="U49" s="65">
        <v>0</v>
      </c>
      <c r="V49" s="64">
        <f t="shared" si="5"/>
        <v>0</v>
      </c>
      <c r="W49" s="116">
        <v>3</v>
      </c>
      <c r="X49" s="65">
        <v>0</v>
      </c>
      <c r="Y49" s="64">
        <f t="shared" si="6"/>
        <v>0</v>
      </c>
      <c r="Z49" s="116">
        <f t="shared" si="7"/>
        <v>132</v>
      </c>
      <c r="AA49" s="65">
        <f t="shared" si="7"/>
        <v>6</v>
      </c>
      <c r="AB49" s="64">
        <f t="shared" si="8"/>
        <v>4.5454545454545456E-2</v>
      </c>
      <c r="AC49" s="58">
        <v>44</v>
      </c>
      <c r="AD49" s="32" t="s">
        <v>21</v>
      </c>
      <c r="AE49" s="38">
        <f t="shared" si="15"/>
        <v>0.23374934192189775</v>
      </c>
      <c r="AF49" s="38">
        <f t="shared" si="16"/>
        <v>5.0761421319796954E-2</v>
      </c>
      <c r="AG49" s="164"/>
      <c r="AH49" s="164"/>
      <c r="AI49" s="164"/>
      <c r="AJ49" s="164"/>
      <c r="AK49" s="164"/>
      <c r="AL49" s="164"/>
      <c r="AM49" s="164"/>
      <c r="AN49" s="164"/>
    </row>
    <row r="50" spans="2:40" s="12" customFormat="1" ht="13.5" customHeight="1">
      <c r="B50" s="244"/>
      <c r="C50" s="318"/>
      <c r="D50" s="76" t="s">
        <v>74</v>
      </c>
      <c r="E50" s="75">
        <v>66</v>
      </c>
      <c r="F50" s="75">
        <v>4</v>
      </c>
      <c r="G50" s="13">
        <f t="shared" si="0"/>
        <v>6.0606060606060608E-2</v>
      </c>
      <c r="H50" s="103">
        <v>157</v>
      </c>
      <c r="I50" s="75">
        <v>14</v>
      </c>
      <c r="J50" s="13">
        <f t="shared" si="1"/>
        <v>8.9171974522292988E-2</v>
      </c>
      <c r="K50" s="103">
        <v>6602</v>
      </c>
      <c r="L50" s="75">
        <v>1130</v>
      </c>
      <c r="M50" s="13">
        <f t="shared" si="2"/>
        <v>0.17116025446834293</v>
      </c>
      <c r="N50" s="103">
        <v>5599</v>
      </c>
      <c r="O50" s="75">
        <v>718</v>
      </c>
      <c r="P50" s="13">
        <f t="shared" si="3"/>
        <v>0.12823718521164493</v>
      </c>
      <c r="Q50" s="103">
        <v>3983</v>
      </c>
      <c r="R50" s="75">
        <v>403</v>
      </c>
      <c r="S50" s="13">
        <f t="shared" si="4"/>
        <v>0.10118001506402209</v>
      </c>
      <c r="T50" s="103">
        <v>1613</v>
      </c>
      <c r="U50" s="75">
        <v>95</v>
      </c>
      <c r="V50" s="13">
        <f t="shared" si="5"/>
        <v>5.8896466212027279E-2</v>
      </c>
      <c r="W50" s="103">
        <v>434</v>
      </c>
      <c r="X50" s="75">
        <v>20</v>
      </c>
      <c r="Y50" s="13">
        <f t="shared" si="6"/>
        <v>4.6082949308755762E-2</v>
      </c>
      <c r="Z50" s="103">
        <f t="shared" si="7"/>
        <v>18454</v>
      </c>
      <c r="AA50" s="75">
        <f t="shared" si="7"/>
        <v>2384</v>
      </c>
      <c r="AB50" s="13">
        <f t="shared" si="8"/>
        <v>0.1291860843177631</v>
      </c>
      <c r="AC50" s="58">
        <v>45</v>
      </c>
      <c r="AD50" s="32" t="s">
        <v>47</v>
      </c>
      <c r="AE50" s="38">
        <f t="shared" si="15"/>
        <v>0.17005319612801953</v>
      </c>
      <c r="AF50" s="38">
        <f t="shared" si="16"/>
        <v>7.3529411764705885E-2</v>
      </c>
      <c r="AG50" s="164"/>
      <c r="AH50" s="164"/>
      <c r="AI50" s="164"/>
      <c r="AJ50" s="164"/>
      <c r="AK50" s="164"/>
      <c r="AL50" s="164"/>
      <c r="AM50" s="164"/>
      <c r="AN50" s="164"/>
    </row>
    <row r="51" spans="2:40" s="12" customFormat="1" ht="13.5" customHeight="1">
      <c r="B51" s="242">
        <v>16</v>
      </c>
      <c r="C51" s="315" t="s">
        <v>61</v>
      </c>
      <c r="D51" s="80" t="s">
        <v>255</v>
      </c>
      <c r="E51" s="101">
        <v>27</v>
      </c>
      <c r="F51" s="79">
        <v>2</v>
      </c>
      <c r="G51" s="77">
        <f t="shared" si="0"/>
        <v>7.407407407407407E-2</v>
      </c>
      <c r="H51" s="101">
        <v>89</v>
      </c>
      <c r="I51" s="79">
        <v>3</v>
      </c>
      <c r="J51" s="77">
        <f t="shared" si="1"/>
        <v>3.3707865168539325E-2</v>
      </c>
      <c r="K51" s="101">
        <v>3919</v>
      </c>
      <c r="L51" s="79">
        <v>579</v>
      </c>
      <c r="M51" s="77">
        <f t="shared" si="2"/>
        <v>0.14774177085991325</v>
      </c>
      <c r="N51" s="101">
        <v>3497</v>
      </c>
      <c r="O51" s="79">
        <v>434</v>
      </c>
      <c r="P51" s="77">
        <f t="shared" si="3"/>
        <v>0.12410637689448098</v>
      </c>
      <c r="Q51" s="101">
        <v>2772</v>
      </c>
      <c r="R51" s="79">
        <v>275</v>
      </c>
      <c r="S51" s="77">
        <f t="shared" si="4"/>
        <v>9.9206349206349201E-2</v>
      </c>
      <c r="T51" s="101">
        <v>1344</v>
      </c>
      <c r="U51" s="79">
        <v>88</v>
      </c>
      <c r="V51" s="77">
        <f t="shared" si="5"/>
        <v>6.5476190476190479E-2</v>
      </c>
      <c r="W51" s="101">
        <v>381</v>
      </c>
      <c r="X51" s="79">
        <v>12</v>
      </c>
      <c r="Y51" s="77">
        <f t="shared" si="6"/>
        <v>3.1496062992125984E-2</v>
      </c>
      <c r="Z51" s="101">
        <f t="shared" si="7"/>
        <v>12029</v>
      </c>
      <c r="AA51" s="79">
        <f t="shared" si="7"/>
        <v>1393</v>
      </c>
      <c r="AB51" s="77">
        <f t="shared" si="8"/>
        <v>0.11580347493557237</v>
      </c>
      <c r="AC51" s="58">
        <v>46</v>
      </c>
      <c r="AD51" s="32" t="s">
        <v>25</v>
      </c>
      <c r="AE51" s="38">
        <f t="shared" si="15"/>
        <v>0.28445581131003128</v>
      </c>
      <c r="AF51" s="38">
        <f t="shared" si="16"/>
        <v>6.3291139240506333E-2</v>
      </c>
      <c r="AG51" s="164"/>
      <c r="AH51" s="164"/>
      <c r="AI51" s="164"/>
      <c r="AJ51" s="164"/>
      <c r="AK51" s="164"/>
      <c r="AL51" s="164"/>
      <c r="AM51" s="164"/>
      <c r="AN51" s="164"/>
    </row>
    <row r="52" spans="2:40" s="12" customFormat="1" ht="13.5" customHeight="1">
      <c r="B52" s="243"/>
      <c r="C52" s="316"/>
      <c r="D52" s="66" t="s">
        <v>270</v>
      </c>
      <c r="E52" s="116">
        <v>0</v>
      </c>
      <c r="F52" s="65">
        <v>0</v>
      </c>
      <c r="G52" s="64" t="str">
        <f t="shared" si="0"/>
        <v>-</v>
      </c>
      <c r="H52" s="116">
        <v>0</v>
      </c>
      <c r="I52" s="65">
        <v>0</v>
      </c>
      <c r="J52" s="64" t="str">
        <f t="shared" si="1"/>
        <v>-</v>
      </c>
      <c r="K52" s="116">
        <v>25</v>
      </c>
      <c r="L52" s="65">
        <v>6</v>
      </c>
      <c r="M52" s="64">
        <f t="shared" si="2"/>
        <v>0.24</v>
      </c>
      <c r="N52" s="116">
        <v>22</v>
      </c>
      <c r="O52" s="65">
        <v>0</v>
      </c>
      <c r="P52" s="64">
        <f t="shared" si="3"/>
        <v>0</v>
      </c>
      <c r="Q52" s="116">
        <v>31</v>
      </c>
      <c r="R52" s="65">
        <v>0</v>
      </c>
      <c r="S52" s="64">
        <f t="shared" si="4"/>
        <v>0</v>
      </c>
      <c r="T52" s="116">
        <v>22</v>
      </c>
      <c r="U52" s="65">
        <v>0</v>
      </c>
      <c r="V52" s="64">
        <f t="shared" si="5"/>
        <v>0</v>
      </c>
      <c r="W52" s="116">
        <v>8</v>
      </c>
      <c r="X52" s="65">
        <v>0</v>
      </c>
      <c r="Y52" s="64">
        <f t="shared" si="6"/>
        <v>0</v>
      </c>
      <c r="Z52" s="116">
        <f t="shared" si="7"/>
        <v>108</v>
      </c>
      <c r="AA52" s="65">
        <f t="shared" si="7"/>
        <v>6</v>
      </c>
      <c r="AB52" s="64">
        <f t="shared" si="8"/>
        <v>5.5555555555555552E-2</v>
      </c>
      <c r="AC52" s="58">
        <v>47</v>
      </c>
      <c r="AD52" s="32" t="s">
        <v>15</v>
      </c>
      <c r="AE52" s="38">
        <f t="shared" si="15"/>
        <v>0.26399073716711696</v>
      </c>
      <c r="AF52" s="38">
        <f t="shared" si="16"/>
        <v>7.7720207253886009E-2</v>
      </c>
      <c r="AG52" s="164"/>
      <c r="AH52" s="164"/>
      <c r="AI52" s="164"/>
      <c r="AJ52" s="164"/>
      <c r="AK52" s="164"/>
      <c r="AL52" s="164"/>
      <c r="AM52" s="164"/>
      <c r="AN52" s="164"/>
    </row>
    <row r="53" spans="2:40" s="12" customFormat="1" ht="13.5" customHeight="1">
      <c r="B53" s="244"/>
      <c r="C53" s="318"/>
      <c r="D53" s="76" t="s">
        <v>74</v>
      </c>
      <c r="E53" s="75">
        <v>27</v>
      </c>
      <c r="F53" s="75">
        <v>2</v>
      </c>
      <c r="G53" s="13">
        <f t="shared" si="0"/>
        <v>7.407407407407407E-2</v>
      </c>
      <c r="H53" s="103">
        <v>89</v>
      </c>
      <c r="I53" s="75">
        <v>3</v>
      </c>
      <c r="J53" s="13">
        <f t="shared" si="1"/>
        <v>3.3707865168539325E-2</v>
      </c>
      <c r="K53" s="103">
        <v>3944</v>
      </c>
      <c r="L53" s="75">
        <v>585</v>
      </c>
      <c r="M53" s="13">
        <f t="shared" si="2"/>
        <v>0.14832657200811358</v>
      </c>
      <c r="N53" s="103">
        <v>3519</v>
      </c>
      <c r="O53" s="75">
        <v>434</v>
      </c>
      <c r="P53" s="13">
        <f t="shared" si="3"/>
        <v>0.12333049161693663</v>
      </c>
      <c r="Q53" s="103">
        <v>2803</v>
      </c>
      <c r="R53" s="75">
        <v>275</v>
      </c>
      <c r="S53" s="13">
        <f t="shared" si="4"/>
        <v>9.8109168747770245E-2</v>
      </c>
      <c r="T53" s="103">
        <v>1366</v>
      </c>
      <c r="U53" s="75">
        <v>88</v>
      </c>
      <c r="V53" s="13">
        <f t="shared" si="5"/>
        <v>6.4421669106881407E-2</v>
      </c>
      <c r="W53" s="103">
        <v>389</v>
      </c>
      <c r="X53" s="75">
        <v>12</v>
      </c>
      <c r="Y53" s="13">
        <f t="shared" si="6"/>
        <v>3.0848329048843187E-2</v>
      </c>
      <c r="Z53" s="103">
        <f t="shared" si="7"/>
        <v>12137</v>
      </c>
      <c r="AA53" s="75">
        <f t="shared" si="7"/>
        <v>1399</v>
      </c>
      <c r="AB53" s="13">
        <f t="shared" si="8"/>
        <v>0.11526736425805388</v>
      </c>
      <c r="AC53" s="58">
        <v>48</v>
      </c>
      <c r="AD53" s="32" t="s">
        <v>26</v>
      </c>
      <c r="AE53" s="38">
        <f t="shared" si="15"/>
        <v>0.28688630490956074</v>
      </c>
      <c r="AF53" s="38">
        <f t="shared" si="16"/>
        <v>3.3707865168539325E-2</v>
      </c>
      <c r="AG53" s="164"/>
      <c r="AH53" s="164"/>
      <c r="AI53" s="164"/>
      <c r="AJ53" s="164"/>
      <c r="AK53" s="164"/>
      <c r="AL53" s="164"/>
      <c r="AM53" s="164"/>
      <c r="AN53" s="164"/>
    </row>
    <row r="54" spans="2:40" s="12" customFormat="1" ht="13.5" customHeight="1">
      <c r="B54" s="242">
        <v>17</v>
      </c>
      <c r="C54" s="315" t="s">
        <v>117</v>
      </c>
      <c r="D54" s="80" t="s">
        <v>255</v>
      </c>
      <c r="E54" s="101">
        <v>61</v>
      </c>
      <c r="F54" s="79">
        <v>3</v>
      </c>
      <c r="G54" s="77">
        <f t="shared" si="0"/>
        <v>4.9180327868852458E-2</v>
      </c>
      <c r="H54" s="101">
        <v>151</v>
      </c>
      <c r="I54" s="79">
        <v>13</v>
      </c>
      <c r="J54" s="77">
        <f t="shared" si="1"/>
        <v>8.6092715231788075E-2</v>
      </c>
      <c r="K54" s="101">
        <v>5828</v>
      </c>
      <c r="L54" s="79">
        <v>993</v>
      </c>
      <c r="M54" s="77">
        <f t="shared" si="2"/>
        <v>0.17038435140700067</v>
      </c>
      <c r="N54" s="101">
        <v>5255</v>
      </c>
      <c r="O54" s="79">
        <v>718</v>
      </c>
      <c r="P54" s="77">
        <f t="shared" si="3"/>
        <v>0.13663177925784967</v>
      </c>
      <c r="Q54" s="101">
        <v>3891</v>
      </c>
      <c r="R54" s="79">
        <v>388</v>
      </c>
      <c r="S54" s="77">
        <f t="shared" si="4"/>
        <v>9.9717296324852225E-2</v>
      </c>
      <c r="T54" s="101">
        <v>1667</v>
      </c>
      <c r="U54" s="79">
        <v>113</v>
      </c>
      <c r="V54" s="77">
        <f t="shared" si="5"/>
        <v>6.7786442711457714E-2</v>
      </c>
      <c r="W54" s="101">
        <v>526</v>
      </c>
      <c r="X54" s="79">
        <v>23</v>
      </c>
      <c r="Y54" s="77">
        <f t="shared" si="6"/>
        <v>4.3726235741444866E-2</v>
      </c>
      <c r="Z54" s="101">
        <f t="shared" si="7"/>
        <v>17379</v>
      </c>
      <c r="AA54" s="79">
        <f t="shared" si="7"/>
        <v>2251</v>
      </c>
      <c r="AB54" s="77">
        <f t="shared" si="8"/>
        <v>0.12952413832786697</v>
      </c>
      <c r="AC54" s="58">
        <v>49</v>
      </c>
      <c r="AD54" s="32" t="s">
        <v>27</v>
      </c>
      <c r="AE54" s="38">
        <f t="shared" si="15"/>
        <v>0.14481944185468332</v>
      </c>
      <c r="AF54" s="38">
        <f t="shared" si="16"/>
        <v>1.4492753623188406E-2</v>
      </c>
      <c r="AG54" s="164"/>
      <c r="AH54" s="164"/>
      <c r="AI54" s="164"/>
      <c r="AJ54" s="164"/>
      <c r="AK54" s="164"/>
      <c r="AL54" s="164"/>
      <c r="AM54" s="164"/>
      <c r="AN54" s="164"/>
    </row>
    <row r="55" spans="2:40" s="12" customFormat="1" ht="13.5" customHeight="1">
      <c r="B55" s="243"/>
      <c r="C55" s="316"/>
      <c r="D55" s="66" t="s">
        <v>270</v>
      </c>
      <c r="E55" s="116">
        <v>0</v>
      </c>
      <c r="F55" s="65">
        <v>0</v>
      </c>
      <c r="G55" s="64" t="str">
        <f t="shared" si="0"/>
        <v>-</v>
      </c>
      <c r="H55" s="116">
        <v>1</v>
      </c>
      <c r="I55" s="65">
        <v>0</v>
      </c>
      <c r="J55" s="64">
        <f t="shared" si="1"/>
        <v>0</v>
      </c>
      <c r="K55" s="116">
        <v>25</v>
      </c>
      <c r="L55" s="65">
        <v>0</v>
      </c>
      <c r="M55" s="64">
        <f t="shared" si="2"/>
        <v>0</v>
      </c>
      <c r="N55" s="116">
        <v>17</v>
      </c>
      <c r="O55" s="65">
        <v>1</v>
      </c>
      <c r="P55" s="64">
        <f t="shared" si="3"/>
        <v>5.8823529411764705E-2</v>
      </c>
      <c r="Q55" s="116">
        <v>33</v>
      </c>
      <c r="R55" s="65">
        <v>0</v>
      </c>
      <c r="S55" s="64">
        <f t="shared" si="4"/>
        <v>0</v>
      </c>
      <c r="T55" s="116">
        <v>21</v>
      </c>
      <c r="U55" s="65">
        <v>0</v>
      </c>
      <c r="V55" s="64">
        <f t="shared" si="5"/>
        <v>0</v>
      </c>
      <c r="W55" s="116">
        <v>3</v>
      </c>
      <c r="X55" s="65">
        <v>0</v>
      </c>
      <c r="Y55" s="64">
        <f t="shared" si="6"/>
        <v>0</v>
      </c>
      <c r="Z55" s="116">
        <f t="shared" si="7"/>
        <v>100</v>
      </c>
      <c r="AA55" s="65">
        <f t="shared" si="7"/>
        <v>1</v>
      </c>
      <c r="AB55" s="64">
        <f t="shared" si="8"/>
        <v>0.01</v>
      </c>
      <c r="AC55" s="58">
        <v>50</v>
      </c>
      <c r="AD55" s="32" t="s">
        <v>16</v>
      </c>
      <c r="AE55" s="38">
        <f t="shared" si="15"/>
        <v>0.212592164233049</v>
      </c>
      <c r="AF55" s="38">
        <f t="shared" si="16"/>
        <v>3.9215686274509803E-2</v>
      </c>
      <c r="AG55" s="164"/>
      <c r="AH55" s="164"/>
      <c r="AI55" s="164"/>
      <c r="AJ55" s="164"/>
      <c r="AK55" s="164"/>
      <c r="AL55" s="164"/>
      <c r="AM55" s="164"/>
      <c r="AN55" s="164"/>
    </row>
    <row r="56" spans="2:40" s="12" customFormat="1" ht="13.5" customHeight="1">
      <c r="B56" s="244"/>
      <c r="C56" s="318"/>
      <c r="D56" s="76" t="s">
        <v>74</v>
      </c>
      <c r="E56" s="75">
        <v>61</v>
      </c>
      <c r="F56" s="75">
        <v>3</v>
      </c>
      <c r="G56" s="13">
        <f t="shared" si="0"/>
        <v>4.9180327868852458E-2</v>
      </c>
      <c r="H56" s="103">
        <v>152</v>
      </c>
      <c r="I56" s="75">
        <v>13</v>
      </c>
      <c r="J56" s="13">
        <f t="shared" si="1"/>
        <v>8.5526315789473686E-2</v>
      </c>
      <c r="K56" s="103">
        <v>5853</v>
      </c>
      <c r="L56" s="75">
        <v>993</v>
      </c>
      <c r="M56" s="13">
        <f t="shared" si="2"/>
        <v>0.16965658636596617</v>
      </c>
      <c r="N56" s="103">
        <v>5272</v>
      </c>
      <c r="O56" s="75">
        <v>719</v>
      </c>
      <c r="P56" s="13">
        <f t="shared" si="3"/>
        <v>0.13638088012139604</v>
      </c>
      <c r="Q56" s="103">
        <v>3924</v>
      </c>
      <c r="R56" s="75">
        <v>388</v>
      </c>
      <c r="S56" s="13">
        <f t="shared" si="4"/>
        <v>9.8878695208970441E-2</v>
      </c>
      <c r="T56" s="103">
        <v>1688</v>
      </c>
      <c r="U56" s="75">
        <v>113</v>
      </c>
      <c r="V56" s="13">
        <f t="shared" si="5"/>
        <v>6.6943127962085305E-2</v>
      </c>
      <c r="W56" s="103">
        <v>529</v>
      </c>
      <c r="X56" s="75">
        <v>23</v>
      </c>
      <c r="Y56" s="13">
        <f t="shared" si="6"/>
        <v>4.3478260869565216E-2</v>
      </c>
      <c r="Z56" s="103">
        <f t="shared" si="7"/>
        <v>17479</v>
      </c>
      <c r="AA56" s="75">
        <f t="shared" si="7"/>
        <v>2252</v>
      </c>
      <c r="AB56" s="13">
        <f t="shared" si="8"/>
        <v>0.12884032267292178</v>
      </c>
      <c r="AC56" s="58">
        <v>51</v>
      </c>
      <c r="AD56" s="32" t="s">
        <v>48</v>
      </c>
      <c r="AE56" s="38">
        <f t="shared" si="15"/>
        <v>0.30826945033436631</v>
      </c>
      <c r="AF56" s="38">
        <f t="shared" si="16"/>
        <v>1.4084507042253521E-2</v>
      </c>
      <c r="AG56" s="164"/>
      <c r="AH56" s="164"/>
      <c r="AI56" s="164"/>
      <c r="AJ56" s="164"/>
      <c r="AK56" s="164"/>
      <c r="AL56" s="164"/>
      <c r="AM56" s="164"/>
      <c r="AN56" s="164"/>
    </row>
    <row r="57" spans="2:40" s="12" customFormat="1" ht="13.5" customHeight="1">
      <c r="B57" s="242">
        <v>18</v>
      </c>
      <c r="C57" s="315" t="s">
        <v>62</v>
      </c>
      <c r="D57" s="80" t="s">
        <v>255</v>
      </c>
      <c r="E57" s="101">
        <v>40</v>
      </c>
      <c r="F57" s="79">
        <v>6</v>
      </c>
      <c r="G57" s="77">
        <f t="shared" si="0"/>
        <v>0.15</v>
      </c>
      <c r="H57" s="101">
        <v>106</v>
      </c>
      <c r="I57" s="79">
        <v>8</v>
      </c>
      <c r="J57" s="77">
        <f t="shared" si="1"/>
        <v>7.5471698113207544E-2</v>
      </c>
      <c r="K57" s="101">
        <v>5230</v>
      </c>
      <c r="L57" s="79">
        <v>803</v>
      </c>
      <c r="M57" s="77">
        <f t="shared" si="2"/>
        <v>0.15353728489483748</v>
      </c>
      <c r="N57" s="101">
        <v>4811</v>
      </c>
      <c r="O57" s="79">
        <v>568</v>
      </c>
      <c r="P57" s="77">
        <f t="shared" si="3"/>
        <v>0.11806277281230514</v>
      </c>
      <c r="Q57" s="101">
        <v>3541</v>
      </c>
      <c r="R57" s="79">
        <v>318</v>
      </c>
      <c r="S57" s="77">
        <f t="shared" si="4"/>
        <v>8.9805139791019492E-2</v>
      </c>
      <c r="T57" s="101">
        <v>1653</v>
      </c>
      <c r="U57" s="79">
        <v>102</v>
      </c>
      <c r="V57" s="77">
        <f t="shared" si="5"/>
        <v>6.1705989110707807E-2</v>
      </c>
      <c r="W57" s="101">
        <v>492</v>
      </c>
      <c r="X57" s="79">
        <v>16</v>
      </c>
      <c r="Y57" s="77">
        <f t="shared" si="6"/>
        <v>3.2520325203252036E-2</v>
      </c>
      <c r="Z57" s="101">
        <f t="shared" si="7"/>
        <v>15873</v>
      </c>
      <c r="AA57" s="79">
        <f t="shared" si="7"/>
        <v>1821</v>
      </c>
      <c r="AB57" s="77">
        <f t="shared" si="8"/>
        <v>0.11472311472311472</v>
      </c>
      <c r="AC57" s="58">
        <v>52</v>
      </c>
      <c r="AD57" s="32" t="s">
        <v>4</v>
      </c>
      <c r="AE57" s="38">
        <f t="shared" si="15"/>
        <v>0.26079064138765629</v>
      </c>
      <c r="AF57" s="38">
        <f t="shared" si="16"/>
        <v>7.7294685990338161E-2</v>
      </c>
      <c r="AG57" s="164"/>
      <c r="AH57" s="164"/>
      <c r="AI57" s="164"/>
      <c r="AJ57" s="164"/>
      <c r="AK57" s="164"/>
      <c r="AL57" s="164"/>
      <c r="AM57" s="164"/>
      <c r="AN57" s="164"/>
    </row>
    <row r="58" spans="2:40" s="12" customFormat="1" ht="13.5" customHeight="1">
      <c r="B58" s="243"/>
      <c r="C58" s="316"/>
      <c r="D58" s="66" t="s">
        <v>270</v>
      </c>
      <c r="E58" s="116">
        <v>0</v>
      </c>
      <c r="F58" s="65">
        <v>0</v>
      </c>
      <c r="G58" s="64" t="str">
        <f t="shared" si="0"/>
        <v>-</v>
      </c>
      <c r="H58" s="116">
        <v>1</v>
      </c>
      <c r="I58" s="65">
        <v>0</v>
      </c>
      <c r="J58" s="64">
        <f t="shared" si="1"/>
        <v>0</v>
      </c>
      <c r="K58" s="116">
        <v>24</v>
      </c>
      <c r="L58" s="65">
        <v>3</v>
      </c>
      <c r="M58" s="64">
        <f t="shared" si="2"/>
        <v>0.125</v>
      </c>
      <c r="N58" s="116">
        <v>17</v>
      </c>
      <c r="O58" s="65">
        <v>0</v>
      </c>
      <c r="P58" s="64">
        <f t="shared" si="3"/>
        <v>0</v>
      </c>
      <c r="Q58" s="116">
        <v>20</v>
      </c>
      <c r="R58" s="65">
        <v>0</v>
      </c>
      <c r="S58" s="64">
        <f t="shared" si="4"/>
        <v>0</v>
      </c>
      <c r="T58" s="116">
        <v>15</v>
      </c>
      <c r="U58" s="65">
        <v>0</v>
      </c>
      <c r="V58" s="64">
        <f t="shared" si="5"/>
        <v>0</v>
      </c>
      <c r="W58" s="116">
        <v>9</v>
      </c>
      <c r="X58" s="65">
        <v>0</v>
      </c>
      <c r="Y58" s="64">
        <f t="shared" si="6"/>
        <v>0</v>
      </c>
      <c r="Z58" s="116">
        <f t="shared" si="7"/>
        <v>86</v>
      </c>
      <c r="AA58" s="65">
        <f t="shared" si="7"/>
        <v>3</v>
      </c>
      <c r="AB58" s="64">
        <f t="shared" si="8"/>
        <v>3.4883720930232558E-2</v>
      </c>
      <c r="AC58" s="58">
        <v>53</v>
      </c>
      <c r="AD58" s="32" t="s">
        <v>22</v>
      </c>
      <c r="AE58" s="38">
        <f t="shared" si="15"/>
        <v>0.21931449745252432</v>
      </c>
      <c r="AF58" s="38">
        <f t="shared" si="16"/>
        <v>5.5555555555555552E-2</v>
      </c>
      <c r="AG58" s="164"/>
      <c r="AH58" s="164"/>
      <c r="AI58" s="164"/>
      <c r="AJ58" s="164"/>
      <c r="AK58" s="164"/>
      <c r="AL58" s="164"/>
      <c r="AM58" s="164"/>
      <c r="AN58" s="164"/>
    </row>
    <row r="59" spans="2:40" s="12" customFormat="1" ht="13.5" customHeight="1">
      <c r="B59" s="244"/>
      <c r="C59" s="318"/>
      <c r="D59" s="76" t="s">
        <v>74</v>
      </c>
      <c r="E59" s="75">
        <v>40</v>
      </c>
      <c r="F59" s="75">
        <v>6</v>
      </c>
      <c r="G59" s="13">
        <f t="shared" si="0"/>
        <v>0.15</v>
      </c>
      <c r="H59" s="103">
        <v>107</v>
      </c>
      <c r="I59" s="75">
        <v>8</v>
      </c>
      <c r="J59" s="13">
        <f t="shared" si="1"/>
        <v>7.476635514018691E-2</v>
      </c>
      <c r="K59" s="103">
        <v>5254</v>
      </c>
      <c r="L59" s="75">
        <v>806</v>
      </c>
      <c r="M59" s="13">
        <f t="shared" si="2"/>
        <v>0.15340692805481537</v>
      </c>
      <c r="N59" s="103">
        <v>4828</v>
      </c>
      <c r="O59" s="75">
        <v>568</v>
      </c>
      <c r="P59" s="13">
        <f t="shared" si="3"/>
        <v>0.11764705882352941</v>
      </c>
      <c r="Q59" s="103">
        <v>3561</v>
      </c>
      <c r="R59" s="75">
        <v>318</v>
      </c>
      <c r="S59" s="13">
        <f t="shared" si="4"/>
        <v>8.9300758213984838E-2</v>
      </c>
      <c r="T59" s="103">
        <v>1668</v>
      </c>
      <c r="U59" s="75">
        <v>102</v>
      </c>
      <c r="V59" s="13">
        <f t="shared" si="5"/>
        <v>6.1151079136690649E-2</v>
      </c>
      <c r="W59" s="103">
        <v>501</v>
      </c>
      <c r="X59" s="75">
        <v>16</v>
      </c>
      <c r="Y59" s="13">
        <f t="shared" si="6"/>
        <v>3.1936127744510975E-2</v>
      </c>
      <c r="Z59" s="103">
        <f t="shared" si="7"/>
        <v>15959</v>
      </c>
      <c r="AA59" s="75">
        <f t="shared" si="7"/>
        <v>1824</v>
      </c>
      <c r="AB59" s="13">
        <f t="shared" si="8"/>
        <v>0.11429287549345198</v>
      </c>
      <c r="AC59" s="58">
        <v>54</v>
      </c>
      <c r="AD59" s="32" t="s">
        <v>28</v>
      </c>
      <c r="AE59" s="38">
        <f t="shared" si="15"/>
        <v>0.29686609686609688</v>
      </c>
      <c r="AF59" s="38">
        <f t="shared" si="16"/>
        <v>5.4794520547945202E-2</v>
      </c>
      <c r="AG59" s="164"/>
      <c r="AH59" s="164"/>
      <c r="AI59" s="164"/>
      <c r="AJ59" s="164"/>
      <c r="AK59" s="164"/>
      <c r="AL59" s="164"/>
      <c r="AM59" s="164"/>
      <c r="AN59" s="164"/>
    </row>
    <row r="60" spans="2:40" s="12" customFormat="1" ht="13.5" customHeight="1">
      <c r="B60" s="242">
        <v>19</v>
      </c>
      <c r="C60" s="315" t="s">
        <v>118</v>
      </c>
      <c r="D60" s="80" t="s">
        <v>255</v>
      </c>
      <c r="E60" s="101">
        <v>51</v>
      </c>
      <c r="F60" s="79">
        <v>5</v>
      </c>
      <c r="G60" s="77">
        <f t="shared" si="0"/>
        <v>9.8039215686274508E-2</v>
      </c>
      <c r="H60" s="101">
        <v>126</v>
      </c>
      <c r="I60" s="79">
        <v>8</v>
      </c>
      <c r="J60" s="77">
        <f t="shared" si="1"/>
        <v>6.3492063492063489E-2</v>
      </c>
      <c r="K60" s="101">
        <v>3619</v>
      </c>
      <c r="L60" s="79">
        <v>544</v>
      </c>
      <c r="M60" s="77">
        <f t="shared" si="2"/>
        <v>0.15031776733904392</v>
      </c>
      <c r="N60" s="101">
        <v>3162</v>
      </c>
      <c r="O60" s="79">
        <v>425</v>
      </c>
      <c r="P60" s="77">
        <f t="shared" si="3"/>
        <v>0.13440860215053763</v>
      </c>
      <c r="Q60" s="101">
        <v>2116</v>
      </c>
      <c r="R60" s="79">
        <v>194</v>
      </c>
      <c r="S60" s="77">
        <f t="shared" si="4"/>
        <v>9.1682419659735351E-2</v>
      </c>
      <c r="T60" s="101">
        <v>900</v>
      </c>
      <c r="U60" s="79">
        <v>57</v>
      </c>
      <c r="V60" s="77">
        <f t="shared" si="5"/>
        <v>6.3333333333333339E-2</v>
      </c>
      <c r="W60" s="101">
        <v>256</v>
      </c>
      <c r="X60" s="79">
        <v>8</v>
      </c>
      <c r="Y60" s="77">
        <f t="shared" si="6"/>
        <v>3.125E-2</v>
      </c>
      <c r="Z60" s="101">
        <f t="shared" si="7"/>
        <v>10230</v>
      </c>
      <c r="AA60" s="79">
        <f t="shared" si="7"/>
        <v>1241</v>
      </c>
      <c r="AB60" s="77">
        <f t="shared" si="8"/>
        <v>0.12130987292277615</v>
      </c>
      <c r="AC60" s="58">
        <v>55</v>
      </c>
      <c r="AD60" s="32" t="s">
        <v>17</v>
      </c>
      <c r="AE60" s="38">
        <f t="shared" si="15"/>
        <v>0.25543151280165788</v>
      </c>
      <c r="AF60" s="38">
        <f t="shared" si="16"/>
        <v>3.0303030303030304E-2</v>
      </c>
      <c r="AG60" s="164"/>
      <c r="AH60" s="164"/>
      <c r="AI60" s="164"/>
      <c r="AJ60" s="164"/>
      <c r="AK60" s="164"/>
      <c r="AL60" s="164"/>
      <c r="AM60" s="164"/>
      <c r="AN60" s="164"/>
    </row>
    <row r="61" spans="2:40" s="12" customFormat="1" ht="13.5" customHeight="1">
      <c r="B61" s="243"/>
      <c r="C61" s="316"/>
      <c r="D61" s="66" t="s">
        <v>270</v>
      </c>
      <c r="E61" s="116">
        <v>0</v>
      </c>
      <c r="F61" s="65">
        <v>0</v>
      </c>
      <c r="G61" s="64" t="str">
        <f t="shared" si="0"/>
        <v>-</v>
      </c>
      <c r="H61" s="116">
        <v>0</v>
      </c>
      <c r="I61" s="65">
        <v>0</v>
      </c>
      <c r="J61" s="64" t="str">
        <f t="shared" si="1"/>
        <v>-</v>
      </c>
      <c r="K61" s="116">
        <v>19</v>
      </c>
      <c r="L61" s="65">
        <v>1</v>
      </c>
      <c r="M61" s="64">
        <f t="shared" si="2"/>
        <v>5.2631578947368418E-2</v>
      </c>
      <c r="N61" s="116">
        <v>12</v>
      </c>
      <c r="O61" s="65">
        <v>0</v>
      </c>
      <c r="P61" s="64">
        <f t="shared" si="3"/>
        <v>0</v>
      </c>
      <c r="Q61" s="116">
        <v>12</v>
      </c>
      <c r="R61" s="65">
        <v>0</v>
      </c>
      <c r="S61" s="64">
        <f t="shared" si="4"/>
        <v>0</v>
      </c>
      <c r="T61" s="116">
        <v>7</v>
      </c>
      <c r="U61" s="65">
        <v>0</v>
      </c>
      <c r="V61" s="64">
        <f t="shared" si="5"/>
        <v>0</v>
      </c>
      <c r="W61" s="116">
        <v>2</v>
      </c>
      <c r="X61" s="65">
        <v>0</v>
      </c>
      <c r="Y61" s="64">
        <f t="shared" si="6"/>
        <v>0</v>
      </c>
      <c r="Z61" s="116">
        <f t="shared" si="7"/>
        <v>52</v>
      </c>
      <c r="AA61" s="65">
        <f t="shared" si="7"/>
        <v>1</v>
      </c>
      <c r="AB61" s="64">
        <f t="shared" si="8"/>
        <v>1.9230769230769232E-2</v>
      </c>
      <c r="AC61" s="58">
        <v>56</v>
      </c>
      <c r="AD61" s="32" t="s">
        <v>10</v>
      </c>
      <c r="AE61" s="38">
        <f t="shared" si="15"/>
        <v>0.15540180947312401</v>
      </c>
      <c r="AF61" s="38">
        <f t="shared" si="16"/>
        <v>8.2191780821917804E-2</v>
      </c>
      <c r="AG61" s="164"/>
      <c r="AH61" s="164"/>
      <c r="AI61" s="164"/>
      <c r="AJ61" s="164"/>
      <c r="AK61" s="164"/>
      <c r="AL61" s="164"/>
      <c r="AM61" s="164"/>
      <c r="AN61" s="164"/>
    </row>
    <row r="62" spans="2:40" s="12" customFormat="1" ht="13.5" customHeight="1">
      <c r="B62" s="244"/>
      <c r="C62" s="318"/>
      <c r="D62" s="76" t="s">
        <v>74</v>
      </c>
      <c r="E62" s="75">
        <v>51</v>
      </c>
      <c r="F62" s="75">
        <v>5</v>
      </c>
      <c r="G62" s="13">
        <f t="shared" si="0"/>
        <v>9.8039215686274508E-2</v>
      </c>
      <c r="H62" s="103">
        <v>126</v>
      </c>
      <c r="I62" s="75">
        <v>8</v>
      </c>
      <c r="J62" s="13">
        <f t="shared" si="1"/>
        <v>6.3492063492063489E-2</v>
      </c>
      <c r="K62" s="103">
        <v>3638</v>
      </c>
      <c r="L62" s="75">
        <v>545</v>
      </c>
      <c r="M62" s="13">
        <f t="shared" si="2"/>
        <v>0.1498075865860363</v>
      </c>
      <c r="N62" s="103">
        <v>3174</v>
      </c>
      <c r="O62" s="75">
        <v>425</v>
      </c>
      <c r="P62" s="13">
        <f t="shared" si="3"/>
        <v>0.13390044108380592</v>
      </c>
      <c r="Q62" s="103">
        <v>2128</v>
      </c>
      <c r="R62" s="75">
        <v>194</v>
      </c>
      <c r="S62" s="13">
        <f t="shared" si="4"/>
        <v>9.1165413533834588E-2</v>
      </c>
      <c r="T62" s="103">
        <v>907</v>
      </c>
      <c r="U62" s="75">
        <v>57</v>
      </c>
      <c r="V62" s="13">
        <f t="shared" si="5"/>
        <v>6.2844542447629548E-2</v>
      </c>
      <c r="W62" s="103">
        <v>258</v>
      </c>
      <c r="X62" s="75">
        <v>8</v>
      </c>
      <c r="Y62" s="13">
        <f t="shared" si="6"/>
        <v>3.1007751937984496E-2</v>
      </c>
      <c r="Z62" s="103">
        <f t="shared" si="7"/>
        <v>10282</v>
      </c>
      <c r="AA62" s="75">
        <f t="shared" si="7"/>
        <v>1242</v>
      </c>
      <c r="AB62" s="13">
        <f t="shared" si="8"/>
        <v>0.12079361991830383</v>
      </c>
      <c r="AC62" s="58">
        <v>57</v>
      </c>
      <c r="AD62" s="32" t="s">
        <v>49</v>
      </c>
      <c r="AE62" s="38">
        <f t="shared" si="15"/>
        <v>0.17211109512160022</v>
      </c>
      <c r="AF62" s="38">
        <f t="shared" si="16"/>
        <v>0</v>
      </c>
      <c r="AG62" s="164"/>
      <c r="AH62" s="164"/>
      <c r="AI62" s="164"/>
      <c r="AJ62" s="164"/>
      <c r="AK62" s="164"/>
      <c r="AL62" s="164"/>
      <c r="AM62" s="164"/>
      <c r="AN62" s="164"/>
    </row>
    <row r="63" spans="2:40" s="12" customFormat="1" ht="13.5" customHeight="1">
      <c r="B63" s="242">
        <v>20</v>
      </c>
      <c r="C63" s="315" t="s">
        <v>119</v>
      </c>
      <c r="D63" s="80" t="s">
        <v>255</v>
      </c>
      <c r="E63" s="101">
        <v>44</v>
      </c>
      <c r="F63" s="79">
        <v>4</v>
      </c>
      <c r="G63" s="77">
        <f t="shared" si="0"/>
        <v>9.0909090909090912E-2</v>
      </c>
      <c r="H63" s="101">
        <v>135</v>
      </c>
      <c r="I63" s="79">
        <v>4</v>
      </c>
      <c r="J63" s="77">
        <f t="shared" si="1"/>
        <v>2.9629629629629631E-2</v>
      </c>
      <c r="K63" s="101">
        <v>5949</v>
      </c>
      <c r="L63" s="79">
        <v>850</v>
      </c>
      <c r="M63" s="77">
        <f t="shared" si="2"/>
        <v>0.14288115649689023</v>
      </c>
      <c r="N63" s="101">
        <v>5040</v>
      </c>
      <c r="O63" s="79">
        <v>560</v>
      </c>
      <c r="P63" s="77">
        <f t="shared" si="3"/>
        <v>0.1111111111111111</v>
      </c>
      <c r="Q63" s="101">
        <v>3463</v>
      </c>
      <c r="R63" s="79">
        <v>286</v>
      </c>
      <c r="S63" s="77">
        <f t="shared" si="4"/>
        <v>8.2587352006930403E-2</v>
      </c>
      <c r="T63" s="101">
        <v>1450</v>
      </c>
      <c r="U63" s="79">
        <v>79</v>
      </c>
      <c r="V63" s="77">
        <f t="shared" si="5"/>
        <v>5.4482758620689659E-2</v>
      </c>
      <c r="W63" s="101">
        <v>467</v>
      </c>
      <c r="X63" s="79">
        <v>18</v>
      </c>
      <c r="Y63" s="77">
        <f t="shared" si="6"/>
        <v>3.8543897216274089E-2</v>
      </c>
      <c r="Z63" s="101">
        <f t="shared" si="7"/>
        <v>16548</v>
      </c>
      <c r="AA63" s="79">
        <f t="shared" si="7"/>
        <v>1801</v>
      </c>
      <c r="AB63" s="77">
        <f t="shared" si="8"/>
        <v>0.10883490452018371</v>
      </c>
      <c r="AC63" s="58">
        <v>58</v>
      </c>
      <c r="AD63" s="32" t="s">
        <v>29</v>
      </c>
      <c r="AE63" s="38">
        <f t="shared" si="15"/>
        <v>0.34264150943396227</v>
      </c>
      <c r="AF63" s="38">
        <f t="shared" si="16"/>
        <v>6.25E-2</v>
      </c>
      <c r="AG63" s="164"/>
      <c r="AH63" s="164"/>
      <c r="AI63" s="164"/>
      <c r="AJ63" s="164"/>
      <c r="AK63" s="164"/>
      <c r="AL63" s="164"/>
      <c r="AM63" s="164"/>
      <c r="AN63" s="164"/>
    </row>
    <row r="64" spans="2:40" s="12" customFormat="1" ht="13.5" customHeight="1">
      <c r="B64" s="243"/>
      <c r="C64" s="316"/>
      <c r="D64" s="66" t="s">
        <v>270</v>
      </c>
      <c r="E64" s="116">
        <v>1</v>
      </c>
      <c r="F64" s="65">
        <v>0</v>
      </c>
      <c r="G64" s="64">
        <f t="shared" si="0"/>
        <v>0</v>
      </c>
      <c r="H64" s="116">
        <v>2</v>
      </c>
      <c r="I64" s="65">
        <v>0</v>
      </c>
      <c r="J64" s="64">
        <f t="shared" si="1"/>
        <v>0</v>
      </c>
      <c r="K64" s="116">
        <v>68</v>
      </c>
      <c r="L64" s="65">
        <v>5</v>
      </c>
      <c r="M64" s="64">
        <f t="shared" si="2"/>
        <v>7.3529411764705885E-2</v>
      </c>
      <c r="N64" s="116">
        <v>42</v>
      </c>
      <c r="O64" s="65">
        <v>4</v>
      </c>
      <c r="P64" s="64">
        <f t="shared" si="3"/>
        <v>9.5238095238095233E-2</v>
      </c>
      <c r="Q64" s="116">
        <v>31</v>
      </c>
      <c r="R64" s="65">
        <v>0</v>
      </c>
      <c r="S64" s="64">
        <f t="shared" si="4"/>
        <v>0</v>
      </c>
      <c r="T64" s="116">
        <v>30</v>
      </c>
      <c r="U64" s="65">
        <v>0</v>
      </c>
      <c r="V64" s="64">
        <f t="shared" si="5"/>
        <v>0</v>
      </c>
      <c r="W64" s="116">
        <v>12</v>
      </c>
      <c r="X64" s="65">
        <v>0</v>
      </c>
      <c r="Y64" s="64">
        <f t="shared" si="6"/>
        <v>0</v>
      </c>
      <c r="Z64" s="116">
        <f t="shared" si="7"/>
        <v>186</v>
      </c>
      <c r="AA64" s="65">
        <f t="shared" si="7"/>
        <v>9</v>
      </c>
      <c r="AB64" s="64">
        <f t="shared" si="8"/>
        <v>4.8387096774193547E-2</v>
      </c>
      <c r="AC64" s="58">
        <v>59</v>
      </c>
      <c r="AD64" s="32" t="s">
        <v>23</v>
      </c>
      <c r="AE64" s="38">
        <f t="shared" si="15"/>
        <v>0.1839203993898211</v>
      </c>
      <c r="AF64" s="38">
        <f t="shared" si="16"/>
        <v>3.140096618357488E-2</v>
      </c>
      <c r="AG64" s="164"/>
      <c r="AH64" s="164"/>
      <c r="AI64" s="164"/>
      <c r="AJ64" s="164"/>
      <c r="AK64" s="164"/>
      <c r="AL64" s="164"/>
      <c r="AM64" s="164"/>
      <c r="AN64" s="164"/>
    </row>
    <row r="65" spans="2:40" s="12" customFormat="1" ht="13.5" customHeight="1">
      <c r="B65" s="244"/>
      <c r="C65" s="318"/>
      <c r="D65" s="63" t="s">
        <v>74</v>
      </c>
      <c r="E65" s="62">
        <v>45</v>
      </c>
      <c r="F65" s="62">
        <v>4</v>
      </c>
      <c r="G65" s="60">
        <f t="shared" si="0"/>
        <v>8.8888888888888892E-2</v>
      </c>
      <c r="H65" s="105">
        <v>137</v>
      </c>
      <c r="I65" s="62">
        <v>4</v>
      </c>
      <c r="J65" s="60">
        <f t="shared" si="1"/>
        <v>2.9197080291970802E-2</v>
      </c>
      <c r="K65" s="105">
        <v>6017</v>
      </c>
      <c r="L65" s="62">
        <v>855</v>
      </c>
      <c r="M65" s="60">
        <f t="shared" si="2"/>
        <v>0.14209739072627556</v>
      </c>
      <c r="N65" s="105">
        <v>5082</v>
      </c>
      <c r="O65" s="62">
        <v>564</v>
      </c>
      <c r="P65" s="60">
        <f t="shared" si="3"/>
        <v>0.11097992916174734</v>
      </c>
      <c r="Q65" s="105">
        <v>3494</v>
      </c>
      <c r="R65" s="62">
        <v>286</v>
      </c>
      <c r="S65" s="60">
        <f t="shared" si="4"/>
        <v>8.1854607899255874E-2</v>
      </c>
      <c r="T65" s="105">
        <v>1480</v>
      </c>
      <c r="U65" s="62">
        <v>79</v>
      </c>
      <c r="V65" s="60">
        <f t="shared" si="5"/>
        <v>5.3378378378378381E-2</v>
      </c>
      <c r="W65" s="105">
        <v>479</v>
      </c>
      <c r="X65" s="62">
        <v>18</v>
      </c>
      <c r="Y65" s="60">
        <f t="shared" si="6"/>
        <v>3.7578288100208766E-2</v>
      </c>
      <c r="Z65" s="105">
        <f t="shared" si="7"/>
        <v>16734</v>
      </c>
      <c r="AA65" s="62">
        <f t="shared" si="7"/>
        <v>1810</v>
      </c>
      <c r="AB65" s="60">
        <f t="shared" si="8"/>
        <v>0.10816302139356998</v>
      </c>
      <c r="AC65" s="58">
        <v>60</v>
      </c>
      <c r="AD65" s="32" t="s">
        <v>50</v>
      </c>
      <c r="AE65" s="38">
        <f t="shared" si="15"/>
        <v>0.16344985828046971</v>
      </c>
      <c r="AF65" s="38">
        <f t="shared" si="16"/>
        <v>0.10526315789473684</v>
      </c>
      <c r="AG65" s="164"/>
      <c r="AH65" s="164"/>
      <c r="AI65" s="164"/>
      <c r="AJ65" s="164"/>
      <c r="AK65" s="164"/>
      <c r="AL65" s="164"/>
      <c r="AM65" s="164"/>
      <c r="AN65" s="164"/>
    </row>
    <row r="66" spans="2:40" s="12" customFormat="1" ht="13.5" customHeight="1">
      <c r="B66" s="242">
        <v>21</v>
      </c>
      <c r="C66" s="315" t="s">
        <v>120</v>
      </c>
      <c r="D66" s="80" t="s">
        <v>255</v>
      </c>
      <c r="E66" s="101">
        <v>39</v>
      </c>
      <c r="F66" s="79">
        <v>5</v>
      </c>
      <c r="G66" s="77">
        <f t="shared" si="0"/>
        <v>0.12820512820512819</v>
      </c>
      <c r="H66" s="101">
        <v>92</v>
      </c>
      <c r="I66" s="79">
        <v>11</v>
      </c>
      <c r="J66" s="77">
        <f t="shared" si="1"/>
        <v>0.11956521739130435</v>
      </c>
      <c r="K66" s="101">
        <v>4030</v>
      </c>
      <c r="L66" s="79">
        <v>687</v>
      </c>
      <c r="M66" s="77">
        <f t="shared" si="2"/>
        <v>0.17047146401985111</v>
      </c>
      <c r="N66" s="101">
        <v>3666</v>
      </c>
      <c r="O66" s="79">
        <v>482</v>
      </c>
      <c r="P66" s="77">
        <f t="shared" si="3"/>
        <v>0.13147845062738681</v>
      </c>
      <c r="Q66" s="101">
        <v>2324</v>
      </c>
      <c r="R66" s="79">
        <v>229</v>
      </c>
      <c r="S66" s="77">
        <f t="shared" si="4"/>
        <v>9.8537005163511188E-2</v>
      </c>
      <c r="T66" s="101">
        <v>866</v>
      </c>
      <c r="U66" s="79">
        <v>54</v>
      </c>
      <c r="V66" s="77">
        <f t="shared" si="5"/>
        <v>6.2355658198614321E-2</v>
      </c>
      <c r="W66" s="101">
        <v>229</v>
      </c>
      <c r="X66" s="79">
        <v>14</v>
      </c>
      <c r="Y66" s="77">
        <f t="shared" si="6"/>
        <v>6.1135371179039298E-2</v>
      </c>
      <c r="Z66" s="101">
        <f t="shared" si="7"/>
        <v>11246</v>
      </c>
      <c r="AA66" s="79">
        <f t="shared" si="7"/>
        <v>1482</v>
      </c>
      <c r="AB66" s="77">
        <f t="shared" si="8"/>
        <v>0.13178018851147075</v>
      </c>
      <c r="AC66" s="58">
        <v>61</v>
      </c>
      <c r="AD66" s="32" t="s">
        <v>18</v>
      </c>
      <c r="AE66" s="38">
        <f t="shared" si="15"/>
        <v>0.21380846325167038</v>
      </c>
      <c r="AF66" s="38">
        <f t="shared" si="16"/>
        <v>0.10344827586206896</v>
      </c>
      <c r="AG66" s="164"/>
      <c r="AH66" s="164"/>
      <c r="AI66" s="164"/>
      <c r="AJ66" s="164"/>
      <c r="AK66" s="164"/>
      <c r="AL66" s="164"/>
      <c r="AM66" s="164"/>
      <c r="AN66" s="164"/>
    </row>
    <row r="67" spans="2:40" s="12" customFormat="1" ht="13.5" customHeight="1">
      <c r="B67" s="243"/>
      <c r="C67" s="316"/>
      <c r="D67" s="66" t="s">
        <v>270</v>
      </c>
      <c r="E67" s="116">
        <v>1</v>
      </c>
      <c r="F67" s="65">
        <v>0</v>
      </c>
      <c r="G67" s="64">
        <f t="shared" si="0"/>
        <v>0</v>
      </c>
      <c r="H67" s="116">
        <v>1</v>
      </c>
      <c r="I67" s="65">
        <v>0</v>
      </c>
      <c r="J67" s="64">
        <f t="shared" si="1"/>
        <v>0</v>
      </c>
      <c r="K67" s="116">
        <v>20</v>
      </c>
      <c r="L67" s="65">
        <v>1</v>
      </c>
      <c r="M67" s="64">
        <f t="shared" si="2"/>
        <v>0.05</v>
      </c>
      <c r="N67" s="116">
        <v>9</v>
      </c>
      <c r="O67" s="65">
        <v>0</v>
      </c>
      <c r="P67" s="64">
        <f t="shared" si="3"/>
        <v>0</v>
      </c>
      <c r="Q67" s="116">
        <v>13</v>
      </c>
      <c r="R67" s="65">
        <v>0</v>
      </c>
      <c r="S67" s="64">
        <f t="shared" si="4"/>
        <v>0</v>
      </c>
      <c r="T67" s="116">
        <v>7</v>
      </c>
      <c r="U67" s="65">
        <v>0</v>
      </c>
      <c r="V67" s="64">
        <f t="shared" si="5"/>
        <v>0</v>
      </c>
      <c r="W67" s="116">
        <v>3</v>
      </c>
      <c r="X67" s="65">
        <v>0</v>
      </c>
      <c r="Y67" s="64">
        <f t="shared" si="6"/>
        <v>0</v>
      </c>
      <c r="Z67" s="116">
        <f t="shared" si="7"/>
        <v>54</v>
      </c>
      <c r="AA67" s="65">
        <f t="shared" si="7"/>
        <v>1</v>
      </c>
      <c r="AB67" s="64">
        <f t="shared" si="8"/>
        <v>1.8518518518518517E-2</v>
      </c>
      <c r="AC67" s="58">
        <v>62</v>
      </c>
      <c r="AD67" s="32" t="s">
        <v>19</v>
      </c>
      <c r="AE67" s="38">
        <f t="shared" si="15"/>
        <v>0.15691132445545578</v>
      </c>
      <c r="AF67" s="38">
        <f t="shared" si="16"/>
        <v>1.0101010101010102E-2</v>
      </c>
      <c r="AG67" s="164"/>
      <c r="AH67" s="164"/>
      <c r="AI67" s="164"/>
      <c r="AJ67" s="164"/>
      <c r="AK67" s="164"/>
      <c r="AL67" s="164"/>
      <c r="AM67" s="164"/>
      <c r="AN67" s="164"/>
    </row>
    <row r="68" spans="2:40" s="12" customFormat="1" ht="13.5" customHeight="1">
      <c r="B68" s="244"/>
      <c r="C68" s="318"/>
      <c r="D68" s="76" t="s">
        <v>74</v>
      </c>
      <c r="E68" s="75">
        <v>40</v>
      </c>
      <c r="F68" s="75">
        <v>5</v>
      </c>
      <c r="G68" s="13">
        <f t="shared" si="0"/>
        <v>0.125</v>
      </c>
      <c r="H68" s="103">
        <v>93</v>
      </c>
      <c r="I68" s="75">
        <v>11</v>
      </c>
      <c r="J68" s="13">
        <f t="shared" si="1"/>
        <v>0.11827956989247312</v>
      </c>
      <c r="K68" s="103">
        <v>4050</v>
      </c>
      <c r="L68" s="75">
        <v>688</v>
      </c>
      <c r="M68" s="13">
        <f t="shared" si="2"/>
        <v>0.16987654320987655</v>
      </c>
      <c r="N68" s="103">
        <v>3675</v>
      </c>
      <c r="O68" s="75">
        <v>482</v>
      </c>
      <c r="P68" s="13">
        <f t="shared" si="3"/>
        <v>0.13115646258503402</v>
      </c>
      <c r="Q68" s="103">
        <v>2337</v>
      </c>
      <c r="R68" s="75">
        <v>229</v>
      </c>
      <c r="S68" s="13">
        <f t="shared" si="4"/>
        <v>9.7988874625588362E-2</v>
      </c>
      <c r="T68" s="103">
        <v>873</v>
      </c>
      <c r="U68" s="75">
        <v>54</v>
      </c>
      <c r="V68" s="13">
        <f t="shared" si="5"/>
        <v>6.1855670103092786E-2</v>
      </c>
      <c r="W68" s="103">
        <v>232</v>
      </c>
      <c r="X68" s="75">
        <v>14</v>
      </c>
      <c r="Y68" s="13">
        <f t="shared" si="6"/>
        <v>6.0344827586206899E-2</v>
      </c>
      <c r="Z68" s="103">
        <f t="shared" si="7"/>
        <v>11300</v>
      </c>
      <c r="AA68" s="75">
        <f t="shared" si="7"/>
        <v>1483</v>
      </c>
      <c r="AB68" s="13">
        <f t="shared" si="8"/>
        <v>0.13123893805309733</v>
      </c>
      <c r="AC68" s="58">
        <v>63</v>
      </c>
      <c r="AD68" s="32" t="s">
        <v>30</v>
      </c>
      <c r="AE68" s="38">
        <f t="shared" si="15"/>
        <v>0.27006783493499154</v>
      </c>
      <c r="AF68" s="38">
        <f t="shared" si="16"/>
        <v>2.564102564102564E-2</v>
      </c>
      <c r="AG68" s="164"/>
      <c r="AH68" s="164"/>
      <c r="AI68" s="164"/>
      <c r="AJ68" s="164"/>
      <c r="AK68" s="164"/>
      <c r="AL68" s="164"/>
      <c r="AM68" s="164"/>
      <c r="AN68" s="164"/>
    </row>
    <row r="69" spans="2:40" s="12" customFormat="1" ht="13.5" customHeight="1">
      <c r="B69" s="242">
        <v>22</v>
      </c>
      <c r="C69" s="315" t="s">
        <v>63</v>
      </c>
      <c r="D69" s="80" t="s">
        <v>255</v>
      </c>
      <c r="E69" s="101">
        <v>44</v>
      </c>
      <c r="F69" s="79">
        <v>3</v>
      </c>
      <c r="G69" s="77">
        <f t="shared" si="0"/>
        <v>6.8181818181818177E-2</v>
      </c>
      <c r="H69" s="101">
        <v>132</v>
      </c>
      <c r="I69" s="79">
        <v>7</v>
      </c>
      <c r="J69" s="77">
        <f t="shared" si="1"/>
        <v>5.3030303030303032E-2</v>
      </c>
      <c r="K69" s="101">
        <v>5304</v>
      </c>
      <c r="L69" s="79">
        <v>655</v>
      </c>
      <c r="M69" s="77">
        <f t="shared" si="2"/>
        <v>0.12349170437405732</v>
      </c>
      <c r="N69" s="101">
        <v>4376</v>
      </c>
      <c r="O69" s="79">
        <v>505</v>
      </c>
      <c r="P69" s="77">
        <f t="shared" si="3"/>
        <v>0.11540219378427788</v>
      </c>
      <c r="Q69" s="101">
        <v>2687</v>
      </c>
      <c r="R69" s="79">
        <v>196</v>
      </c>
      <c r="S69" s="77">
        <f t="shared" si="4"/>
        <v>7.2943803498325271E-2</v>
      </c>
      <c r="T69" s="101">
        <v>1069</v>
      </c>
      <c r="U69" s="79">
        <v>57</v>
      </c>
      <c r="V69" s="77">
        <f t="shared" si="5"/>
        <v>5.3320860617399442E-2</v>
      </c>
      <c r="W69" s="101">
        <v>346</v>
      </c>
      <c r="X69" s="79">
        <v>8</v>
      </c>
      <c r="Y69" s="77">
        <f t="shared" si="6"/>
        <v>2.3121387283236993E-2</v>
      </c>
      <c r="Z69" s="101">
        <f t="shared" si="7"/>
        <v>13958</v>
      </c>
      <c r="AA69" s="79">
        <f t="shared" si="7"/>
        <v>1431</v>
      </c>
      <c r="AB69" s="77">
        <f t="shared" si="8"/>
        <v>0.10252185126808998</v>
      </c>
      <c r="AC69" s="58">
        <v>64</v>
      </c>
      <c r="AD69" s="32" t="s">
        <v>51</v>
      </c>
      <c r="AE69" s="38">
        <f t="shared" si="15"/>
        <v>0.11793746571585299</v>
      </c>
      <c r="AF69" s="38">
        <f t="shared" si="16"/>
        <v>8.247422680412371E-2</v>
      </c>
      <c r="AG69" s="164"/>
      <c r="AH69" s="164"/>
      <c r="AI69" s="164"/>
      <c r="AJ69" s="164"/>
      <c r="AK69" s="164"/>
      <c r="AL69" s="164"/>
      <c r="AM69" s="164"/>
      <c r="AN69" s="164"/>
    </row>
    <row r="70" spans="2:40" s="12" customFormat="1" ht="13.5" customHeight="1">
      <c r="B70" s="243"/>
      <c r="C70" s="316"/>
      <c r="D70" s="66" t="s">
        <v>270</v>
      </c>
      <c r="E70" s="116">
        <v>1</v>
      </c>
      <c r="F70" s="65">
        <v>0</v>
      </c>
      <c r="G70" s="64">
        <f t="shared" si="0"/>
        <v>0</v>
      </c>
      <c r="H70" s="116">
        <v>1</v>
      </c>
      <c r="I70" s="65">
        <v>0</v>
      </c>
      <c r="J70" s="64">
        <f t="shared" si="1"/>
        <v>0</v>
      </c>
      <c r="K70" s="116">
        <v>20</v>
      </c>
      <c r="L70" s="65">
        <v>0</v>
      </c>
      <c r="M70" s="64">
        <f t="shared" si="2"/>
        <v>0</v>
      </c>
      <c r="N70" s="116">
        <v>29</v>
      </c>
      <c r="O70" s="65">
        <v>1</v>
      </c>
      <c r="P70" s="64">
        <f t="shared" si="3"/>
        <v>3.4482758620689655E-2</v>
      </c>
      <c r="Q70" s="116">
        <v>11</v>
      </c>
      <c r="R70" s="65">
        <v>0</v>
      </c>
      <c r="S70" s="64">
        <f t="shared" si="4"/>
        <v>0</v>
      </c>
      <c r="T70" s="116">
        <v>17</v>
      </c>
      <c r="U70" s="65">
        <v>0</v>
      </c>
      <c r="V70" s="64">
        <f t="shared" si="5"/>
        <v>0</v>
      </c>
      <c r="W70" s="116">
        <v>4</v>
      </c>
      <c r="X70" s="65">
        <v>0</v>
      </c>
      <c r="Y70" s="64">
        <f t="shared" si="6"/>
        <v>0</v>
      </c>
      <c r="Z70" s="116">
        <f t="shared" ref="Z70:AA133" si="17">SUM(E70,H70,K70,N70,Q70,T70,W70)</f>
        <v>83</v>
      </c>
      <c r="AA70" s="65">
        <f t="shared" si="17"/>
        <v>1</v>
      </c>
      <c r="AB70" s="64">
        <f t="shared" si="8"/>
        <v>1.2048192771084338E-2</v>
      </c>
      <c r="AC70" s="58">
        <v>65</v>
      </c>
      <c r="AD70" s="32" t="s">
        <v>11</v>
      </c>
      <c r="AE70" s="38">
        <f t="shared" ref="AE70:AE79" si="18">INDEX($AB:$AB,(ROW()+(AC70*2))-2)</f>
        <v>0.19949423995504356</v>
      </c>
      <c r="AF70" s="38">
        <f t="shared" ref="AF70:AF79" si="19">INDEX($AB:$AB,(ROW()+(AC70*2))-1)</f>
        <v>5.5045871559633031E-2</v>
      </c>
      <c r="AG70" s="164"/>
      <c r="AH70" s="164"/>
      <c r="AI70" s="164"/>
      <c r="AJ70" s="164"/>
      <c r="AK70" s="164"/>
      <c r="AL70" s="164"/>
      <c r="AM70" s="164"/>
      <c r="AN70" s="164"/>
    </row>
    <row r="71" spans="2:40" s="12" customFormat="1" ht="13.5" customHeight="1">
      <c r="B71" s="244"/>
      <c r="C71" s="318"/>
      <c r="D71" s="76" t="s">
        <v>74</v>
      </c>
      <c r="E71" s="75">
        <v>45</v>
      </c>
      <c r="F71" s="75">
        <v>3</v>
      </c>
      <c r="G71" s="13">
        <f t="shared" si="0"/>
        <v>6.6666666666666666E-2</v>
      </c>
      <c r="H71" s="103">
        <v>133</v>
      </c>
      <c r="I71" s="75">
        <v>7</v>
      </c>
      <c r="J71" s="13">
        <f t="shared" si="1"/>
        <v>5.2631578947368418E-2</v>
      </c>
      <c r="K71" s="103">
        <v>5324</v>
      </c>
      <c r="L71" s="75">
        <v>655</v>
      </c>
      <c r="M71" s="13">
        <f t="shared" si="2"/>
        <v>0.12302779864763336</v>
      </c>
      <c r="N71" s="103">
        <v>4405</v>
      </c>
      <c r="O71" s="75">
        <v>506</v>
      </c>
      <c r="P71" s="13">
        <f t="shared" si="3"/>
        <v>0.1148694665153235</v>
      </c>
      <c r="Q71" s="103">
        <v>2698</v>
      </c>
      <c r="R71" s="75">
        <v>196</v>
      </c>
      <c r="S71" s="13">
        <f t="shared" si="4"/>
        <v>7.2646404744255003E-2</v>
      </c>
      <c r="T71" s="103">
        <v>1086</v>
      </c>
      <c r="U71" s="75">
        <v>57</v>
      </c>
      <c r="V71" s="13">
        <f t="shared" si="5"/>
        <v>5.2486187845303865E-2</v>
      </c>
      <c r="W71" s="103">
        <v>350</v>
      </c>
      <c r="X71" s="75">
        <v>8</v>
      </c>
      <c r="Y71" s="13">
        <f t="shared" si="6"/>
        <v>2.2857142857142857E-2</v>
      </c>
      <c r="Z71" s="103">
        <f t="shared" si="17"/>
        <v>14041</v>
      </c>
      <c r="AA71" s="75">
        <f t="shared" si="17"/>
        <v>1432</v>
      </c>
      <c r="AB71" s="13">
        <f t="shared" si="8"/>
        <v>0.10198703796025924</v>
      </c>
      <c r="AC71" s="58">
        <v>66</v>
      </c>
      <c r="AD71" s="32" t="s">
        <v>5</v>
      </c>
      <c r="AE71" s="38">
        <f t="shared" si="18"/>
        <v>0.52314674735249622</v>
      </c>
      <c r="AF71" s="38">
        <f t="shared" si="19"/>
        <v>0.24092409240924093</v>
      </c>
      <c r="AG71" s="164"/>
      <c r="AH71" s="164"/>
      <c r="AI71" s="164"/>
      <c r="AJ71" s="164"/>
      <c r="AK71" s="164"/>
      <c r="AL71" s="164"/>
      <c r="AM71" s="164"/>
      <c r="AN71" s="164"/>
    </row>
    <row r="72" spans="2:40" s="12" customFormat="1" ht="13.5" customHeight="1">
      <c r="B72" s="242">
        <v>23</v>
      </c>
      <c r="C72" s="315" t="s">
        <v>121</v>
      </c>
      <c r="D72" s="80" t="s">
        <v>255</v>
      </c>
      <c r="E72" s="101">
        <v>76</v>
      </c>
      <c r="F72" s="79">
        <v>4</v>
      </c>
      <c r="G72" s="77">
        <f t="shared" si="0"/>
        <v>5.2631578947368418E-2</v>
      </c>
      <c r="H72" s="101">
        <v>231</v>
      </c>
      <c r="I72" s="79">
        <v>18</v>
      </c>
      <c r="J72" s="77">
        <f t="shared" si="1"/>
        <v>7.792207792207792E-2</v>
      </c>
      <c r="K72" s="101">
        <v>8420</v>
      </c>
      <c r="L72" s="79">
        <v>1203</v>
      </c>
      <c r="M72" s="77">
        <f t="shared" si="2"/>
        <v>0.14287410926365796</v>
      </c>
      <c r="N72" s="101">
        <v>7897</v>
      </c>
      <c r="O72" s="79">
        <v>894</v>
      </c>
      <c r="P72" s="77">
        <f t="shared" si="3"/>
        <v>0.11320754716981132</v>
      </c>
      <c r="Q72" s="101">
        <v>4977</v>
      </c>
      <c r="R72" s="79">
        <v>381</v>
      </c>
      <c r="S72" s="77">
        <f t="shared" si="4"/>
        <v>7.6552139843279091E-2</v>
      </c>
      <c r="T72" s="101">
        <v>1729</v>
      </c>
      <c r="U72" s="79">
        <v>77</v>
      </c>
      <c r="V72" s="77">
        <f t="shared" si="5"/>
        <v>4.4534412955465584E-2</v>
      </c>
      <c r="W72" s="101">
        <v>431</v>
      </c>
      <c r="X72" s="79">
        <v>14</v>
      </c>
      <c r="Y72" s="77">
        <f t="shared" si="6"/>
        <v>3.248259860788863E-2</v>
      </c>
      <c r="Z72" s="101">
        <f t="shared" si="17"/>
        <v>23761</v>
      </c>
      <c r="AA72" s="79">
        <f t="shared" si="17"/>
        <v>2591</v>
      </c>
      <c r="AB72" s="77">
        <f t="shared" si="8"/>
        <v>0.10904423214511173</v>
      </c>
      <c r="AC72" s="58">
        <v>67</v>
      </c>
      <c r="AD72" s="32" t="s">
        <v>6</v>
      </c>
      <c r="AE72" s="38">
        <f t="shared" si="18"/>
        <v>0.21915820029027577</v>
      </c>
      <c r="AF72" s="38">
        <f t="shared" si="19"/>
        <v>8.0645161290322578E-2</v>
      </c>
      <c r="AG72" s="164"/>
      <c r="AH72" s="164"/>
      <c r="AI72" s="164"/>
      <c r="AJ72" s="164"/>
      <c r="AK72" s="164"/>
      <c r="AL72" s="164"/>
      <c r="AM72" s="164"/>
      <c r="AN72" s="164"/>
    </row>
    <row r="73" spans="2:40" s="12" customFormat="1" ht="13.5" customHeight="1">
      <c r="B73" s="243"/>
      <c r="C73" s="316"/>
      <c r="D73" s="66" t="s">
        <v>270</v>
      </c>
      <c r="E73" s="116">
        <v>0</v>
      </c>
      <c r="F73" s="65">
        <v>0</v>
      </c>
      <c r="G73" s="64" t="str">
        <f t="shared" si="0"/>
        <v>-</v>
      </c>
      <c r="H73" s="116">
        <v>0</v>
      </c>
      <c r="I73" s="65">
        <v>0</v>
      </c>
      <c r="J73" s="64" t="str">
        <f t="shared" si="1"/>
        <v>-</v>
      </c>
      <c r="K73" s="116">
        <v>20</v>
      </c>
      <c r="L73" s="65">
        <v>1</v>
      </c>
      <c r="M73" s="64">
        <f t="shared" si="2"/>
        <v>0.05</v>
      </c>
      <c r="N73" s="116">
        <v>20</v>
      </c>
      <c r="O73" s="65">
        <v>0</v>
      </c>
      <c r="P73" s="64">
        <f t="shared" si="3"/>
        <v>0</v>
      </c>
      <c r="Q73" s="116">
        <v>36</v>
      </c>
      <c r="R73" s="65">
        <v>1</v>
      </c>
      <c r="S73" s="64">
        <f t="shared" si="4"/>
        <v>2.7777777777777776E-2</v>
      </c>
      <c r="T73" s="116">
        <v>22</v>
      </c>
      <c r="U73" s="65">
        <v>0</v>
      </c>
      <c r="V73" s="64">
        <f t="shared" si="5"/>
        <v>0</v>
      </c>
      <c r="W73" s="116">
        <v>4</v>
      </c>
      <c r="X73" s="65">
        <v>0</v>
      </c>
      <c r="Y73" s="64">
        <f t="shared" si="6"/>
        <v>0</v>
      </c>
      <c r="Z73" s="116">
        <f t="shared" si="17"/>
        <v>102</v>
      </c>
      <c r="AA73" s="65">
        <f t="shared" si="17"/>
        <v>2</v>
      </c>
      <c r="AB73" s="64">
        <f t="shared" si="8"/>
        <v>1.9607843137254902E-2</v>
      </c>
      <c r="AC73" s="58">
        <v>68</v>
      </c>
      <c r="AD73" s="32" t="s">
        <v>52</v>
      </c>
      <c r="AE73" s="38">
        <f t="shared" si="18"/>
        <v>0.15954545454545455</v>
      </c>
      <c r="AF73" s="38">
        <f t="shared" si="19"/>
        <v>0.25</v>
      </c>
      <c r="AG73" s="164"/>
      <c r="AH73" s="164"/>
      <c r="AI73" s="164"/>
      <c r="AJ73" s="164"/>
      <c r="AK73" s="164"/>
      <c r="AL73" s="164"/>
      <c r="AM73" s="164"/>
      <c r="AN73" s="164"/>
    </row>
    <row r="74" spans="2:40" s="12" customFormat="1" ht="13.5" customHeight="1">
      <c r="B74" s="244"/>
      <c r="C74" s="318"/>
      <c r="D74" s="76" t="s">
        <v>74</v>
      </c>
      <c r="E74" s="75">
        <v>76</v>
      </c>
      <c r="F74" s="75">
        <v>4</v>
      </c>
      <c r="G74" s="13">
        <f t="shared" si="0"/>
        <v>5.2631578947368418E-2</v>
      </c>
      <c r="H74" s="103">
        <v>231</v>
      </c>
      <c r="I74" s="75">
        <v>18</v>
      </c>
      <c r="J74" s="13">
        <f t="shared" si="1"/>
        <v>7.792207792207792E-2</v>
      </c>
      <c r="K74" s="103">
        <v>8440</v>
      </c>
      <c r="L74" s="75">
        <v>1204</v>
      </c>
      <c r="M74" s="13">
        <f t="shared" si="2"/>
        <v>0.14265402843601896</v>
      </c>
      <c r="N74" s="103">
        <v>7917</v>
      </c>
      <c r="O74" s="75">
        <v>894</v>
      </c>
      <c r="P74" s="13">
        <f t="shared" si="3"/>
        <v>0.11292156119742326</v>
      </c>
      <c r="Q74" s="103">
        <v>5013</v>
      </c>
      <c r="R74" s="75">
        <v>382</v>
      </c>
      <c r="S74" s="13">
        <f t="shared" si="4"/>
        <v>7.6201875124675841E-2</v>
      </c>
      <c r="T74" s="103">
        <v>1751</v>
      </c>
      <c r="U74" s="75">
        <v>77</v>
      </c>
      <c r="V74" s="13">
        <f t="shared" si="5"/>
        <v>4.3974871501998858E-2</v>
      </c>
      <c r="W74" s="103">
        <v>435</v>
      </c>
      <c r="X74" s="75">
        <v>14</v>
      </c>
      <c r="Y74" s="13">
        <f t="shared" si="6"/>
        <v>3.2183908045977011E-2</v>
      </c>
      <c r="Z74" s="103">
        <f t="shared" si="17"/>
        <v>23863</v>
      </c>
      <c r="AA74" s="75">
        <f t="shared" si="17"/>
        <v>2593</v>
      </c>
      <c r="AB74" s="13">
        <f t="shared" si="8"/>
        <v>0.10866194527092152</v>
      </c>
      <c r="AC74" s="58">
        <v>69</v>
      </c>
      <c r="AD74" s="32" t="s">
        <v>53</v>
      </c>
      <c r="AE74" s="38">
        <f t="shared" si="18"/>
        <v>0.15831186843669506</v>
      </c>
      <c r="AF74" s="38">
        <f t="shared" si="19"/>
        <v>6.8965517241379309E-2</v>
      </c>
      <c r="AG74" s="164"/>
      <c r="AH74" s="164"/>
      <c r="AI74" s="164"/>
      <c r="AJ74" s="164"/>
      <c r="AK74" s="164"/>
      <c r="AL74" s="164"/>
      <c r="AM74" s="164"/>
      <c r="AN74" s="164"/>
    </row>
    <row r="75" spans="2:40" s="12" customFormat="1" ht="13.5" customHeight="1">
      <c r="B75" s="242">
        <v>24</v>
      </c>
      <c r="C75" s="315" t="s">
        <v>122</v>
      </c>
      <c r="D75" s="80" t="s">
        <v>255</v>
      </c>
      <c r="E75" s="101">
        <v>30</v>
      </c>
      <c r="F75" s="79">
        <v>2</v>
      </c>
      <c r="G75" s="77">
        <f t="shared" si="0"/>
        <v>6.6666666666666666E-2</v>
      </c>
      <c r="H75" s="101">
        <v>85</v>
      </c>
      <c r="I75" s="79">
        <v>5</v>
      </c>
      <c r="J75" s="77">
        <f t="shared" si="1"/>
        <v>5.8823529411764705E-2</v>
      </c>
      <c r="K75" s="101">
        <v>3339</v>
      </c>
      <c r="L75" s="79">
        <v>359</v>
      </c>
      <c r="M75" s="77">
        <f t="shared" si="2"/>
        <v>0.1075172207247679</v>
      </c>
      <c r="N75" s="101">
        <v>2967</v>
      </c>
      <c r="O75" s="79">
        <v>254</v>
      </c>
      <c r="P75" s="77">
        <f t="shared" si="3"/>
        <v>8.5608358611391974E-2</v>
      </c>
      <c r="Q75" s="101">
        <v>2093</v>
      </c>
      <c r="R75" s="79">
        <v>121</v>
      </c>
      <c r="S75" s="77">
        <f t="shared" si="4"/>
        <v>5.7811753463927376E-2</v>
      </c>
      <c r="T75" s="101">
        <v>925</v>
      </c>
      <c r="U75" s="79">
        <v>28</v>
      </c>
      <c r="V75" s="77">
        <f t="shared" si="5"/>
        <v>3.027027027027027E-2</v>
      </c>
      <c r="W75" s="101">
        <v>290</v>
      </c>
      <c r="X75" s="79">
        <v>4</v>
      </c>
      <c r="Y75" s="77">
        <f t="shared" si="6"/>
        <v>1.3793103448275862E-2</v>
      </c>
      <c r="Z75" s="101">
        <f t="shared" si="17"/>
        <v>9729</v>
      </c>
      <c r="AA75" s="79">
        <f t="shared" si="17"/>
        <v>773</v>
      </c>
      <c r="AB75" s="77">
        <f t="shared" si="8"/>
        <v>7.9453181210813031E-2</v>
      </c>
      <c r="AC75" s="58">
        <v>70</v>
      </c>
      <c r="AD75" s="32" t="s">
        <v>54</v>
      </c>
      <c r="AE75" s="38">
        <f t="shared" si="18"/>
        <v>0.22138228941684665</v>
      </c>
      <c r="AF75" s="38">
        <f t="shared" si="19"/>
        <v>0</v>
      </c>
      <c r="AG75" s="164"/>
      <c r="AH75" s="164"/>
      <c r="AI75" s="164"/>
      <c r="AJ75" s="164"/>
      <c r="AK75" s="164"/>
      <c r="AL75" s="164"/>
      <c r="AM75" s="164"/>
      <c r="AN75" s="164"/>
    </row>
    <row r="76" spans="2:40" s="12" customFormat="1" ht="13.5" customHeight="1">
      <c r="B76" s="243"/>
      <c r="C76" s="316"/>
      <c r="D76" s="66" t="s">
        <v>270</v>
      </c>
      <c r="E76" s="116">
        <v>0</v>
      </c>
      <c r="F76" s="65">
        <v>0</v>
      </c>
      <c r="G76" s="64" t="str">
        <f t="shared" si="0"/>
        <v>-</v>
      </c>
      <c r="H76" s="116">
        <v>1</v>
      </c>
      <c r="I76" s="65">
        <v>0</v>
      </c>
      <c r="J76" s="64">
        <f t="shared" si="1"/>
        <v>0</v>
      </c>
      <c r="K76" s="116">
        <v>33</v>
      </c>
      <c r="L76" s="65">
        <v>1</v>
      </c>
      <c r="M76" s="64">
        <f t="shared" si="2"/>
        <v>3.0303030303030304E-2</v>
      </c>
      <c r="N76" s="116">
        <v>35</v>
      </c>
      <c r="O76" s="65">
        <v>1</v>
      </c>
      <c r="P76" s="64">
        <f t="shared" si="3"/>
        <v>2.8571428571428571E-2</v>
      </c>
      <c r="Q76" s="116">
        <v>27</v>
      </c>
      <c r="R76" s="65">
        <v>0</v>
      </c>
      <c r="S76" s="64">
        <f t="shared" si="4"/>
        <v>0</v>
      </c>
      <c r="T76" s="116">
        <v>26</v>
      </c>
      <c r="U76" s="65">
        <v>0</v>
      </c>
      <c r="V76" s="64">
        <f t="shared" si="5"/>
        <v>0</v>
      </c>
      <c r="W76" s="116">
        <v>8</v>
      </c>
      <c r="X76" s="65">
        <v>0</v>
      </c>
      <c r="Y76" s="64">
        <f t="shared" si="6"/>
        <v>0</v>
      </c>
      <c r="Z76" s="116">
        <f t="shared" si="17"/>
        <v>130</v>
      </c>
      <c r="AA76" s="65">
        <f t="shared" si="17"/>
        <v>2</v>
      </c>
      <c r="AB76" s="64">
        <f t="shared" si="8"/>
        <v>1.5384615384615385E-2</v>
      </c>
      <c r="AC76" s="58">
        <v>71</v>
      </c>
      <c r="AD76" s="32" t="s">
        <v>55</v>
      </c>
      <c r="AE76" s="38">
        <f t="shared" si="18"/>
        <v>9.9541857559350272E-2</v>
      </c>
      <c r="AF76" s="38">
        <f t="shared" si="19"/>
        <v>5.3254437869822487E-2</v>
      </c>
      <c r="AG76" s="164"/>
      <c r="AH76" s="164"/>
      <c r="AI76" s="164"/>
      <c r="AJ76" s="164"/>
      <c r="AK76" s="164"/>
      <c r="AL76" s="164"/>
      <c r="AM76" s="164"/>
      <c r="AN76" s="164"/>
    </row>
    <row r="77" spans="2:40" s="12" customFormat="1" ht="13.5" customHeight="1">
      <c r="B77" s="244"/>
      <c r="C77" s="318"/>
      <c r="D77" s="76" t="s">
        <v>74</v>
      </c>
      <c r="E77" s="75">
        <v>30</v>
      </c>
      <c r="F77" s="75">
        <v>2</v>
      </c>
      <c r="G77" s="13">
        <f t="shared" si="0"/>
        <v>6.6666666666666666E-2</v>
      </c>
      <c r="H77" s="103">
        <v>86</v>
      </c>
      <c r="I77" s="75">
        <v>5</v>
      </c>
      <c r="J77" s="13">
        <f t="shared" si="1"/>
        <v>5.8139534883720929E-2</v>
      </c>
      <c r="K77" s="103">
        <v>3372</v>
      </c>
      <c r="L77" s="75">
        <v>360</v>
      </c>
      <c r="M77" s="13">
        <f t="shared" si="2"/>
        <v>0.10676156583629894</v>
      </c>
      <c r="N77" s="103">
        <v>3002</v>
      </c>
      <c r="O77" s="75">
        <v>255</v>
      </c>
      <c r="P77" s="13">
        <f t="shared" si="3"/>
        <v>8.4943371085942701E-2</v>
      </c>
      <c r="Q77" s="103">
        <v>2120</v>
      </c>
      <c r="R77" s="75">
        <v>121</v>
      </c>
      <c r="S77" s="13">
        <f t="shared" si="4"/>
        <v>5.7075471698113209E-2</v>
      </c>
      <c r="T77" s="103">
        <v>951</v>
      </c>
      <c r="U77" s="75">
        <v>28</v>
      </c>
      <c r="V77" s="13">
        <f t="shared" si="5"/>
        <v>2.9442691903259727E-2</v>
      </c>
      <c r="W77" s="103">
        <v>298</v>
      </c>
      <c r="X77" s="75">
        <v>4</v>
      </c>
      <c r="Y77" s="13">
        <f t="shared" si="6"/>
        <v>1.3422818791946308E-2</v>
      </c>
      <c r="Z77" s="103">
        <f t="shared" si="17"/>
        <v>9859</v>
      </c>
      <c r="AA77" s="75">
        <f t="shared" si="17"/>
        <v>775</v>
      </c>
      <c r="AB77" s="13">
        <f t="shared" si="8"/>
        <v>7.8608378131656359E-2</v>
      </c>
      <c r="AC77" s="58">
        <v>72</v>
      </c>
      <c r="AD77" s="32" t="s">
        <v>31</v>
      </c>
      <c r="AE77" s="38">
        <f t="shared" si="18"/>
        <v>0.24865511057979678</v>
      </c>
      <c r="AF77" s="38">
        <f t="shared" si="19"/>
        <v>3.125E-2</v>
      </c>
      <c r="AG77" s="164"/>
      <c r="AH77" s="164"/>
      <c r="AI77" s="164"/>
      <c r="AJ77" s="164"/>
      <c r="AK77" s="164"/>
      <c r="AL77" s="164"/>
      <c r="AM77" s="164"/>
      <c r="AN77" s="164"/>
    </row>
    <row r="78" spans="2:40" s="12" customFormat="1" ht="13.5" customHeight="1">
      <c r="B78" s="242">
        <v>25</v>
      </c>
      <c r="C78" s="315" t="s">
        <v>123</v>
      </c>
      <c r="D78" s="80" t="s">
        <v>255</v>
      </c>
      <c r="E78" s="101">
        <v>11</v>
      </c>
      <c r="F78" s="79">
        <v>0</v>
      </c>
      <c r="G78" s="77">
        <f t="shared" si="0"/>
        <v>0</v>
      </c>
      <c r="H78" s="101">
        <v>53</v>
      </c>
      <c r="I78" s="79">
        <v>3</v>
      </c>
      <c r="J78" s="77">
        <f t="shared" si="1"/>
        <v>5.6603773584905662E-2</v>
      </c>
      <c r="K78" s="101">
        <v>2285</v>
      </c>
      <c r="L78" s="79">
        <v>353</v>
      </c>
      <c r="M78" s="77">
        <f t="shared" si="2"/>
        <v>0.15448577680525163</v>
      </c>
      <c r="N78" s="101">
        <v>1983</v>
      </c>
      <c r="O78" s="79">
        <v>258</v>
      </c>
      <c r="P78" s="77">
        <f t="shared" si="3"/>
        <v>0.13010590015128592</v>
      </c>
      <c r="Q78" s="101">
        <v>1388</v>
      </c>
      <c r="R78" s="79">
        <v>155</v>
      </c>
      <c r="S78" s="77">
        <f t="shared" si="4"/>
        <v>0.11167146974063401</v>
      </c>
      <c r="T78" s="101">
        <v>760</v>
      </c>
      <c r="U78" s="79">
        <v>62</v>
      </c>
      <c r="V78" s="77">
        <f t="shared" si="5"/>
        <v>8.1578947368421056E-2</v>
      </c>
      <c r="W78" s="101">
        <v>222</v>
      </c>
      <c r="X78" s="79">
        <v>17</v>
      </c>
      <c r="Y78" s="77">
        <f t="shared" si="6"/>
        <v>7.6576576576576572E-2</v>
      </c>
      <c r="Z78" s="101">
        <f t="shared" si="17"/>
        <v>6702</v>
      </c>
      <c r="AA78" s="79">
        <f t="shared" si="17"/>
        <v>848</v>
      </c>
      <c r="AB78" s="77">
        <f t="shared" si="8"/>
        <v>0.12652939421068338</v>
      </c>
      <c r="AC78" s="58">
        <v>73</v>
      </c>
      <c r="AD78" s="32" t="s">
        <v>32</v>
      </c>
      <c r="AE78" s="38">
        <f t="shared" si="18"/>
        <v>0.24933451641526175</v>
      </c>
      <c r="AF78" s="38">
        <f t="shared" si="19"/>
        <v>0</v>
      </c>
      <c r="AG78" s="164"/>
      <c r="AH78" s="164"/>
      <c r="AI78" s="164"/>
      <c r="AJ78" s="164"/>
      <c r="AK78" s="164"/>
      <c r="AL78" s="164"/>
      <c r="AM78" s="164"/>
      <c r="AN78" s="164"/>
    </row>
    <row r="79" spans="2:40" s="12" customFormat="1" ht="13.5" customHeight="1">
      <c r="B79" s="243"/>
      <c r="C79" s="316"/>
      <c r="D79" s="66" t="s">
        <v>270</v>
      </c>
      <c r="E79" s="116">
        <v>1</v>
      </c>
      <c r="F79" s="65">
        <v>0</v>
      </c>
      <c r="G79" s="64">
        <f t="shared" si="0"/>
        <v>0</v>
      </c>
      <c r="H79" s="116">
        <v>1</v>
      </c>
      <c r="I79" s="65">
        <v>0</v>
      </c>
      <c r="J79" s="64">
        <f t="shared" si="1"/>
        <v>0</v>
      </c>
      <c r="K79" s="116">
        <v>35</v>
      </c>
      <c r="L79" s="65">
        <v>2</v>
      </c>
      <c r="M79" s="64">
        <f t="shared" si="2"/>
        <v>5.7142857142857141E-2</v>
      </c>
      <c r="N79" s="116">
        <v>23</v>
      </c>
      <c r="O79" s="65">
        <v>1</v>
      </c>
      <c r="P79" s="64">
        <f t="shared" si="3"/>
        <v>4.3478260869565216E-2</v>
      </c>
      <c r="Q79" s="116">
        <v>33</v>
      </c>
      <c r="R79" s="65">
        <v>1</v>
      </c>
      <c r="S79" s="64">
        <f t="shared" si="4"/>
        <v>3.0303030303030304E-2</v>
      </c>
      <c r="T79" s="116">
        <v>13</v>
      </c>
      <c r="U79" s="65">
        <v>0</v>
      </c>
      <c r="V79" s="64">
        <f t="shared" si="5"/>
        <v>0</v>
      </c>
      <c r="W79" s="116">
        <v>6</v>
      </c>
      <c r="X79" s="65">
        <v>0</v>
      </c>
      <c r="Y79" s="64">
        <f t="shared" si="6"/>
        <v>0</v>
      </c>
      <c r="Z79" s="116">
        <f t="shared" si="17"/>
        <v>112</v>
      </c>
      <c r="AA79" s="65">
        <f t="shared" si="17"/>
        <v>4</v>
      </c>
      <c r="AB79" s="64">
        <f t="shared" si="8"/>
        <v>3.5714285714285712E-2</v>
      </c>
      <c r="AC79" s="58">
        <v>74</v>
      </c>
      <c r="AD79" s="32" t="s">
        <v>33</v>
      </c>
      <c r="AE79" s="38">
        <f t="shared" si="18"/>
        <v>0.32244897959183672</v>
      </c>
      <c r="AF79" s="38">
        <f t="shared" si="19"/>
        <v>0</v>
      </c>
      <c r="AG79" s="164"/>
      <c r="AH79" s="164"/>
      <c r="AI79" s="164"/>
      <c r="AJ79" s="164"/>
      <c r="AK79" s="164"/>
      <c r="AL79" s="164"/>
      <c r="AM79" s="164"/>
      <c r="AN79" s="164"/>
    </row>
    <row r="80" spans="2:40" s="12" customFormat="1" ht="13.5" customHeight="1">
      <c r="B80" s="244"/>
      <c r="C80" s="318"/>
      <c r="D80" s="76" t="s">
        <v>74</v>
      </c>
      <c r="E80" s="75">
        <v>12</v>
      </c>
      <c r="F80" s="75">
        <v>0</v>
      </c>
      <c r="G80" s="13">
        <f t="shared" si="0"/>
        <v>0</v>
      </c>
      <c r="H80" s="103">
        <v>54</v>
      </c>
      <c r="I80" s="75">
        <v>3</v>
      </c>
      <c r="J80" s="13">
        <f t="shared" si="1"/>
        <v>5.5555555555555552E-2</v>
      </c>
      <c r="K80" s="103">
        <v>2320</v>
      </c>
      <c r="L80" s="75">
        <v>355</v>
      </c>
      <c r="M80" s="13">
        <f t="shared" si="2"/>
        <v>0.15301724137931033</v>
      </c>
      <c r="N80" s="103">
        <v>2006</v>
      </c>
      <c r="O80" s="75">
        <v>259</v>
      </c>
      <c r="P80" s="13">
        <f t="shared" si="3"/>
        <v>0.12911266201395813</v>
      </c>
      <c r="Q80" s="103">
        <v>1421</v>
      </c>
      <c r="R80" s="75">
        <v>156</v>
      </c>
      <c r="S80" s="13">
        <f t="shared" si="4"/>
        <v>0.10978184377199156</v>
      </c>
      <c r="T80" s="103">
        <v>773</v>
      </c>
      <c r="U80" s="75">
        <v>62</v>
      </c>
      <c r="V80" s="13">
        <f t="shared" si="5"/>
        <v>8.0206985769728331E-2</v>
      </c>
      <c r="W80" s="103">
        <v>228</v>
      </c>
      <c r="X80" s="75">
        <v>17</v>
      </c>
      <c r="Y80" s="13">
        <f t="shared" si="6"/>
        <v>7.4561403508771926E-2</v>
      </c>
      <c r="Z80" s="103">
        <f t="shared" si="17"/>
        <v>6814</v>
      </c>
      <c r="AA80" s="75">
        <f t="shared" si="17"/>
        <v>852</v>
      </c>
      <c r="AB80" s="13">
        <f t="shared" si="8"/>
        <v>0.1250366891693572</v>
      </c>
      <c r="AE80" s="86"/>
      <c r="AF80" s="86"/>
      <c r="AG80" s="164"/>
      <c r="AN80" s="164"/>
    </row>
    <row r="81" spans="2:28" s="12" customFormat="1" ht="13.5" customHeight="1">
      <c r="B81" s="242">
        <v>26</v>
      </c>
      <c r="C81" s="315" t="s">
        <v>35</v>
      </c>
      <c r="D81" s="80" t="s">
        <v>255</v>
      </c>
      <c r="E81" s="101">
        <v>377</v>
      </c>
      <c r="F81" s="79">
        <v>38</v>
      </c>
      <c r="G81" s="77">
        <f t="shared" si="0"/>
        <v>0.10079575596816977</v>
      </c>
      <c r="H81" s="101">
        <v>906</v>
      </c>
      <c r="I81" s="79">
        <v>94</v>
      </c>
      <c r="J81" s="77">
        <f t="shared" si="1"/>
        <v>0.10375275938189846</v>
      </c>
      <c r="K81" s="101">
        <v>37738</v>
      </c>
      <c r="L81" s="79">
        <v>8055</v>
      </c>
      <c r="M81" s="77">
        <f t="shared" si="2"/>
        <v>0.21344533361598389</v>
      </c>
      <c r="N81" s="101">
        <v>30098</v>
      </c>
      <c r="O81" s="79">
        <v>5637</v>
      </c>
      <c r="P81" s="77">
        <f t="shared" si="3"/>
        <v>0.18728819190643897</v>
      </c>
      <c r="Q81" s="101">
        <v>18455</v>
      </c>
      <c r="R81" s="79">
        <v>2418</v>
      </c>
      <c r="S81" s="77">
        <f t="shared" si="4"/>
        <v>0.13102140341370902</v>
      </c>
      <c r="T81" s="101">
        <v>7820</v>
      </c>
      <c r="U81" s="79">
        <v>666</v>
      </c>
      <c r="V81" s="77">
        <f t="shared" si="5"/>
        <v>8.5166240409207158E-2</v>
      </c>
      <c r="W81" s="101">
        <v>2343</v>
      </c>
      <c r="X81" s="79">
        <v>125</v>
      </c>
      <c r="Y81" s="77">
        <f t="shared" si="6"/>
        <v>5.3350405463081521E-2</v>
      </c>
      <c r="Z81" s="101">
        <f t="shared" si="17"/>
        <v>97737</v>
      </c>
      <c r="AA81" s="79">
        <f t="shared" si="17"/>
        <v>17033</v>
      </c>
      <c r="AB81" s="77">
        <f t="shared" si="8"/>
        <v>0.17427381646664006</v>
      </c>
    </row>
    <row r="82" spans="2:28" s="12" customFormat="1" ht="13.5" customHeight="1">
      <c r="B82" s="243"/>
      <c r="C82" s="316"/>
      <c r="D82" s="66" t="s">
        <v>270</v>
      </c>
      <c r="E82" s="116">
        <v>2</v>
      </c>
      <c r="F82" s="65">
        <v>0</v>
      </c>
      <c r="G82" s="64">
        <f t="shared" si="0"/>
        <v>0</v>
      </c>
      <c r="H82" s="116">
        <v>3</v>
      </c>
      <c r="I82" s="65">
        <v>0</v>
      </c>
      <c r="J82" s="64">
        <f t="shared" si="1"/>
        <v>0</v>
      </c>
      <c r="K82" s="116">
        <v>139</v>
      </c>
      <c r="L82" s="65">
        <v>8</v>
      </c>
      <c r="M82" s="64">
        <f t="shared" si="2"/>
        <v>5.7553956834532377E-2</v>
      </c>
      <c r="N82" s="116">
        <v>122</v>
      </c>
      <c r="O82" s="65">
        <v>2</v>
      </c>
      <c r="P82" s="64">
        <f t="shared" si="3"/>
        <v>1.6393442622950821E-2</v>
      </c>
      <c r="Q82" s="116">
        <v>106</v>
      </c>
      <c r="R82" s="65">
        <v>3</v>
      </c>
      <c r="S82" s="64">
        <f t="shared" si="4"/>
        <v>2.8301886792452831E-2</v>
      </c>
      <c r="T82" s="116">
        <v>77</v>
      </c>
      <c r="U82" s="65">
        <v>2</v>
      </c>
      <c r="V82" s="64">
        <f t="shared" si="5"/>
        <v>2.5974025974025976E-2</v>
      </c>
      <c r="W82" s="116">
        <v>30</v>
      </c>
      <c r="X82" s="65">
        <v>0</v>
      </c>
      <c r="Y82" s="64">
        <f t="shared" si="6"/>
        <v>0</v>
      </c>
      <c r="Z82" s="116">
        <f t="shared" si="17"/>
        <v>479</v>
      </c>
      <c r="AA82" s="65">
        <f t="shared" si="17"/>
        <v>15</v>
      </c>
      <c r="AB82" s="64">
        <f t="shared" si="8"/>
        <v>3.1315240083507306E-2</v>
      </c>
    </row>
    <row r="83" spans="2:28" s="12" customFormat="1" ht="13.5" customHeight="1">
      <c r="B83" s="244"/>
      <c r="C83" s="318"/>
      <c r="D83" s="76" t="s">
        <v>74</v>
      </c>
      <c r="E83" s="75">
        <v>379</v>
      </c>
      <c r="F83" s="75">
        <v>38</v>
      </c>
      <c r="G83" s="13">
        <f t="shared" si="0"/>
        <v>0.10026385224274406</v>
      </c>
      <c r="H83" s="103">
        <v>909</v>
      </c>
      <c r="I83" s="75">
        <v>94</v>
      </c>
      <c r="J83" s="13">
        <f t="shared" si="1"/>
        <v>0.1034103410341034</v>
      </c>
      <c r="K83" s="103">
        <v>37877</v>
      </c>
      <c r="L83" s="75">
        <v>8063</v>
      </c>
      <c r="M83" s="13">
        <f t="shared" si="2"/>
        <v>0.21287324761728754</v>
      </c>
      <c r="N83" s="103">
        <v>30220</v>
      </c>
      <c r="O83" s="75">
        <v>5639</v>
      </c>
      <c r="P83" s="13">
        <f t="shared" si="3"/>
        <v>0.18659827928524156</v>
      </c>
      <c r="Q83" s="103">
        <v>18561</v>
      </c>
      <c r="R83" s="75">
        <v>2421</v>
      </c>
      <c r="S83" s="13">
        <f t="shared" si="4"/>
        <v>0.13043478260869565</v>
      </c>
      <c r="T83" s="103">
        <v>7897</v>
      </c>
      <c r="U83" s="75">
        <v>668</v>
      </c>
      <c r="V83" s="13">
        <f t="shared" si="5"/>
        <v>8.4589084462454098E-2</v>
      </c>
      <c r="W83" s="103">
        <v>2373</v>
      </c>
      <c r="X83" s="75">
        <v>125</v>
      </c>
      <c r="Y83" s="13">
        <f t="shared" si="6"/>
        <v>5.2675937631689845E-2</v>
      </c>
      <c r="Z83" s="103">
        <f t="shared" si="17"/>
        <v>98216</v>
      </c>
      <c r="AA83" s="75">
        <f t="shared" si="17"/>
        <v>17048</v>
      </c>
      <c r="AB83" s="13">
        <f t="shared" si="8"/>
        <v>0.17357660666286553</v>
      </c>
    </row>
    <row r="84" spans="2:28" s="12" customFormat="1" ht="13.5" customHeight="1">
      <c r="B84" s="242">
        <v>27</v>
      </c>
      <c r="C84" s="315" t="s">
        <v>36</v>
      </c>
      <c r="D84" s="80" t="s">
        <v>255</v>
      </c>
      <c r="E84" s="101">
        <v>67</v>
      </c>
      <c r="F84" s="79">
        <v>11</v>
      </c>
      <c r="G84" s="77">
        <f t="shared" si="0"/>
        <v>0.16417910447761194</v>
      </c>
      <c r="H84" s="101">
        <v>132</v>
      </c>
      <c r="I84" s="79">
        <v>14</v>
      </c>
      <c r="J84" s="77">
        <f t="shared" si="1"/>
        <v>0.10606060606060606</v>
      </c>
      <c r="K84" s="101">
        <v>5812</v>
      </c>
      <c r="L84" s="79">
        <v>1101</v>
      </c>
      <c r="M84" s="77">
        <f t="shared" si="2"/>
        <v>0.18943565037852719</v>
      </c>
      <c r="N84" s="101">
        <v>4734</v>
      </c>
      <c r="O84" s="79">
        <v>844</v>
      </c>
      <c r="P84" s="77">
        <f t="shared" si="3"/>
        <v>0.17828474862695395</v>
      </c>
      <c r="Q84" s="101">
        <v>3344</v>
      </c>
      <c r="R84" s="79">
        <v>393</v>
      </c>
      <c r="S84" s="77">
        <f t="shared" si="4"/>
        <v>0.11752392344497607</v>
      </c>
      <c r="T84" s="101">
        <v>1581</v>
      </c>
      <c r="U84" s="79">
        <v>115</v>
      </c>
      <c r="V84" s="77">
        <f t="shared" si="5"/>
        <v>7.2738772928526249E-2</v>
      </c>
      <c r="W84" s="101">
        <v>501</v>
      </c>
      <c r="X84" s="79">
        <v>27</v>
      </c>
      <c r="Y84" s="77">
        <f t="shared" si="6"/>
        <v>5.3892215568862277E-2</v>
      </c>
      <c r="Z84" s="101">
        <f t="shared" si="17"/>
        <v>16171</v>
      </c>
      <c r="AA84" s="79">
        <f t="shared" si="17"/>
        <v>2505</v>
      </c>
      <c r="AB84" s="77">
        <f t="shared" si="8"/>
        <v>0.15490693216251314</v>
      </c>
    </row>
    <row r="85" spans="2:28" s="12" customFormat="1" ht="13.5" customHeight="1">
      <c r="B85" s="243"/>
      <c r="C85" s="316"/>
      <c r="D85" s="66" t="s">
        <v>270</v>
      </c>
      <c r="E85" s="116">
        <v>0</v>
      </c>
      <c r="F85" s="65">
        <v>0</v>
      </c>
      <c r="G85" s="64" t="str">
        <f t="shared" si="0"/>
        <v>-</v>
      </c>
      <c r="H85" s="116">
        <v>0</v>
      </c>
      <c r="I85" s="65">
        <v>0</v>
      </c>
      <c r="J85" s="64" t="str">
        <f t="shared" si="1"/>
        <v>-</v>
      </c>
      <c r="K85" s="116">
        <v>24</v>
      </c>
      <c r="L85" s="65">
        <v>1</v>
      </c>
      <c r="M85" s="64">
        <f t="shared" si="2"/>
        <v>4.1666666666666664E-2</v>
      </c>
      <c r="N85" s="116">
        <v>18</v>
      </c>
      <c r="O85" s="65">
        <v>0</v>
      </c>
      <c r="P85" s="64">
        <f t="shared" si="3"/>
        <v>0</v>
      </c>
      <c r="Q85" s="116">
        <v>11</v>
      </c>
      <c r="R85" s="65">
        <v>1</v>
      </c>
      <c r="S85" s="64">
        <f t="shared" si="4"/>
        <v>9.0909090909090912E-2</v>
      </c>
      <c r="T85" s="116">
        <v>18</v>
      </c>
      <c r="U85" s="65">
        <v>0</v>
      </c>
      <c r="V85" s="64">
        <f t="shared" si="5"/>
        <v>0</v>
      </c>
      <c r="W85" s="116">
        <v>9</v>
      </c>
      <c r="X85" s="65">
        <v>0</v>
      </c>
      <c r="Y85" s="64">
        <f t="shared" si="6"/>
        <v>0</v>
      </c>
      <c r="Z85" s="116">
        <f t="shared" si="17"/>
        <v>80</v>
      </c>
      <c r="AA85" s="65">
        <f t="shared" si="17"/>
        <v>2</v>
      </c>
      <c r="AB85" s="64">
        <f t="shared" si="8"/>
        <v>2.5000000000000001E-2</v>
      </c>
    </row>
    <row r="86" spans="2:28" s="12" customFormat="1" ht="13.5" customHeight="1">
      <c r="B86" s="244"/>
      <c r="C86" s="318"/>
      <c r="D86" s="76" t="s">
        <v>74</v>
      </c>
      <c r="E86" s="75">
        <v>67</v>
      </c>
      <c r="F86" s="75">
        <v>11</v>
      </c>
      <c r="G86" s="13">
        <f t="shared" si="0"/>
        <v>0.16417910447761194</v>
      </c>
      <c r="H86" s="103">
        <v>132</v>
      </c>
      <c r="I86" s="75">
        <v>14</v>
      </c>
      <c r="J86" s="13">
        <f t="shared" si="1"/>
        <v>0.10606060606060606</v>
      </c>
      <c r="K86" s="103">
        <v>5836</v>
      </c>
      <c r="L86" s="75">
        <v>1102</v>
      </c>
      <c r="M86" s="13">
        <f t="shared" si="2"/>
        <v>0.18882796435915011</v>
      </c>
      <c r="N86" s="103">
        <v>4752</v>
      </c>
      <c r="O86" s="75">
        <v>844</v>
      </c>
      <c r="P86" s="13">
        <f t="shared" si="3"/>
        <v>0.17760942760942761</v>
      </c>
      <c r="Q86" s="103">
        <v>3355</v>
      </c>
      <c r="R86" s="75">
        <v>394</v>
      </c>
      <c r="S86" s="13">
        <f t="shared" si="4"/>
        <v>0.11743666169895678</v>
      </c>
      <c r="T86" s="103">
        <v>1599</v>
      </c>
      <c r="U86" s="75">
        <v>115</v>
      </c>
      <c r="V86" s="13">
        <f t="shared" si="5"/>
        <v>7.1919949968730454E-2</v>
      </c>
      <c r="W86" s="103">
        <v>510</v>
      </c>
      <c r="X86" s="75">
        <v>27</v>
      </c>
      <c r="Y86" s="13">
        <f t="shared" si="6"/>
        <v>5.2941176470588235E-2</v>
      </c>
      <c r="Z86" s="103">
        <f t="shared" si="17"/>
        <v>16251</v>
      </c>
      <c r="AA86" s="75">
        <f t="shared" si="17"/>
        <v>2507</v>
      </c>
      <c r="AB86" s="13">
        <f t="shared" si="8"/>
        <v>0.15426742969663404</v>
      </c>
    </row>
    <row r="87" spans="2:28" s="12" customFormat="1" ht="13.5" customHeight="1">
      <c r="B87" s="242">
        <v>28</v>
      </c>
      <c r="C87" s="315" t="s">
        <v>37</v>
      </c>
      <c r="D87" s="80" t="s">
        <v>255</v>
      </c>
      <c r="E87" s="101">
        <v>69</v>
      </c>
      <c r="F87" s="79">
        <v>8</v>
      </c>
      <c r="G87" s="77">
        <f t="shared" si="0"/>
        <v>0.11594202898550725</v>
      </c>
      <c r="H87" s="101">
        <v>134</v>
      </c>
      <c r="I87" s="79">
        <v>10</v>
      </c>
      <c r="J87" s="77">
        <f t="shared" si="1"/>
        <v>7.4626865671641784E-2</v>
      </c>
      <c r="K87" s="101">
        <v>5620</v>
      </c>
      <c r="L87" s="79">
        <v>1142</v>
      </c>
      <c r="M87" s="77">
        <f t="shared" si="2"/>
        <v>0.20320284697508897</v>
      </c>
      <c r="N87" s="101">
        <v>4063</v>
      </c>
      <c r="O87" s="79">
        <v>685</v>
      </c>
      <c r="P87" s="77">
        <f t="shared" si="3"/>
        <v>0.16859463450652226</v>
      </c>
      <c r="Q87" s="101">
        <v>2247</v>
      </c>
      <c r="R87" s="79">
        <v>258</v>
      </c>
      <c r="S87" s="77">
        <f t="shared" si="4"/>
        <v>0.11481975967957277</v>
      </c>
      <c r="T87" s="101">
        <v>833</v>
      </c>
      <c r="U87" s="79">
        <v>59</v>
      </c>
      <c r="V87" s="77">
        <f t="shared" si="5"/>
        <v>7.0828331332533009E-2</v>
      </c>
      <c r="W87" s="101">
        <v>264</v>
      </c>
      <c r="X87" s="79">
        <v>9</v>
      </c>
      <c r="Y87" s="77">
        <f t="shared" si="6"/>
        <v>3.4090909090909088E-2</v>
      </c>
      <c r="Z87" s="101">
        <f t="shared" si="17"/>
        <v>13230</v>
      </c>
      <c r="AA87" s="79">
        <f t="shared" si="17"/>
        <v>2171</v>
      </c>
      <c r="AB87" s="77">
        <f t="shared" si="8"/>
        <v>0.16409674981103553</v>
      </c>
    </row>
    <row r="88" spans="2:28" s="12" customFormat="1" ht="13.5" customHeight="1">
      <c r="B88" s="243"/>
      <c r="C88" s="316"/>
      <c r="D88" s="66" t="s">
        <v>270</v>
      </c>
      <c r="E88" s="116">
        <v>0</v>
      </c>
      <c r="F88" s="65">
        <v>0</v>
      </c>
      <c r="G88" s="64" t="str">
        <f t="shared" si="0"/>
        <v>-</v>
      </c>
      <c r="H88" s="116">
        <v>0</v>
      </c>
      <c r="I88" s="65">
        <v>0</v>
      </c>
      <c r="J88" s="64" t="str">
        <f t="shared" si="1"/>
        <v>-</v>
      </c>
      <c r="K88" s="116">
        <v>18</v>
      </c>
      <c r="L88" s="65">
        <v>1</v>
      </c>
      <c r="M88" s="64">
        <f t="shared" si="2"/>
        <v>5.5555555555555552E-2</v>
      </c>
      <c r="N88" s="116">
        <v>9</v>
      </c>
      <c r="O88" s="65">
        <v>0</v>
      </c>
      <c r="P88" s="64">
        <f t="shared" si="3"/>
        <v>0</v>
      </c>
      <c r="Q88" s="116">
        <v>5</v>
      </c>
      <c r="R88" s="65">
        <v>0</v>
      </c>
      <c r="S88" s="64">
        <f t="shared" si="4"/>
        <v>0</v>
      </c>
      <c r="T88" s="116">
        <v>3</v>
      </c>
      <c r="U88" s="65">
        <v>0</v>
      </c>
      <c r="V88" s="64">
        <f t="shared" si="5"/>
        <v>0</v>
      </c>
      <c r="W88" s="116">
        <v>1</v>
      </c>
      <c r="X88" s="65">
        <v>0</v>
      </c>
      <c r="Y88" s="64">
        <f t="shared" si="6"/>
        <v>0</v>
      </c>
      <c r="Z88" s="116">
        <f t="shared" si="17"/>
        <v>36</v>
      </c>
      <c r="AA88" s="65">
        <f t="shared" si="17"/>
        <v>1</v>
      </c>
      <c r="AB88" s="64">
        <f t="shared" si="8"/>
        <v>2.7777777777777776E-2</v>
      </c>
    </row>
    <row r="89" spans="2:28" s="12" customFormat="1" ht="13.5" customHeight="1">
      <c r="B89" s="244"/>
      <c r="C89" s="318"/>
      <c r="D89" s="76" t="s">
        <v>74</v>
      </c>
      <c r="E89" s="75">
        <v>69</v>
      </c>
      <c r="F89" s="75">
        <v>8</v>
      </c>
      <c r="G89" s="13">
        <f t="shared" si="0"/>
        <v>0.11594202898550725</v>
      </c>
      <c r="H89" s="103">
        <v>134</v>
      </c>
      <c r="I89" s="75">
        <v>10</v>
      </c>
      <c r="J89" s="13">
        <f t="shared" si="1"/>
        <v>7.4626865671641784E-2</v>
      </c>
      <c r="K89" s="103">
        <v>5638</v>
      </c>
      <c r="L89" s="75">
        <v>1143</v>
      </c>
      <c r="M89" s="13">
        <f t="shared" si="2"/>
        <v>0.2027314650585314</v>
      </c>
      <c r="N89" s="103">
        <v>4072</v>
      </c>
      <c r="O89" s="75">
        <v>685</v>
      </c>
      <c r="P89" s="13">
        <f t="shared" si="3"/>
        <v>0.16822200392927308</v>
      </c>
      <c r="Q89" s="103">
        <v>2252</v>
      </c>
      <c r="R89" s="75">
        <v>258</v>
      </c>
      <c r="S89" s="13">
        <f t="shared" si="4"/>
        <v>0.11456483126110124</v>
      </c>
      <c r="T89" s="103">
        <v>836</v>
      </c>
      <c r="U89" s="75">
        <v>59</v>
      </c>
      <c r="V89" s="13">
        <f t="shared" si="5"/>
        <v>7.0574162679425831E-2</v>
      </c>
      <c r="W89" s="103">
        <v>265</v>
      </c>
      <c r="X89" s="75">
        <v>9</v>
      </c>
      <c r="Y89" s="13">
        <f t="shared" si="6"/>
        <v>3.3962264150943396E-2</v>
      </c>
      <c r="Z89" s="103">
        <f t="shared" si="17"/>
        <v>13266</v>
      </c>
      <c r="AA89" s="75">
        <f t="shared" si="17"/>
        <v>2172</v>
      </c>
      <c r="AB89" s="13">
        <f t="shared" si="8"/>
        <v>0.16372682044323836</v>
      </c>
    </row>
    <row r="90" spans="2:28" s="12" customFormat="1" ht="13.5" customHeight="1">
      <c r="B90" s="242">
        <v>29</v>
      </c>
      <c r="C90" s="315" t="s">
        <v>38</v>
      </c>
      <c r="D90" s="80" t="s">
        <v>255</v>
      </c>
      <c r="E90" s="101">
        <v>39</v>
      </c>
      <c r="F90" s="79">
        <v>4</v>
      </c>
      <c r="G90" s="77">
        <f t="shared" si="0"/>
        <v>0.10256410256410256</v>
      </c>
      <c r="H90" s="101">
        <v>99</v>
      </c>
      <c r="I90" s="79">
        <v>13</v>
      </c>
      <c r="J90" s="77">
        <f t="shared" si="1"/>
        <v>0.13131313131313133</v>
      </c>
      <c r="K90" s="101">
        <v>4364</v>
      </c>
      <c r="L90" s="79">
        <v>957</v>
      </c>
      <c r="M90" s="77">
        <f t="shared" si="2"/>
        <v>0.21929422548120989</v>
      </c>
      <c r="N90" s="101">
        <v>3564</v>
      </c>
      <c r="O90" s="79">
        <v>719</v>
      </c>
      <c r="P90" s="77">
        <f t="shared" si="3"/>
        <v>0.20173961840628507</v>
      </c>
      <c r="Q90" s="101">
        <v>2218</v>
      </c>
      <c r="R90" s="79">
        <v>318</v>
      </c>
      <c r="S90" s="77">
        <f t="shared" si="4"/>
        <v>0.14337240757439135</v>
      </c>
      <c r="T90" s="101">
        <v>937</v>
      </c>
      <c r="U90" s="79">
        <v>70</v>
      </c>
      <c r="V90" s="77">
        <f t="shared" si="5"/>
        <v>7.4706510138740662E-2</v>
      </c>
      <c r="W90" s="101">
        <v>303</v>
      </c>
      <c r="X90" s="79">
        <v>10</v>
      </c>
      <c r="Y90" s="77">
        <f t="shared" si="6"/>
        <v>3.3003300330033E-2</v>
      </c>
      <c r="Z90" s="101">
        <f t="shared" si="17"/>
        <v>11524</v>
      </c>
      <c r="AA90" s="79">
        <f t="shared" si="17"/>
        <v>2091</v>
      </c>
      <c r="AB90" s="77">
        <f t="shared" si="8"/>
        <v>0.18144741409232906</v>
      </c>
    </row>
    <row r="91" spans="2:28" s="12" customFormat="1" ht="13.5" customHeight="1">
      <c r="B91" s="243"/>
      <c r="C91" s="316"/>
      <c r="D91" s="66" t="s">
        <v>270</v>
      </c>
      <c r="E91" s="116">
        <v>0</v>
      </c>
      <c r="F91" s="65">
        <v>0</v>
      </c>
      <c r="G91" s="64" t="str">
        <f t="shared" si="0"/>
        <v>-</v>
      </c>
      <c r="H91" s="116">
        <v>1</v>
      </c>
      <c r="I91" s="65">
        <v>0</v>
      </c>
      <c r="J91" s="64">
        <f t="shared" si="1"/>
        <v>0</v>
      </c>
      <c r="K91" s="116">
        <v>16</v>
      </c>
      <c r="L91" s="65">
        <v>1</v>
      </c>
      <c r="M91" s="64">
        <f t="shared" si="2"/>
        <v>6.25E-2</v>
      </c>
      <c r="N91" s="116">
        <v>22</v>
      </c>
      <c r="O91" s="65">
        <v>1</v>
      </c>
      <c r="P91" s="64">
        <f t="shared" si="3"/>
        <v>4.5454545454545456E-2</v>
      </c>
      <c r="Q91" s="116">
        <v>12</v>
      </c>
      <c r="R91" s="65">
        <v>1</v>
      </c>
      <c r="S91" s="64">
        <f t="shared" si="4"/>
        <v>8.3333333333333329E-2</v>
      </c>
      <c r="T91" s="116">
        <v>9</v>
      </c>
      <c r="U91" s="65">
        <v>0</v>
      </c>
      <c r="V91" s="64">
        <f t="shared" si="5"/>
        <v>0</v>
      </c>
      <c r="W91" s="116">
        <v>6</v>
      </c>
      <c r="X91" s="65">
        <v>0</v>
      </c>
      <c r="Y91" s="64">
        <f t="shared" si="6"/>
        <v>0</v>
      </c>
      <c r="Z91" s="116">
        <f t="shared" si="17"/>
        <v>66</v>
      </c>
      <c r="AA91" s="65">
        <f t="shared" si="17"/>
        <v>3</v>
      </c>
      <c r="AB91" s="64">
        <f t="shared" si="8"/>
        <v>4.5454545454545456E-2</v>
      </c>
    </row>
    <row r="92" spans="2:28" s="12" customFormat="1" ht="13.5" customHeight="1">
      <c r="B92" s="244"/>
      <c r="C92" s="318"/>
      <c r="D92" s="76" t="s">
        <v>74</v>
      </c>
      <c r="E92" s="75">
        <v>39</v>
      </c>
      <c r="F92" s="75">
        <v>4</v>
      </c>
      <c r="G92" s="13">
        <f t="shared" si="0"/>
        <v>0.10256410256410256</v>
      </c>
      <c r="H92" s="103">
        <v>100</v>
      </c>
      <c r="I92" s="75">
        <v>13</v>
      </c>
      <c r="J92" s="13">
        <f t="shared" si="1"/>
        <v>0.13</v>
      </c>
      <c r="K92" s="103">
        <v>4380</v>
      </c>
      <c r="L92" s="75">
        <v>958</v>
      </c>
      <c r="M92" s="13">
        <f t="shared" si="2"/>
        <v>0.21872146118721461</v>
      </c>
      <c r="N92" s="103">
        <v>3586</v>
      </c>
      <c r="O92" s="75">
        <v>720</v>
      </c>
      <c r="P92" s="13">
        <f t="shared" si="3"/>
        <v>0.2007808142777468</v>
      </c>
      <c r="Q92" s="103">
        <v>2230</v>
      </c>
      <c r="R92" s="75">
        <v>319</v>
      </c>
      <c r="S92" s="13">
        <f t="shared" si="4"/>
        <v>0.1430493273542601</v>
      </c>
      <c r="T92" s="103">
        <v>946</v>
      </c>
      <c r="U92" s="75">
        <v>70</v>
      </c>
      <c r="V92" s="13">
        <f t="shared" si="5"/>
        <v>7.399577167019028E-2</v>
      </c>
      <c r="W92" s="103">
        <v>309</v>
      </c>
      <c r="X92" s="75">
        <v>10</v>
      </c>
      <c r="Y92" s="13">
        <f t="shared" si="6"/>
        <v>3.2362459546925564E-2</v>
      </c>
      <c r="Z92" s="103">
        <f t="shared" si="17"/>
        <v>11590</v>
      </c>
      <c r="AA92" s="75">
        <f t="shared" si="17"/>
        <v>2094</v>
      </c>
      <c r="AB92" s="13">
        <f t="shared" si="8"/>
        <v>0.18067299396031061</v>
      </c>
    </row>
    <row r="93" spans="2:28" s="12" customFormat="1" ht="13.5" customHeight="1">
      <c r="B93" s="242">
        <v>30</v>
      </c>
      <c r="C93" s="315" t="s">
        <v>39</v>
      </c>
      <c r="D93" s="80" t="s">
        <v>255</v>
      </c>
      <c r="E93" s="101">
        <v>55</v>
      </c>
      <c r="F93" s="79">
        <v>2</v>
      </c>
      <c r="G93" s="77">
        <f t="shared" si="0"/>
        <v>3.6363636363636362E-2</v>
      </c>
      <c r="H93" s="101">
        <v>108</v>
      </c>
      <c r="I93" s="79">
        <v>13</v>
      </c>
      <c r="J93" s="77">
        <f t="shared" si="1"/>
        <v>0.12037037037037036</v>
      </c>
      <c r="K93" s="101">
        <v>5623</v>
      </c>
      <c r="L93" s="79">
        <v>1195</v>
      </c>
      <c r="M93" s="77">
        <f t="shared" si="2"/>
        <v>0.21252000711364041</v>
      </c>
      <c r="N93" s="101">
        <v>4640</v>
      </c>
      <c r="O93" s="79">
        <v>818</v>
      </c>
      <c r="P93" s="77">
        <f t="shared" si="3"/>
        <v>0.17629310344827587</v>
      </c>
      <c r="Q93" s="101">
        <v>3061</v>
      </c>
      <c r="R93" s="79">
        <v>369</v>
      </c>
      <c r="S93" s="77">
        <f t="shared" si="4"/>
        <v>0.12054884024828487</v>
      </c>
      <c r="T93" s="101">
        <v>1349</v>
      </c>
      <c r="U93" s="79">
        <v>97</v>
      </c>
      <c r="V93" s="77">
        <f t="shared" si="5"/>
        <v>7.1905114899925876E-2</v>
      </c>
      <c r="W93" s="101">
        <v>405</v>
      </c>
      <c r="X93" s="79">
        <v>21</v>
      </c>
      <c r="Y93" s="77">
        <f t="shared" si="6"/>
        <v>5.185185185185185E-2</v>
      </c>
      <c r="Z93" s="101">
        <f t="shared" si="17"/>
        <v>15241</v>
      </c>
      <c r="AA93" s="79">
        <f t="shared" si="17"/>
        <v>2515</v>
      </c>
      <c r="AB93" s="77">
        <f t="shared" si="8"/>
        <v>0.16501541893576538</v>
      </c>
    </row>
    <row r="94" spans="2:28" s="12" customFormat="1" ht="13.5" customHeight="1">
      <c r="B94" s="243"/>
      <c r="C94" s="316"/>
      <c r="D94" s="66" t="s">
        <v>270</v>
      </c>
      <c r="E94" s="116">
        <v>0</v>
      </c>
      <c r="F94" s="65">
        <v>0</v>
      </c>
      <c r="G94" s="64" t="str">
        <f t="shared" si="0"/>
        <v>-</v>
      </c>
      <c r="H94" s="116">
        <v>0</v>
      </c>
      <c r="I94" s="65">
        <v>0</v>
      </c>
      <c r="J94" s="64" t="str">
        <f t="shared" si="1"/>
        <v>-</v>
      </c>
      <c r="K94" s="116">
        <v>21</v>
      </c>
      <c r="L94" s="65">
        <v>1</v>
      </c>
      <c r="M94" s="64">
        <f t="shared" si="2"/>
        <v>4.7619047619047616E-2</v>
      </c>
      <c r="N94" s="116">
        <v>16</v>
      </c>
      <c r="O94" s="65">
        <v>0</v>
      </c>
      <c r="P94" s="64">
        <f t="shared" si="3"/>
        <v>0</v>
      </c>
      <c r="Q94" s="116">
        <v>24</v>
      </c>
      <c r="R94" s="65">
        <v>0</v>
      </c>
      <c r="S94" s="64">
        <f t="shared" si="4"/>
        <v>0</v>
      </c>
      <c r="T94" s="116">
        <v>17</v>
      </c>
      <c r="U94" s="65">
        <v>0</v>
      </c>
      <c r="V94" s="64">
        <f t="shared" si="5"/>
        <v>0</v>
      </c>
      <c r="W94" s="116">
        <v>3</v>
      </c>
      <c r="X94" s="65">
        <v>0</v>
      </c>
      <c r="Y94" s="64">
        <f t="shared" si="6"/>
        <v>0</v>
      </c>
      <c r="Z94" s="116">
        <f t="shared" si="17"/>
        <v>81</v>
      </c>
      <c r="AA94" s="65">
        <f t="shared" si="17"/>
        <v>1</v>
      </c>
      <c r="AB94" s="64">
        <f t="shared" si="8"/>
        <v>1.2345679012345678E-2</v>
      </c>
    </row>
    <row r="95" spans="2:28" s="12" customFormat="1" ht="13.5" customHeight="1">
      <c r="B95" s="244"/>
      <c r="C95" s="318"/>
      <c r="D95" s="76" t="s">
        <v>74</v>
      </c>
      <c r="E95" s="75">
        <v>55</v>
      </c>
      <c r="F95" s="75">
        <v>2</v>
      </c>
      <c r="G95" s="13">
        <f t="shared" si="0"/>
        <v>3.6363636363636362E-2</v>
      </c>
      <c r="H95" s="103">
        <v>108</v>
      </c>
      <c r="I95" s="75">
        <v>13</v>
      </c>
      <c r="J95" s="13">
        <f t="shared" si="1"/>
        <v>0.12037037037037036</v>
      </c>
      <c r="K95" s="103">
        <v>5644</v>
      </c>
      <c r="L95" s="75">
        <v>1196</v>
      </c>
      <c r="M95" s="13">
        <f t="shared" si="2"/>
        <v>0.21190644932671865</v>
      </c>
      <c r="N95" s="103">
        <v>4656</v>
      </c>
      <c r="O95" s="75">
        <v>818</v>
      </c>
      <c r="P95" s="13">
        <f t="shared" si="3"/>
        <v>0.17568728522336768</v>
      </c>
      <c r="Q95" s="103">
        <v>3085</v>
      </c>
      <c r="R95" s="75">
        <v>369</v>
      </c>
      <c r="S95" s="13">
        <f t="shared" si="4"/>
        <v>0.11961102106969206</v>
      </c>
      <c r="T95" s="103">
        <v>1366</v>
      </c>
      <c r="U95" s="75">
        <v>97</v>
      </c>
      <c r="V95" s="13">
        <f t="shared" si="5"/>
        <v>7.1010248901903369E-2</v>
      </c>
      <c r="W95" s="103">
        <v>408</v>
      </c>
      <c r="X95" s="75">
        <v>21</v>
      </c>
      <c r="Y95" s="13">
        <f t="shared" si="6"/>
        <v>5.1470588235294115E-2</v>
      </c>
      <c r="Z95" s="103">
        <f t="shared" si="17"/>
        <v>15322</v>
      </c>
      <c r="AA95" s="75">
        <f t="shared" si="17"/>
        <v>2516</v>
      </c>
      <c r="AB95" s="13">
        <f t="shared" si="8"/>
        <v>0.16420832789453074</v>
      </c>
    </row>
    <row r="96" spans="2:28" s="12" customFormat="1" ht="13.5" customHeight="1">
      <c r="B96" s="242">
        <v>31</v>
      </c>
      <c r="C96" s="315" t="s">
        <v>40</v>
      </c>
      <c r="D96" s="80" t="s">
        <v>255</v>
      </c>
      <c r="E96" s="101">
        <v>88</v>
      </c>
      <c r="F96" s="79">
        <v>7</v>
      </c>
      <c r="G96" s="77">
        <f t="shared" si="0"/>
        <v>7.9545454545454544E-2</v>
      </c>
      <c r="H96" s="101">
        <v>236</v>
      </c>
      <c r="I96" s="79">
        <v>19</v>
      </c>
      <c r="J96" s="77">
        <f t="shared" si="1"/>
        <v>8.050847457627118E-2</v>
      </c>
      <c r="K96" s="101">
        <v>8023</v>
      </c>
      <c r="L96" s="79">
        <v>1797</v>
      </c>
      <c r="M96" s="77">
        <f t="shared" si="2"/>
        <v>0.22398105446840333</v>
      </c>
      <c r="N96" s="101">
        <v>6136</v>
      </c>
      <c r="O96" s="79">
        <v>1204</v>
      </c>
      <c r="P96" s="77">
        <f t="shared" si="3"/>
        <v>0.19621903520208606</v>
      </c>
      <c r="Q96" s="101">
        <v>3404</v>
      </c>
      <c r="R96" s="79">
        <v>492</v>
      </c>
      <c r="S96" s="77">
        <f t="shared" si="4"/>
        <v>0.1445358401880141</v>
      </c>
      <c r="T96" s="101">
        <v>1355</v>
      </c>
      <c r="U96" s="79">
        <v>139</v>
      </c>
      <c r="V96" s="77">
        <f t="shared" si="5"/>
        <v>0.1025830258302583</v>
      </c>
      <c r="W96" s="101">
        <v>381</v>
      </c>
      <c r="X96" s="79">
        <v>34</v>
      </c>
      <c r="Y96" s="77">
        <f t="shared" si="6"/>
        <v>8.9238845144356954E-2</v>
      </c>
      <c r="Z96" s="101">
        <f t="shared" si="17"/>
        <v>19623</v>
      </c>
      <c r="AA96" s="79">
        <f t="shared" si="17"/>
        <v>3692</v>
      </c>
      <c r="AB96" s="77">
        <f t="shared" si="8"/>
        <v>0.18814656270702748</v>
      </c>
    </row>
    <row r="97" spans="2:30" s="12" customFormat="1" ht="13.5" customHeight="1">
      <c r="B97" s="243"/>
      <c r="C97" s="316"/>
      <c r="D97" s="66" t="s">
        <v>270</v>
      </c>
      <c r="E97" s="116">
        <v>0</v>
      </c>
      <c r="F97" s="65">
        <v>0</v>
      </c>
      <c r="G97" s="64" t="str">
        <f t="shared" si="0"/>
        <v>-</v>
      </c>
      <c r="H97" s="116">
        <v>2</v>
      </c>
      <c r="I97" s="65">
        <v>0</v>
      </c>
      <c r="J97" s="64">
        <f t="shared" si="1"/>
        <v>0</v>
      </c>
      <c r="K97" s="116">
        <v>36</v>
      </c>
      <c r="L97" s="65">
        <v>2</v>
      </c>
      <c r="M97" s="64">
        <f t="shared" si="2"/>
        <v>5.5555555555555552E-2</v>
      </c>
      <c r="N97" s="116">
        <v>31</v>
      </c>
      <c r="O97" s="65">
        <v>0</v>
      </c>
      <c r="P97" s="64">
        <f t="shared" si="3"/>
        <v>0</v>
      </c>
      <c r="Q97" s="116">
        <v>31</v>
      </c>
      <c r="R97" s="65">
        <v>1</v>
      </c>
      <c r="S97" s="64">
        <f t="shared" si="4"/>
        <v>3.2258064516129031E-2</v>
      </c>
      <c r="T97" s="116">
        <v>16</v>
      </c>
      <c r="U97" s="65">
        <v>1</v>
      </c>
      <c r="V97" s="64">
        <f t="shared" si="5"/>
        <v>6.25E-2</v>
      </c>
      <c r="W97" s="116">
        <v>3</v>
      </c>
      <c r="X97" s="65">
        <v>0</v>
      </c>
      <c r="Y97" s="64">
        <f t="shared" si="6"/>
        <v>0</v>
      </c>
      <c r="Z97" s="116">
        <f t="shared" si="17"/>
        <v>119</v>
      </c>
      <c r="AA97" s="65">
        <f t="shared" si="17"/>
        <v>4</v>
      </c>
      <c r="AB97" s="64">
        <f t="shared" si="8"/>
        <v>3.3613445378151259E-2</v>
      </c>
      <c r="AD97" s="2"/>
    </row>
    <row r="98" spans="2:30" s="12" customFormat="1" ht="13.5" customHeight="1">
      <c r="B98" s="244"/>
      <c r="C98" s="318"/>
      <c r="D98" s="76" t="s">
        <v>74</v>
      </c>
      <c r="E98" s="75">
        <v>88</v>
      </c>
      <c r="F98" s="75">
        <v>7</v>
      </c>
      <c r="G98" s="13">
        <f t="shared" si="0"/>
        <v>7.9545454545454544E-2</v>
      </c>
      <c r="H98" s="103">
        <v>238</v>
      </c>
      <c r="I98" s="75">
        <v>19</v>
      </c>
      <c r="J98" s="13">
        <f t="shared" si="1"/>
        <v>7.9831932773109238E-2</v>
      </c>
      <c r="K98" s="103">
        <v>8059</v>
      </c>
      <c r="L98" s="75">
        <v>1799</v>
      </c>
      <c r="M98" s="13">
        <f t="shared" si="2"/>
        <v>0.22322868842288124</v>
      </c>
      <c r="N98" s="103">
        <v>6167</v>
      </c>
      <c r="O98" s="75">
        <v>1204</v>
      </c>
      <c r="P98" s="13">
        <f t="shared" si="3"/>
        <v>0.19523269012485811</v>
      </c>
      <c r="Q98" s="103">
        <v>3435</v>
      </c>
      <c r="R98" s="75">
        <v>493</v>
      </c>
      <c r="S98" s="13">
        <f t="shared" si="4"/>
        <v>0.14352256186317322</v>
      </c>
      <c r="T98" s="103">
        <v>1371</v>
      </c>
      <c r="U98" s="75">
        <v>140</v>
      </c>
      <c r="V98" s="13">
        <f t="shared" si="5"/>
        <v>0.10211524434719182</v>
      </c>
      <c r="W98" s="103">
        <v>384</v>
      </c>
      <c r="X98" s="75">
        <v>34</v>
      </c>
      <c r="Y98" s="13">
        <f t="shared" si="6"/>
        <v>8.8541666666666671E-2</v>
      </c>
      <c r="Z98" s="103">
        <f t="shared" si="17"/>
        <v>19742</v>
      </c>
      <c r="AA98" s="75">
        <f t="shared" si="17"/>
        <v>3696</v>
      </c>
      <c r="AB98" s="13">
        <f t="shared" si="8"/>
        <v>0.18721507446054098</v>
      </c>
      <c r="AD98" s="87"/>
    </row>
    <row r="99" spans="2:30" s="12" customFormat="1" ht="13.5" customHeight="1">
      <c r="B99" s="242">
        <v>32</v>
      </c>
      <c r="C99" s="315" t="s">
        <v>41</v>
      </c>
      <c r="D99" s="80" t="s">
        <v>255</v>
      </c>
      <c r="E99" s="101">
        <v>47</v>
      </c>
      <c r="F99" s="79">
        <v>3</v>
      </c>
      <c r="G99" s="77">
        <f t="shared" si="0"/>
        <v>6.3829787234042548E-2</v>
      </c>
      <c r="H99" s="101">
        <v>146</v>
      </c>
      <c r="I99" s="79">
        <v>22</v>
      </c>
      <c r="J99" s="77">
        <f t="shared" si="1"/>
        <v>0.15068493150684931</v>
      </c>
      <c r="K99" s="101">
        <v>6314</v>
      </c>
      <c r="L99" s="79">
        <v>1342</v>
      </c>
      <c r="M99" s="77">
        <f t="shared" si="2"/>
        <v>0.21254355400696864</v>
      </c>
      <c r="N99" s="101">
        <v>5508</v>
      </c>
      <c r="O99" s="79">
        <v>1020</v>
      </c>
      <c r="P99" s="77">
        <f t="shared" si="3"/>
        <v>0.18518518518518517</v>
      </c>
      <c r="Q99" s="101">
        <v>3312</v>
      </c>
      <c r="R99" s="79">
        <v>411</v>
      </c>
      <c r="S99" s="77">
        <f t="shared" si="4"/>
        <v>0.12409420289855072</v>
      </c>
      <c r="T99" s="101">
        <v>1384</v>
      </c>
      <c r="U99" s="79">
        <v>132</v>
      </c>
      <c r="V99" s="77">
        <f t="shared" si="5"/>
        <v>9.5375722543352595E-2</v>
      </c>
      <c r="W99" s="101">
        <v>389</v>
      </c>
      <c r="X99" s="79">
        <v>16</v>
      </c>
      <c r="Y99" s="77">
        <f t="shared" si="6"/>
        <v>4.1131105398457581E-2</v>
      </c>
      <c r="Z99" s="101">
        <f t="shared" si="17"/>
        <v>17100</v>
      </c>
      <c r="AA99" s="79">
        <f t="shared" si="17"/>
        <v>2946</v>
      </c>
      <c r="AB99" s="77">
        <f t="shared" si="8"/>
        <v>0.17228070175438598</v>
      </c>
      <c r="AD99" s="87"/>
    </row>
    <row r="100" spans="2:30" s="12" customFormat="1" ht="13.5" customHeight="1">
      <c r="B100" s="243"/>
      <c r="C100" s="316"/>
      <c r="D100" s="66" t="s">
        <v>270</v>
      </c>
      <c r="E100" s="116">
        <v>2</v>
      </c>
      <c r="F100" s="65">
        <v>0</v>
      </c>
      <c r="G100" s="64">
        <f t="shared" si="0"/>
        <v>0</v>
      </c>
      <c r="H100" s="116">
        <v>0</v>
      </c>
      <c r="I100" s="65">
        <v>0</v>
      </c>
      <c r="J100" s="64" t="str">
        <f t="shared" si="1"/>
        <v>-</v>
      </c>
      <c r="K100" s="116">
        <v>18</v>
      </c>
      <c r="L100" s="65">
        <v>1</v>
      </c>
      <c r="M100" s="64">
        <f t="shared" si="2"/>
        <v>5.5555555555555552E-2</v>
      </c>
      <c r="N100" s="116">
        <v>24</v>
      </c>
      <c r="O100" s="65">
        <v>0</v>
      </c>
      <c r="P100" s="64">
        <f t="shared" si="3"/>
        <v>0</v>
      </c>
      <c r="Q100" s="116">
        <v>20</v>
      </c>
      <c r="R100" s="65">
        <v>0</v>
      </c>
      <c r="S100" s="64">
        <f t="shared" si="4"/>
        <v>0</v>
      </c>
      <c r="T100" s="116">
        <v>10</v>
      </c>
      <c r="U100" s="65">
        <v>1</v>
      </c>
      <c r="V100" s="64">
        <f t="shared" si="5"/>
        <v>0.1</v>
      </c>
      <c r="W100" s="116">
        <v>6</v>
      </c>
      <c r="X100" s="65">
        <v>0</v>
      </c>
      <c r="Y100" s="64">
        <f t="shared" si="6"/>
        <v>0</v>
      </c>
      <c r="Z100" s="116">
        <f t="shared" si="17"/>
        <v>80</v>
      </c>
      <c r="AA100" s="65">
        <f t="shared" si="17"/>
        <v>2</v>
      </c>
      <c r="AB100" s="64">
        <f t="shared" si="8"/>
        <v>2.5000000000000001E-2</v>
      </c>
      <c r="AD100" s="87"/>
    </row>
    <row r="101" spans="2:30" s="12" customFormat="1" ht="13.5" customHeight="1">
      <c r="B101" s="244"/>
      <c r="C101" s="318"/>
      <c r="D101" s="76" t="s">
        <v>74</v>
      </c>
      <c r="E101" s="75">
        <v>49</v>
      </c>
      <c r="F101" s="75">
        <v>3</v>
      </c>
      <c r="G101" s="13">
        <f t="shared" si="0"/>
        <v>6.1224489795918366E-2</v>
      </c>
      <c r="H101" s="103">
        <v>146</v>
      </c>
      <c r="I101" s="75">
        <v>22</v>
      </c>
      <c r="J101" s="13">
        <f t="shared" si="1"/>
        <v>0.15068493150684931</v>
      </c>
      <c r="K101" s="103">
        <v>6332</v>
      </c>
      <c r="L101" s="75">
        <v>1343</v>
      </c>
      <c r="M101" s="13">
        <f t="shared" si="2"/>
        <v>0.21209728363866076</v>
      </c>
      <c r="N101" s="103">
        <v>5532</v>
      </c>
      <c r="O101" s="75">
        <v>1020</v>
      </c>
      <c r="P101" s="13">
        <f t="shared" si="3"/>
        <v>0.18438177874186551</v>
      </c>
      <c r="Q101" s="103">
        <v>3332</v>
      </c>
      <c r="R101" s="75">
        <v>411</v>
      </c>
      <c r="S101" s="13">
        <f t="shared" si="4"/>
        <v>0.12334933973589436</v>
      </c>
      <c r="T101" s="103">
        <v>1394</v>
      </c>
      <c r="U101" s="75">
        <v>133</v>
      </c>
      <c r="V101" s="13">
        <f t="shared" si="5"/>
        <v>9.5408895265423246E-2</v>
      </c>
      <c r="W101" s="103">
        <v>395</v>
      </c>
      <c r="X101" s="75">
        <v>16</v>
      </c>
      <c r="Y101" s="13">
        <f t="shared" si="6"/>
        <v>4.0506329113924051E-2</v>
      </c>
      <c r="Z101" s="103">
        <f t="shared" si="17"/>
        <v>17180</v>
      </c>
      <c r="AA101" s="75">
        <f t="shared" si="17"/>
        <v>2948</v>
      </c>
      <c r="AB101" s="13">
        <f t="shared" si="8"/>
        <v>0.17159487776484283</v>
      </c>
      <c r="AD101" s="87"/>
    </row>
    <row r="102" spans="2:30" s="12" customFormat="1" ht="13.5" customHeight="1">
      <c r="B102" s="242">
        <v>33</v>
      </c>
      <c r="C102" s="315" t="s">
        <v>42</v>
      </c>
      <c r="D102" s="80" t="s">
        <v>255</v>
      </c>
      <c r="E102" s="101">
        <v>12</v>
      </c>
      <c r="F102" s="79">
        <v>3</v>
      </c>
      <c r="G102" s="77">
        <f t="shared" si="0"/>
        <v>0.25</v>
      </c>
      <c r="H102" s="101">
        <v>51</v>
      </c>
      <c r="I102" s="79">
        <v>3</v>
      </c>
      <c r="J102" s="77">
        <f t="shared" si="1"/>
        <v>5.8823529411764705E-2</v>
      </c>
      <c r="K102" s="101">
        <v>1982</v>
      </c>
      <c r="L102" s="79">
        <v>521</v>
      </c>
      <c r="M102" s="77">
        <f t="shared" si="2"/>
        <v>0.26286579212916245</v>
      </c>
      <c r="N102" s="101">
        <v>1453</v>
      </c>
      <c r="O102" s="79">
        <v>347</v>
      </c>
      <c r="P102" s="77">
        <f t="shared" si="3"/>
        <v>0.23881624225739848</v>
      </c>
      <c r="Q102" s="101">
        <v>869</v>
      </c>
      <c r="R102" s="79">
        <v>177</v>
      </c>
      <c r="S102" s="77">
        <f t="shared" si="4"/>
        <v>0.20368239355581128</v>
      </c>
      <c r="T102" s="101">
        <v>381</v>
      </c>
      <c r="U102" s="79">
        <v>54</v>
      </c>
      <c r="V102" s="77">
        <f t="shared" si="5"/>
        <v>0.14173228346456693</v>
      </c>
      <c r="W102" s="101">
        <v>100</v>
      </c>
      <c r="X102" s="79">
        <v>8</v>
      </c>
      <c r="Y102" s="77">
        <f t="shared" si="6"/>
        <v>0.08</v>
      </c>
      <c r="Z102" s="101">
        <f t="shared" si="17"/>
        <v>4848</v>
      </c>
      <c r="AA102" s="79">
        <f t="shared" si="17"/>
        <v>1113</v>
      </c>
      <c r="AB102" s="77">
        <f t="shared" si="8"/>
        <v>0.22957920792079209</v>
      </c>
      <c r="AD102" s="87"/>
    </row>
    <row r="103" spans="2:30" s="12" customFormat="1" ht="13.5" customHeight="1">
      <c r="B103" s="243"/>
      <c r="C103" s="316"/>
      <c r="D103" s="66" t="s">
        <v>270</v>
      </c>
      <c r="E103" s="116">
        <v>0</v>
      </c>
      <c r="F103" s="65">
        <v>0</v>
      </c>
      <c r="G103" s="64" t="str">
        <f t="shared" si="0"/>
        <v>-</v>
      </c>
      <c r="H103" s="116">
        <v>0</v>
      </c>
      <c r="I103" s="65">
        <v>0</v>
      </c>
      <c r="J103" s="64" t="str">
        <f t="shared" si="1"/>
        <v>-</v>
      </c>
      <c r="K103" s="116">
        <v>6</v>
      </c>
      <c r="L103" s="65">
        <v>1</v>
      </c>
      <c r="M103" s="64">
        <f t="shared" si="2"/>
        <v>0.16666666666666666</v>
      </c>
      <c r="N103" s="116">
        <v>2</v>
      </c>
      <c r="O103" s="65">
        <v>1</v>
      </c>
      <c r="P103" s="64">
        <f t="shared" si="3"/>
        <v>0.5</v>
      </c>
      <c r="Q103" s="116">
        <v>3</v>
      </c>
      <c r="R103" s="65">
        <v>0</v>
      </c>
      <c r="S103" s="64">
        <f t="shared" si="4"/>
        <v>0</v>
      </c>
      <c r="T103" s="116">
        <v>4</v>
      </c>
      <c r="U103" s="65">
        <v>0</v>
      </c>
      <c r="V103" s="64">
        <f t="shared" si="5"/>
        <v>0</v>
      </c>
      <c r="W103" s="116">
        <v>2</v>
      </c>
      <c r="X103" s="65">
        <v>0</v>
      </c>
      <c r="Y103" s="64">
        <f t="shared" si="6"/>
        <v>0</v>
      </c>
      <c r="Z103" s="116">
        <f t="shared" si="17"/>
        <v>17</v>
      </c>
      <c r="AA103" s="65">
        <f t="shared" si="17"/>
        <v>2</v>
      </c>
      <c r="AB103" s="64">
        <f t="shared" si="8"/>
        <v>0.11764705882352941</v>
      </c>
      <c r="AD103" s="87"/>
    </row>
    <row r="104" spans="2:30" s="12" customFormat="1" ht="13.5" customHeight="1">
      <c r="B104" s="244"/>
      <c r="C104" s="318"/>
      <c r="D104" s="76" t="s">
        <v>74</v>
      </c>
      <c r="E104" s="75">
        <v>12</v>
      </c>
      <c r="F104" s="75">
        <v>3</v>
      </c>
      <c r="G104" s="13">
        <f t="shared" si="0"/>
        <v>0.25</v>
      </c>
      <c r="H104" s="103">
        <v>51</v>
      </c>
      <c r="I104" s="75">
        <v>3</v>
      </c>
      <c r="J104" s="13">
        <f t="shared" si="1"/>
        <v>5.8823529411764705E-2</v>
      </c>
      <c r="K104" s="103">
        <v>1988</v>
      </c>
      <c r="L104" s="75">
        <v>522</v>
      </c>
      <c r="M104" s="13">
        <f t="shared" si="2"/>
        <v>0.26257545271629779</v>
      </c>
      <c r="N104" s="103">
        <v>1455</v>
      </c>
      <c r="O104" s="75">
        <v>348</v>
      </c>
      <c r="P104" s="13">
        <f t="shared" si="3"/>
        <v>0.23917525773195877</v>
      </c>
      <c r="Q104" s="103">
        <v>872</v>
      </c>
      <c r="R104" s="75">
        <v>177</v>
      </c>
      <c r="S104" s="13">
        <f t="shared" si="4"/>
        <v>0.20298165137614679</v>
      </c>
      <c r="T104" s="103">
        <v>385</v>
      </c>
      <c r="U104" s="75">
        <v>54</v>
      </c>
      <c r="V104" s="13">
        <f t="shared" si="5"/>
        <v>0.14025974025974025</v>
      </c>
      <c r="W104" s="103">
        <v>102</v>
      </c>
      <c r="X104" s="75">
        <v>8</v>
      </c>
      <c r="Y104" s="13">
        <f t="shared" si="6"/>
        <v>7.8431372549019607E-2</v>
      </c>
      <c r="Z104" s="103">
        <f t="shared" si="17"/>
        <v>4865</v>
      </c>
      <c r="AA104" s="75">
        <f t="shared" si="17"/>
        <v>1115</v>
      </c>
      <c r="AB104" s="13">
        <f t="shared" si="8"/>
        <v>0.22918807810894143</v>
      </c>
      <c r="AD104" s="87"/>
    </row>
    <row r="105" spans="2:30" s="12" customFormat="1" ht="13.5" customHeight="1">
      <c r="B105" s="242">
        <v>34</v>
      </c>
      <c r="C105" s="315" t="s">
        <v>44</v>
      </c>
      <c r="D105" s="80" t="s">
        <v>255</v>
      </c>
      <c r="E105" s="101">
        <v>103</v>
      </c>
      <c r="F105" s="79">
        <v>8</v>
      </c>
      <c r="G105" s="77">
        <f t="shared" si="0"/>
        <v>7.7669902912621352E-2</v>
      </c>
      <c r="H105" s="101">
        <v>223</v>
      </c>
      <c r="I105" s="79">
        <v>31</v>
      </c>
      <c r="J105" s="77">
        <f t="shared" si="1"/>
        <v>0.13901345291479822</v>
      </c>
      <c r="K105" s="101">
        <v>8465</v>
      </c>
      <c r="L105" s="79">
        <v>1827</v>
      </c>
      <c r="M105" s="77">
        <f t="shared" si="2"/>
        <v>0.21582988777318371</v>
      </c>
      <c r="N105" s="101">
        <v>6911</v>
      </c>
      <c r="O105" s="79">
        <v>1286</v>
      </c>
      <c r="P105" s="77">
        <f t="shared" si="3"/>
        <v>0.18608016206048328</v>
      </c>
      <c r="Q105" s="101">
        <v>4393</v>
      </c>
      <c r="R105" s="79">
        <v>538</v>
      </c>
      <c r="S105" s="77">
        <f t="shared" si="4"/>
        <v>0.12246756203050307</v>
      </c>
      <c r="T105" s="101">
        <v>1850</v>
      </c>
      <c r="U105" s="79">
        <v>118</v>
      </c>
      <c r="V105" s="77">
        <f t="shared" si="5"/>
        <v>6.3783783783783785E-2</v>
      </c>
      <c r="W105" s="101">
        <v>557</v>
      </c>
      <c r="X105" s="79">
        <v>20</v>
      </c>
      <c r="Y105" s="77">
        <f t="shared" si="6"/>
        <v>3.5906642728904849E-2</v>
      </c>
      <c r="Z105" s="101">
        <f t="shared" si="17"/>
        <v>22502</v>
      </c>
      <c r="AA105" s="79">
        <f t="shared" si="17"/>
        <v>3828</v>
      </c>
      <c r="AB105" s="77">
        <f t="shared" si="8"/>
        <v>0.17011821171451427</v>
      </c>
    </row>
    <row r="106" spans="2:30" s="12" customFormat="1" ht="13.5" customHeight="1">
      <c r="B106" s="243"/>
      <c r="C106" s="316"/>
      <c r="D106" s="66" t="s">
        <v>270</v>
      </c>
      <c r="E106" s="116">
        <v>0</v>
      </c>
      <c r="F106" s="65">
        <v>0</v>
      </c>
      <c r="G106" s="64" t="str">
        <f t="shared" si="0"/>
        <v>-</v>
      </c>
      <c r="H106" s="116">
        <v>0</v>
      </c>
      <c r="I106" s="65">
        <v>0</v>
      </c>
      <c r="J106" s="64" t="str">
        <f t="shared" si="1"/>
        <v>-</v>
      </c>
      <c r="K106" s="116">
        <v>26</v>
      </c>
      <c r="L106" s="65">
        <v>1</v>
      </c>
      <c r="M106" s="64">
        <f t="shared" si="2"/>
        <v>3.8461538461538464E-2</v>
      </c>
      <c r="N106" s="116">
        <v>14</v>
      </c>
      <c r="O106" s="65">
        <v>1</v>
      </c>
      <c r="P106" s="64">
        <f t="shared" si="3"/>
        <v>7.1428571428571425E-2</v>
      </c>
      <c r="Q106" s="116">
        <v>13</v>
      </c>
      <c r="R106" s="65">
        <v>1</v>
      </c>
      <c r="S106" s="64">
        <f t="shared" si="4"/>
        <v>7.6923076923076927E-2</v>
      </c>
      <c r="T106" s="116">
        <v>16</v>
      </c>
      <c r="U106" s="65">
        <v>0</v>
      </c>
      <c r="V106" s="64">
        <f t="shared" si="5"/>
        <v>0</v>
      </c>
      <c r="W106" s="116">
        <v>2</v>
      </c>
      <c r="X106" s="65">
        <v>0</v>
      </c>
      <c r="Y106" s="64">
        <f t="shared" si="6"/>
        <v>0</v>
      </c>
      <c r="Z106" s="116">
        <f t="shared" si="17"/>
        <v>71</v>
      </c>
      <c r="AA106" s="65">
        <f t="shared" si="17"/>
        <v>3</v>
      </c>
      <c r="AB106" s="64">
        <f t="shared" si="8"/>
        <v>4.2253521126760563E-2</v>
      </c>
    </row>
    <row r="107" spans="2:30" s="12" customFormat="1" ht="13.5" customHeight="1">
      <c r="B107" s="244"/>
      <c r="C107" s="318"/>
      <c r="D107" s="76" t="s">
        <v>74</v>
      </c>
      <c r="E107" s="75">
        <v>103</v>
      </c>
      <c r="F107" s="75">
        <v>8</v>
      </c>
      <c r="G107" s="13">
        <f t="shared" si="0"/>
        <v>7.7669902912621352E-2</v>
      </c>
      <c r="H107" s="103">
        <v>223</v>
      </c>
      <c r="I107" s="75">
        <v>31</v>
      </c>
      <c r="J107" s="13">
        <f t="shared" si="1"/>
        <v>0.13901345291479822</v>
      </c>
      <c r="K107" s="103">
        <v>8491</v>
      </c>
      <c r="L107" s="75">
        <v>1828</v>
      </c>
      <c r="M107" s="13">
        <f t="shared" si="2"/>
        <v>0.21528677423153927</v>
      </c>
      <c r="N107" s="103">
        <v>6925</v>
      </c>
      <c r="O107" s="75">
        <v>1287</v>
      </c>
      <c r="P107" s="13">
        <f t="shared" si="3"/>
        <v>0.18584837545126354</v>
      </c>
      <c r="Q107" s="103">
        <v>4406</v>
      </c>
      <c r="R107" s="75">
        <v>539</v>
      </c>
      <c r="S107" s="13">
        <f t="shared" si="4"/>
        <v>0.12233318202451203</v>
      </c>
      <c r="T107" s="103">
        <v>1866</v>
      </c>
      <c r="U107" s="75">
        <v>118</v>
      </c>
      <c r="V107" s="13">
        <f t="shared" si="5"/>
        <v>6.3236870310825297E-2</v>
      </c>
      <c r="W107" s="103">
        <v>559</v>
      </c>
      <c r="X107" s="75">
        <v>20</v>
      </c>
      <c r="Y107" s="13">
        <f t="shared" si="6"/>
        <v>3.5778175313059032E-2</v>
      </c>
      <c r="Z107" s="103">
        <f t="shared" si="17"/>
        <v>22573</v>
      </c>
      <c r="AA107" s="75">
        <f t="shared" si="17"/>
        <v>3831</v>
      </c>
      <c r="AB107" s="13">
        <f t="shared" si="8"/>
        <v>0.16971603242812208</v>
      </c>
    </row>
    <row r="108" spans="2:30" s="12" customFormat="1" ht="13.5" customHeight="1">
      <c r="B108" s="242">
        <v>35</v>
      </c>
      <c r="C108" s="315" t="s">
        <v>1</v>
      </c>
      <c r="D108" s="80" t="s">
        <v>255</v>
      </c>
      <c r="E108" s="101">
        <v>19</v>
      </c>
      <c r="F108" s="79">
        <v>3</v>
      </c>
      <c r="G108" s="77">
        <f t="shared" si="0"/>
        <v>0.15789473684210525</v>
      </c>
      <c r="H108" s="101">
        <v>35</v>
      </c>
      <c r="I108" s="79">
        <v>8</v>
      </c>
      <c r="J108" s="77">
        <f t="shared" si="1"/>
        <v>0.22857142857142856</v>
      </c>
      <c r="K108" s="101">
        <v>15875</v>
      </c>
      <c r="L108" s="79">
        <v>3690</v>
      </c>
      <c r="M108" s="77">
        <f t="shared" si="2"/>
        <v>0.23244094488188977</v>
      </c>
      <c r="N108" s="101">
        <v>13872</v>
      </c>
      <c r="O108" s="79">
        <v>2904</v>
      </c>
      <c r="P108" s="77">
        <f t="shared" si="3"/>
        <v>0.20934256055363321</v>
      </c>
      <c r="Q108" s="101">
        <v>9243</v>
      </c>
      <c r="R108" s="79">
        <v>1322</v>
      </c>
      <c r="S108" s="77">
        <f t="shared" si="4"/>
        <v>0.14302715568538354</v>
      </c>
      <c r="T108" s="101">
        <v>3751</v>
      </c>
      <c r="U108" s="79">
        <v>330</v>
      </c>
      <c r="V108" s="77">
        <f t="shared" si="5"/>
        <v>8.797653958944282E-2</v>
      </c>
      <c r="W108" s="101">
        <v>1115</v>
      </c>
      <c r="X108" s="79">
        <v>70</v>
      </c>
      <c r="Y108" s="77">
        <f t="shared" si="6"/>
        <v>6.2780269058295965E-2</v>
      </c>
      <c r="Z108" s="101">
        <f t="shared" si="17"/>
        <v>43910</v>
      </c>
      <c r="AA108" s="79">
        <f t="shared" si="17"/>
        <v>8327</v>
      </c>
      <c r="AB108" s="77">
        <f t="shared" si="8"/>
        <v>0.1896378956957413</v>
      </c>
    </row>
    <row r="109" spans="2:30" s="12" customFormat="1" ht="13.5" customHeight="1">
      <c r="B109" s="243"/>
      <c r="C109" s="316"/>
      <c r="D109" s="66" t="s">
        <v>270</v>
      </c>
      <c r="E109" s="116">
        <v>1</v>
      </c>
      <c r="F109" s="65">
        <v>0</v>
      </c>
      <c r="G109" s="64">
        <f t="shared" si="0"/>
        <v>0</v>
      </c>
      <c r="H109" s="116">
        <v>3</v>
      </c>
      <c r="I109" s="65">
        <v>0</v>
      </c>
      <c r="J109" s="64">
        <f t="shared" si="1"/>
        <v>0</v>
      </c>
      <c r="K109" s="116">
        <v>265</v>
      </c>
      <c r="L109" s="65">
        <v>19</v>
      </c>
      <c r="M109" s="64">
        <f t="shared" si="2"/>
        <v>7.1698113207547168E-2</v>
      </c>
      <c r="N109" s="116">
        <v>194</v>
      </c>
      <c r="O109" s="65">
        <v>8</v>
      </c>
      <c r="P109" s="64">
        <f t="shared" si="3"/>
        <v>4.1237113402061855E-2</v>
      </c>
      <c r="Q109" s="116">
        <v>190</v>
      </c>
      <c r="R109" s="65">
        <v>6</v>
      </c>
      <c r="S109" s="64">
        <f t="shared" si="4"/>
        <v>3.1578947368421054E-2</v>
      </c>
      <c r="T109" s="116">
        <v>113</v>
      </c>
      <c r="U109" s="65">
        <v>1</v>
      </c>
      <c r="V109" s="64">
        <f t="shared" si="5"/>
        <v>8.8495575221238937E-3</v>
      </c>
      <c r="W109" s="116">
        <v>43</v>
      </c>
      <c r="X109" s="65">
        <v>1</v>
      </c>
      <c r="Y109" s="64">
        <f t="shared" si="6"/>
        <v>2.3255813953488372E-2</v>
      </c>
      <c r="Z109" s="116">
        <f t="shared" si="17"/>
        <v>809</v>
      </c>
      <c r="AA109" s="65">
        <f t="shared" si="17"/>
        <v>35</v>
      </c>
      <c r="AB109" s="64">
        <f t="shared" si="8"/>
        <v>4.3263288009888753E-2</v>
      </c>
    </row>
    <row r="110" spans="2:30" s="12" customFormat="1" ht="13.5" customHeight="1">
      <c r="B110" s="244"/>
      <c r="C110" s="318"/>
      <c r="D110" s="76" t="s">
        <v>74</v>
      </c>
      <c r="E110" s="75">
        <v>20</v>
      </c>
      <c r="F110" s="75">
        <v>3</v>
      </c>
      <c r="G110" s="13">
        <f t="shared" si="0"/>
        <v>0.15</v>
      </c>
      <c r="H110" s="103">
        <v>38</v>
      </c>
      <c r="I110" s="75">
        <v>8</v>
      </c>
      <c r="J110" s="13">
        <f t="shared" si="1"/>
        <v>0.21052631578947367</v>
      </c>
      <c r="K110" s="103">
        <v>16140</v>
      </c>
      <c r="L110" s="75">
        <v>3709</v>
      </c>
      <c r="M110" s="13">
        <f t="shared" si="2"/>
        <v>0.22980173482032218</v>
      </c>
      <c r="N110" s="103">
        <v>14066</v>
      </c>
      <c r="O110" s="75">
        <v>2912</v>
      </c>
      <c r="P110" s="13">
        <f t="shared" si="3"/>
        <v>0.20702402957486138</v>
      </c>
      <c r="Q110" s="103">
        <v>9433</v>
      </c>
      <c r="R110" s="75">
        <v>1328</v>
      </c>
      <c r="S110" s="13">
        <f t="shared" si="4"/>
        <v>0.14078235980069967</v>
      </c>
      <c r="T110" s="103">
        <v>3864</v>
      </c>
      <c r="U110" s="75">
        <v>331</v>
      </c>
      <c r="V110" s="13">
        <f t="shared" si="5"/>
        <v>8.5662525879917184E-2</v>
      </c>
      <c r="W110" s="103">
        <v>1158</v>
      </c>
      <c r="X110" s="75">
        <v>71</v>
      </c>
      <c r="Y110" s="13">
        <f t="shared" si="6"/>
        <v>6.1312607944732297E-2</v>
      </c>
      <c r="Z110" s="103">
        <f t="shared" si="17"/>
        <v>44719</v>
      </c>
      <c r="AA110" s="75">
        <f t="shared" si="17"/>
        <v>8362</v>
      </c>
      <c r="AB110" s="13">
        <f t="shared" si="8"/>
        <v>0.18698987007759565</v>
      </c>
    </row>
    <row r="111" spans="2:30" s="12" customFormat="1" ht="13.5" customHeight="1">
      <c r="B111" s="242">
        <v>36</v>
      </c>
      <c r="C111" s="315" t="s">
        <v>2</v>
      </c>
      <c r="D111" s="80" t="s">
        <v>255</v>
      </c>
      <c r="E111" s="101">
        <v>15</v>
      </c>
      <c r="F111" s="79">
        <v>3</v>
      </c>
      <c r="G111" s="77">
        <f t="shared" si="0"/>
        <v>0.2</v>
      </c>
      <c r="H111" s="101">
        <v>39</v>
      </c>
      <c r="I111" s="79">
        <v>6</v>
      </c>
      <c r="J111" s="77">
        <f t="shared" si="1"/>
        <v>0.15384615384615385</v>
      </c>
      <c r="K111" s="101">
        <v>4252</v>
      </c>
      <c r="L111" s="79">
        <v>1973</v>
      </c>
      <c r="M111" s="77">
        <f t="shared" si="2"/>
        <v>0.46401693320790216</v>
      </c>
      <c r="N111" s="101">
        <v>3753</v>
      </c>
      <c r="O111" s="79">
        <v>1759</v>
      </c>
      <c r="P111" s="77">
        <f t="shared" si="3"/>
        <v>0.46869171329602982</v>
      </c>
      <c r="Q111" s="101">
        <v>2567</v>
      </c>
      <c r="R111" s="79">
        <v>988</v>
      </c>
      <c r="S111" s="77">
        <f t="shared" si="4"/>
        <v>0.38488507985975845</v>
      </c>
      <c r="T111" s="101">
        <v>1174</v>
      </c>
      <c r="U111" s="79">
        <v>327</v>
      </c>
      <c r="V111" s="77">
        <f t="shared" si="5"/>
        <v>0.27853492333901192</v>
      </c>
      <c r="W111" s="101">
        <v>380</v>
      </c>
      <c r="X111" s="79">
        <v>75</v>
      </c>
      <c r="Y111" s="77">
        <f t="shared" si="6"/>
        <v>0.19736842105263158</v>
      </c>
      <c r="Z111" s="101">
        <f t="shared" si="17"/>
        <v>12180</v>
      </c>
      <c r="AA111" s="79">
        <f t="shared" si="17"/>
        <v>5131</v>
      </c>
      <c r="AB111" s="77">
        <f t="shared" si="8"/>
        <v>0.42126436781609194</v>
      </c>
    </row>
    <row r="112" spans="2:30" s="12" customFormat="1" ht="13.5" customHeight="1">
      <c r="B112" s="243"/>
      <c r="C112" s="316"/>
      <c r="D112" s="66" t="s">
        <v>270</v>
      </c>
      <c r="E112" s="116">
        <v>1</v>
      </c>
      <c r="F112" s="65">
        <v>0</v>
      </c>
      <c r="G112" s="64">
        <f t="shared" si="0"/>
        <v>0</v>
      </c>
      <c r="H112" s="116">
        <v>2</v>
      </c>
      <c r="I112" s="65">
        <v>0</v>
      </c>
      <c r="J112" s="64">
        <f t="shared" si="1"/>
        <v>0</v>
      </c>
      <c r="K112" s="116">
        <v>113</v>
      </c>
      <c r="L112" s="65">
        <v>20</v>
      </c>
      <c r="M112" s="64">
        <f t="shared" si="2"/>
        <v>0.17699115044247787</v>
      </c>
      <c r="N112" s="116">
        <v>77</v>
      </c>
      <c r="O112" s="65">
        <v>6</v>
      </c>
      <c r="P112" s="64">
        <f t="shared" si="3"/>
        <v>7.792207792207792E-2</v>
      </c>
      <c r="Q112" s="116">
        <v>74</v>
      </c>
      <c r="R112" s="65">
        <v>6</v>
      </c>
      <c r="S112" s="64">
        <f t="shared" si="4"/>
        <v>8.1081081081081086E-2</v>
      </c>
      <c r="T112" s="116">
        <v>62</v>
      </c>
      <c r="U112" s="65">
        <v>1</v>
      </c>
      <c r="V112" s="64">
        <f t="shared" si="5"/>
        <v>1.6129032258064516E-2</v>
      </c>
      <c r="W112" s="116">
        <v>30</v>
      </c>
      <c r="X112" s="65">
        <v>0</v>
      </c>
      <c r="Y112" s="64">
        <f t="shared" si="6"/>
        <v>0</v>
      </c>
      <c r="Z112" s="116">
        <f t="shared" si="17"/>
        <v>359</v>
      </c>
      <c r="AA112" s="65">
        <f t="shared" si="17"/>
        <v>33</v>
      </c>
      <c r="AB112" s="64">
        <f t="shared" si="8"/>
        <v>9.1922005571030641E-2</v>
      </c>
    </row>
    <row r="113" spans="2:30" s="12" customFormat="1" ht="13.5" customHeight="1">
      <c r="B113" s="244"/>
      <c r="C113" s="318"/>
      <c r="D113" s="76" t="s">
        <v>74</v>
      </c>
      <c r="E113" s="75">
        <v>16</v>
      </c>
      <c r="F113" s="75">
        <v>3</v>
      </c>
      <c r="G113" s="13">
        <f t="shared" si="0"/>
        <v>0.1875</v>
      </c>
      <c r="H113" s="103">
        <v>41</v>
      </c>
      <c r="I113" s="75">
        <v>6</v>
      </c>
      <c r="J113" s="13">
        <f t="shared" si="1"/>
        <v>0.14634146341463414</v>
      </c>
      <c r="K113" s="103">
        <v>4365</v>
      </c>
      <c r="L113" s="75">
        <v>1993</v>
      </c>
      <c r="M113" s="13">
        <f t="shared" si="2"/>
        <v>0.45658648339060709</v>
      </c>
      <c r="N113" s="103">
        <v>3830</v>
      </c>
      <c r="O113" s="75">
        <v>1765</v>
      </c>
      <c r="P113" s="13">
        <f t="shared" si="3"/>
        <v>0.46083550913838123</v>
      </c>
      <c r="Q113" s="103">
        <v>2641</v>
      </c>
      <c r="R113" s="75">
        <v>994</v>
      </c>
      <c r="S113" s="13">
        <f t="shared" si="4"/>
        <v>0.37637258614161301</v>
      </c>
      <c r="T113" s="103">
        <v>1236</v>
      </c>
      <c r="U113" s="75">
        <v>328</v>
      </c>
      <c r="V113" s="13">
        <f t="shared" si="5"/>
        <v>0.26537216828478966</v>
      </c>
      <c r="W113" s="103">
        <v>410</v>
      </c>
      <c r="X113" s="75">
        <v>75</v>
      </c>
      <c r="Y113" s="13">
        <f t="shared" si="6"/>
        <v>0.18292682926829268</v>
      </c>
      <c r="Z113" s="103">
        <f t="shared" si="17"/>
        <v>12539</v>
      </c>
      <c r="AA113" s="75">
        <f t="shared" si="17"/>
        <v>5164</v>
      </c>
      <c r="AB113" s="13">
        <f t="shared" si="8"/>
        <v>0.41183507456734986</v>
      </c>
    </row>
    <row r="114" spans="2:30" s="12" customFormat="1" ht="13.5" customHeight="1">
      <c r="B114" s="242">
        <v>37</v>
      </c>
      <c r="C114" s="315" t="s">
        <v>3</v>
      </c>
      <c r="D114" s="80" t="s">
        <v>255</v>
      </c>
      <c r="E114" s="101">
        <v>16</v>
      </c>
      <c r="F114" s="79">
        <v>2</v>
      </c>
      <c r="G114" s="77">
        <f t="shared" si="0"/>
        <v>0.125</v>
      </c>
      <c r="H114" s="101">
        <v>104</v>
      </c>
      <c r="I114" s="79">
        <v>28</v>
      </c>
      <c r="J114" s="77">
        <f t="shared" si="1"/>
        <v>0.26923076923076922</v>
      </c>
      <c r="K114" s="101">
        <v>13710</v>
      </c>
      <c r="L114" s="79">
        <v>5406</v>
      </c>
      <c r="M114" s="77">
        <f t="shared" si="2"/>
        <v>0.39431072210065643</v>
      </c>
      <c r="N114" s="101">
        <v>11727</v>
      </c>
      <c r="O114" s="79">
        <v>4161</v>
      </c>
      <c r="P114" s="77">
        <f t="shared" si="3"/>
        <v>0.35482220516756202</v>
      </c>
      <c r="Q114" s="101">
        <v>8032</v>
      </c>
      <c r="R114" s="79">
        <v>2194</v>
      </c>
      <c r="S114" s="77">
        <f t="shared" si="4"/>
        <v>0.27315737051792827</v>
      </c>
      <c r="T114" s="101">
        <v>3224</v>
      </c>
      <c r="U114" s="79">
        <v>608</v>
      </c>
      <c r="V114" s="77">
        <f t="shared" si="5"/>
        <v>0.18858560794044665</v>
      </c>
      <c r="W114" s="101">
        <v>1034</v>
      </c>
      <c r="X114" s="79">
        <v>122</v>
      </c>
      <c r="Y114" s="77">
        <f t="shared" si="6"/>
        <v>0.11798839458413926</v>
      </c>
      <c r="Z114" s="101">
        <f t="shared" si="17"/>
        <v>37847</v>
      </c>
      <c r="AA114" s="79">
        <f t="shared" si="17"/>
        <v>12521</v>
      </c>
      <c r="AB114" s="77">
        <f t="shared" si="8"/>
        <v>0.33083203424313684</v>
      </c>
    </row>
    <row r="115" spans="2:30" s="12" customFormat="1" ht="13.5" customHeight="1">
      <c r="B115" s="243"/>
      <c r="C115" s="316"/>
      <c r="D115" s="66" t="s">
        <v>270</v>
      </c>
      <c r="E115" s="116">
        <v>0</v>
      </c>
      <c r="F115" s="65">
        <v>0</v>
      </c>
      <c r="G115" s="64" t="str">
        <f t="shared" si="0"/>
        <v>-</v>
      </c>
      <c r="H115" s="116">
        <v>1</v>
      </c>
      <c r="I115" s="65">
        <v>0</v>
      </c>
      <c r="J115" s="64">
        <f t="shared" si="1"/>
        <v>0</v>
      </c>
      <c r="K115" s="116">
        <v>117</v>
      </c>
      <c r="L115" s="65">
        <v>13</v>
      </c>
      <c r="M115" s="64">
        <f t="shared" si="2"/>
        <v>0.1111111111111111</v>
      </c>
      <c r="N115" s="116">
        <v>99</v>
      </c>
      <c r="O115" s="65">
        <v>8</v>
      </c>
      <c r="P115" s="64">
        <f t="shared" si="3"/>
        <v>8.0808080808080815E-2</v>
      </c>
      <c r="Q115" s="116">
        <v>111</v>
      </c>
      <c r="R115" s="65">
        <v>3</v>
      </c>
      <c r="S115" s="64">
        <f t="shared" si="4"/>
        <v>2.7027027027027029E-2</v>
      </c>
      <c r="T115" s="116">
        <v>88</v>
      </c>
      <c r="U115" s="65">
        <v>1</v>
      </c>
      <c r="V115" s="64">
        <f t="shared" si="5"/>
        <v>1.1363636363636364E-2</v>
      </c>
      <c r="W115" s="116">
        <v>32</v>
      </c>
      <c r="X115" s="65">
        <v>0</v>
      </c>
      <c r="Y115" s="64">
        <f t="shared" si="6"/>
        <v>0</v>
      </c>
      <c r="Z115" s="116">
        <f t="shared" si="17"/>
        <v>448</v>
      </c>
      <c r="AA115" s="65">
        <f t="shared" si="17"/>
        <v>25</v>
      </c>
      <c r="AB115" s="64">
        <f t="shared" si="8"/>
        <v>5.5803571428571432E-2</v>
      </c>
    </row>
    <row r="116" spans="2:30" s="12" customFormat="1" ht="13.5" customHeight="1">
      <c r="B116" s="244"/>
      <c r="C116" s="318"/>
      <c r="D116" s="76" t="s">
        <v>74</v>
      </c>
      <c r="E116" s="75">
        <v>16</v>
      </c>
      <c r="F116" s="75">
        <v>2</v>
      </c>
      <c r="G116" s="13">
        <f t="shared" si="0"/>
        <v>0.125</v>
      </c>
      <c r="H116" s="103">
        <v>105</v>
      </c>
      <c r="I116" s="75">
        <v>28</v>
      </c>
      <c r="J116" s="13">
        <f t="shared" si="1"/>
        <v>0.26666666666666666</v>
      </c>
      <c r="K116" s="103">
        <v>13827</v>
      </c>
      <c r="L116" s="75">
        <v>5419</v>
      </c>
      <c r="M116" s="13">
        <f t="shared" si="2"/>
        <v>0.39191437043465682</v>
      </c>
      <c r="N116" s="103">
        <v>11826</v>
      </c>
      <c r="O116" s="75">
        <v>4169</v>
      </c>
      <c r="P116" s="13">
        <f t="shared" si="3"/>
        <v>0.35252832741417217</v>
      </c>
      <c r="Q116" s="103">
        <v>8143</v>
      </c>
      <c r="R116" s="75">
        <v>2197</v>
      </c>
      <c r="S116" s="13">
        <f t="shared" si="4"/>
        <v>0.26980228417045315</v>
      </c>
      <c r="T116" s="103">
        <v>3312</v>
      </c>
      <c r="U116" s="75">
        <v>609</v>
      </c>
      <c r="V116" s="13">
        <f t="shared" si="5"/>
        <v>0.18387681159420291</v>
      </c>
      <c r="W116" s="103">
        <v>1066</v>
      </c>
      <c r="X116" s="75">
        <v>122</v>
      </c>
      <c r="Y116" s="13">
        <f t="shared" si="6"/>
        <v>0.11444652908067542</v>
      </c>
      <c r="Z116" s="103">
        <f t="shared" si="17"/>
        <v>38295</v>
      </c>
      <c r="AA116" s="75">
        <f t="shared" si="17"/>
        <v>12546</v>
      </c>
      <c r="AB116" s="13">
        <f t="shared" si="8"/>
        <v>0.32761457109283199</v>
      </c>
    </row>
    <row r="117" spans="2:30" s="12" customFormat="1" ht="13.5" customHeight="1">
      <c r="B117" s="242">
        <v>38</v>
      </c>
      <c r="C117" s="315" t="s">
        <v>45</v>
      </c>
      <c r="D117" s="80" t="s">
        <v>255</v>
      </c>
      <c r="E117" s="101">
        <v>19</v>
      </c>
      <c r="F117" s="79">
        <v>1</v>
      </c>
      <c r="G117" s="77">
        <f t="shared" si="0"/>
        <v>5.2631578947368418E-2</v>
      </c>
      <c r="H117" s="101">
        <v>51</v>
      </c>
      <c r="I117" s="79">
        <v>7</v>
      </c>
      <c r="J117" s="77">
        <f t="shared" si="1"/>
        <v>0.13725490196078433</v>
      </c>
      <c r="K117" s="101">
        <v>3141</v>
      </c>
      <c r="L117" s="79">
        <v>883</v>
      </c>
      <c r="M117" s="77">
        <f t="shared" si="2"/>
        <v>0.28112066220948745</v>
      </c>
      <c r="N117" s="101">
        <v>2541</v>
      </c>
      <c r="O117" s="79">
        <v>659</v>
      </c>
      <c r="P117" s="77">
        <f t="shared" si="3"/>
        <v>0.25934671389216846</v>
      </c>
      <c r="Q117" s="101">
        <v>1617</v>
      </c>
      <c r="R117" s="79">
        <v>328</v>
      </c>
      <c r="S117" s="77">
        <f t="shared" si="4"/>
        <v>0.20284477427334571</v>
      </c>
      <c r="T117" s="101">
        <v>658</v>
      </c>
      <c r="U117" s="79">
        <v>93</v>
      </c>
      <c r="V117" s="77">
        <f t="shared" si="5"/>
        <v>0.14133738601823709</v>
      </c>
      <c r="W117" s="101">
        <v>191</v>
      </c>
      <c r="X117" s="79">
        <v>21</v>
      </c>
      <c r="Y117" s="77">
        <f t="shared" si="6"/>
        <v>0.1099476439790576</v>
      </c>
      <c r="Z117" s="101">
        <f t="shared" si="17"/>
        <v>8218</v>
      </c>
      <c r="AA117" s="79">
        <f t="shared" si="17"/>
        <v>1992</v>
      </c>
      <c r="AB117" s="77">
        <f t="shared" si="8"/>
        <v>0.24239474324653201</v>
      </c>
    </row>
    <row r="118" spans="2:30" s="12" customFormat="1" ht="13.5" customHeight="1">
      <c r="B118" s="243"/>
      <c r="C118" s="316"/>
      <c r="D118" s="66" t="s">
        <v>270</v>
      </c>
      <c r="E118" s="116">
        <v>0</v>
      </c>
      <c r="F118" s="65">
        <v>0</v>
      </c>
      <c r="G118" s="64" t="str">
        <f t="shared" si="0"/>
        <v>-</v>
      </c>
      <c r="H118" s="116">
        <v>0</v>
      </c>
      <c r="I118" s="65">
        <v>0</v>
      </c>
      <c r="J118" s="64" t="str">
        <f t="shared" si="1"/>
        <v>-</v>
      </c>
      <c r="K118" s="116">
        <v>11</v>
      </c>
      <c r="L118" s="65">
        <v>1</v>
      </c>
      <c r="M118" s="64">
        <f t="shared" si="2"/>
        <v>9.0909090909090912E-2</v>
      </c>
      <c r="N118" s="116">
        <v>4</v>
      </c>
      <c r="O118" s="65">
        <v>0</v>
      </c>
      <c r="P118" s="64">
        <f t="shared" si="3"/>
        <v>0</v>
      </c>
      <c r="Q118" s="116">
        <v>7</v>
      </c>
      <c r="R118" s="65">
        <v>0</v>
      </c>
      <c r="S118" s="64">
        <f t="shared" si="4"/>
        <v>0</v>
      </c>
      <c r="T118" s="116">
        <v>3</v>
      </c>
      <c r="U118" s="65">
        <v>0</v>
      </c>
      <c r="V118" s="64">
        <f t="shared" si="5"/>
        <v>0</v>
      </c>
      <c r="W118" s="116">
        <v>1</v>
      </c>
      <c r="X118" s="65">
        <v>0</v>
      </c>
      <c r="Y118" s="64">
        <f t="shared" si="6"/>
        <v>0</v>
      </c>
      <c r="Z118" s="116">
        <f t="shared" si="17"/>
        <v>26</v>
      </c>
      <c r="AA118" s="65">
        <f t="shared" si="17"/>
        <v>1</v>
      </c>
      <c r="AB118" s="64">
        <f t="shared" si="8"/>
        <v>3.8461538461538464E-2</v>
      </c>
    </row>
    <row r="119" spans="2:30" s="12" customFormat="1" ht="13.5" customHeight="1">
      <c r="B119" s="244"/>
      <c r="C119" s="318"/>
      <c r="D119" s="76" t="s">
        <v>74</v>
      </c>
      <c r="E119" s="75">
        <v>19</v>
      </c>
      <c r="F119" s="75">
        <v>1</v>
      </c>
      <c r="G119" s="13">
        <f t="shared" si="0"/>
        <v>5.2631578947368418E-2</v>
      </c>
      <c r="H119" s="103">
        <v>51</v>
      </c>
      <c r="I119" s="75">
        <v>7</v>
      </c>
      <c r="J119" s="13">
        <f t="shared" si="1"/>
        <v>0.13725490196078433</v>
      </c>
      <c r="K119" s="103">
        <v>3152</v>
      </c>
      <c r="L119" s="75">
        <v>884</v>
      </c>
      <c r="M119" s="13">
        <f t="shared" si="2"/>
        <v>0.28045685279187815</v>
      </c>
      <c r="N119" s="103">
        <v>2545</v>
      </c>
      <c r="O119" s="75">
        <v>659</v>
      </c>
      <c r="P119" s="13">
        <f t="shared" si="3"/>
        <v>0.25893909626719058</v>
      </c>
      <c r="Q119" s="103">
        <v>1624</v>
      </c>
      <c r="R119" s="75">
        <v>328</v>
      </c>
      <c r="S119" s="13">
        <f t="shared" si="4"/>
        <v>0.2019704433497537</v>
      </c>
      <c r="T119" s="103">
        <v>661</v>
      </c>
      <c r="U119" s="75">
        <v>93</v>
      </c>
      <c r="V119" s="13">
        <f t="shared" si="5"/>
        <v>0.14069591527987896</v>
      </c>
      <c r="W119" s="103">
        <v>192</v>
      </c>
      <c r="X119" s="75">
        <v>21</v>
      </c>
      <c r="Y119" s="13">
        <f t="shared" si="6"/>
        <v>0.109375</v>
      </c>
      <c r="Z119" s="103">
        <f t="shared" si="17"/>
        <v>8244</v>
      </c>
      <c r="AA119" s="75">
        <f t="shared" si="17"/>
        <v>1993</v>
      </c>
      <c r="AB119" s="13">
        <f t="shared" si="8"/>
        <v>0.24175157690441534</v>
      </c>
    </row>
    <row r="120" spans="2:30" s="12" customFormat="1" ht="13.5" customHeight="1">
      <c r="B120" s="242">
        <v>39</v>
      </c>
      <c r="C120" s="315" t="s">
        <v>8</v>
      </c>
      <c r="D120" s="80" t="s">
        <v>255</v>
      </c>
      <c r="E120" s="101">
        <v>41</v>
      </c>
      <c r="F120" s="79">
        <v>5</v>
      </c>
      <c r="G120" s="77">
        <f t="shared" si="0"/>
        <v>0.12195121951219512</v>
      </c>
      <c r="H120" s="101">
        <v>123</v>
      </c>
      <c r="I120" s="79">
        <v>24</v>
      </c>
      <c r="J120" s="77">
        <f t="shared" si="1"/>
        <v>0.1951219512195122</v>
      </c>
      <c r="K120" s="101">
        <v>17608</v>
      </c>
      <c r="L120" s="79">
        <v>6222</v>
      </c>
      <c r="M120" s="77">
        <f t="shared" si="2"/>
        <v>0.353362108132667</v>
      </c>
      <c r="N120" s="101">
        <v>14330</v>
      </c>
      <c r="O120" s="79">
        <v>4573</v>
      </c>
      <c r="P120" s="77">
        <f t="shared" si="3"/>
        <v>0.31912072575017447</v>
      </c>
      <c r="Q120" s="101">
        <v>8824</v>
      </c>
      <c r="R120" s="79">
        <v>2197</v>
      </c>
      <c r="S120" s="77">
        <f t="shared" si="4"/>
        <v>0.24898005439709883</v>
      </c>
      <c r="T120" s="101">
        <v>3714</v>
      </c>
      <c r="U120" s="79">
        <v>596</v>
      </c>
      <c r="V120" s="77">
        <f t="shared" si="5"/>
        <v>0.16047388260635434</v>
      </c>
      <c r="W120" s="101">
        <v>1079</v>
      </c>
      <c r="X120" s="79">
        <v>76</v>
      </c>
      <c r="Y120" s="77">
        <f t="shared" si="6"/>
        <v>7.0435588507877664E-2</v>
      </c>
      <c r="Z120" s="101">
        <f t="shared" si="17"/>
        <v>45719</v>
      </c>
      <c r="AA120" s="79">
        <f t="shared" si="17"/>
        <v>13693</v>
      </c>
      <c r="AB120" s="77">
        <f t="shared" si="8"/>
        <v>0.29950348870272753</v>
      </c>
    </row>
    <row r="121" spans="2:30" s="12" customFormat="1" ht="13.5" customHeight="1">
      <c r="B121" s="243"/>
      <c r="C121" s="316"/>
      <c r="D121" s="66" t="s">
        <v>270</v>
      </c>
      <c r="E121" s="116">
        <v>1</v>
      </c>
      <c r="F121" s="65">
        <v>0</v>
      </c>
      <c r="G121" s="64">
        <f t="shared" si="0"/>
        <v>0</v>
      </c>
      <c r="H121" s="116">
        <v>1</v>
      </c>
      <c r="I121" s="65">
        <v>0</v>
      </c>
      <c r="J121" s="64">
        <f t="shared" si="1"/>
        <v>0</v>
      </c>
      <c r="K121" s="116">
        <v>155</v>
      </c>
      <c r="L121" s="65">
        <v>20</v>
      </c>
      <c r="M121" s="64">
        <f t="shared" si="2"/>
        <v>0.12903225806451613</v>
      </c>
      <c r="N121" s="116">
        <v>106</v>
      </c>
      <c r="O121" s="65">
        <v>8</v>
      </c>
      <c r="P121" s="64">
        <f t="shared" si="3"/>
        <v>7.5471698113207544E-2</v>
      </c>
      <c r="Q121" s="116">
        <v>115</v>
      </c>
      <c r="R121" s="65">
        <v>5</v>
      </c>
      <c r="S121" s="64">
        <f t="shared" si="4"/>
        <v>4.3478260869565216E-2</v>
      </c>
      <c r="T121" s="116">
        <v>93</v>
      </c>
      <c r="U121" s="65">
        <v>1</v>
      </c>
      <c r="V121" s="64">
        <f t="shared" si="5"/>
        <v>1.0752688172043012E-2</v>
      </c>
      <c r="W121" s="116">
        <v>37</v>
      </c>
      <c r="X121" s="65">
        <v>0</v>
      </c>
      <c r="Y121" s="64">
        <f t="shared" si="6"/>
        <v>0</v>
      </c>
      <c r="Z121" s="116">
        <f t="shared" si="17"/>
        <v>508</v>
      </c>
      <c r="AA121" s="65">
        <f t="shared" si="17"/>
        <v>34</v>
      </c>
      <c r="AB121" s="64">
        <f t="shared" si="8"/>
        <v>6.6929133858267723E-2</v>
      </c>
    </row>
    <row r="122" spans="2:30" s="12" customFormat="1" ht="13.5" customHeight="1">
      <c r="B122" s="244"/>
      <c r="C122" s="318"/>
      <c r="D122" s="76" t="s">
        <v>74</v>
      </c>
      <c r="E122" s="75">
        <v>42</v>
      </c>
      <c r="F122" s="75">
        <v>5</v>
      </c>
      <c r="G122" s="13">
        <f t="shared" si="0"/>
        <v>0.11904761904761904</v>
      </c>
      <c r="H122" s="103">
        <v>124</v>
      </c>
      <c r="I122" s="75">
        <v>24</v>
      </c>
      <c r="J122" s="13">
        <f t="shared" si="1"/>
        <v>0.19354838709677419</v>
      </c>
      <c r="K122" s="103">
        <v>17763</v>
      </c>
      <c r="L122" s="75">
        <v>6242</v>
      </c>
      <c r="M122" s="13">
        <f t="shared" si="2"/>
        <v>0.35140460507797106</v>
      </c>
      <c r="N122" s="103">
        <v>14436</v>
      </c>
      <c r="O122" s="75">
        <v>4581</v>
      </c>
      <c r="P122" s="13">
        <f t="shared" si="3"/>
        <v>0.31733167082294267</v>
      </c>
      <c r="Q122" s="103">
        <v>8939</v>
      </c>
      <c r="R122" s="75">
        <v>2202</v>
      </c>
      <c r="S122" s="13">
        <f t="shared" si="4"/>
        <v>0.24633627922586418</v>
      </c>
      <c r="T122" s="103">
        <v>3807</v>
      </c>
      <c r="U122" s="75">
        <v>597</v>
      </c>
      <c r="V122" s="13">
        <f t="shared" si="5"/>
        <v>0.15681639085894405</v>
      </c>
      <c r="W122" s="103">
        <v>1116</v>
      </c>
      <c r="X122" s="75">
        <v>76</v>
      </c>
      <c r="Y122" s="13">
        <f t="shared" si="6"/>
        <v>6.8100358422939072E-2</v>
      </c>
      <c r="Z122" s="103">
        <f t="shared" si="17"/>
        <v>46227</v>
      </c>
      <c r="AA122" s="75">
        <f t="shared" si="17"/>
        <v>13727</v>
      </c>
      <c r="AB122" s="13">
        <f t="shared" si="8"/>
        <v>0.29694767127436345</v>
      </c>
    </row>
    <row r="123" spans="2:30" s="12" customFormat="1" ht="13.5" customHeight="1">
      <c r="B123" s="242">
        <v>40</v>
      </c>
      <c r="C123" s="315" t="s">
        <v>46</v>
      </c>
      <c r="D123" s="80" t="s">
        <v>255</v>
      </c>
      <c r="E123" s="101">
        <v>49</v>
      </c>
      <c r="F123" s="79">
        <v>3</v>
      </c>
      <c r="G123" s="77">
        <f t="shared" si="0"/>
        <v>6.1224489795918366E-2</v>
      </c>
      <c r="H123" s="101">
        <v>117</v>
      </c>
      <c r="I123" s="79">
        <v>17</v>
      </c>
      <c r="J123" s="77">
        <f t="shared" si="1"/>
        <v>0.14529914529914531</v>
      </c>
      <c r="K123" s="101">
        <v>3680</v>
      </c>
      <c r="L123" s="79">
        <v>838</v>
      </c>
      <c r="M123" s="77">
        <f t="shared" si="2"/>
        <v>0.22771739130434782</v>
      </c>
      <c r="N123" s="101">
        <v>2970</v>
      </c>
      <c r="O123" s="79">
        <v>598</v>
      </c>
      <c r="P123" s="77">
        <f t="shared" si="3"/>
        <v>0.20134680134680136</v>
      </c>
      <c r="Q123" s="101">
        <v>1951</v>
      </c>
      <c r="R123" s="79">
        <v>273</v>
      </c>
      <c r="S123" s="77">
        <f t="shared" si="4"/>
        <v>0.13992824192721681</v>
      </c>
      <c r="T123" s="101">
        <v>821</v>
      </c>
      <c r="U123" s="79">
        <v>81</v>
      </c>
      <c r="V123" s="77">
        <f t="shared" si="5"/>
        <v>9.866017052375152E-2</v>
      </c>
      <c r="W123" s="101">
        <v>205</v>
      </c>
      <c r="X123" s="79">
        <v>17</v>
      </c>
      <c r="Y123" s="77">
        <f t="shared" si="6"/>
        <v>8.2926829268292687E-2</v>
      </c>
      <c r="Z123" s="101">
        <f t="shared" si="17"/>
        <v>9793</v>
      </c>
      <c r="AA123" s="79">
        <f t="shared" si="17"/>
        <v>1827</v>
      </c>
      <c r="AB123" s="77">
        <f t="shared" si="8"/>
        <v>0.18656182987848463</v>
      </c>
    </row>
    <row r="124" spans="2:30" s="12" customFormat="1" ht="13.5" customHeight="1">
      <c r="B124" s="243"/>
      <c r="C124" s="316"/>
      <c r="D124" s="66" t="s">
        <v>270</v>
      </c>
      <c r="E124" s="116">
        <v>0</v>
      </c>
      <c r="F124" s="65">
        <v>0</v>
      </c>
      <c r="G124" s="64" t="str">
        <f t="shared" si="0"/>
        <v>-</v>
      </c>
      <c r="H124" s="116">
        <v>1</v>
      </c>
      <c r="I124" s="65">
        <v>0</v>
      </c>
      <c r="J124" s="64">
        <f t="shared" si="1"/>
        <v>0</v>
      </c>
      <c r="K124" s="116">
        <v>11</v>
      </c>
      <c r="L124" s="65">
        <v>2</v>
      </c>
      <c r="M124" s="64">
        <f t="shared" si="2"/>
        <v>0.18181818181818182</v>
      </c>
      <c r="N124" s="116">
        <v>13</v>
      </c>
      <c r="O124" s="65">
        <v>1</v>
      </c>
      <c r="P124" s="64">
        <f t="shared" si="3"/>
        <v>7.6923076923076927E-2</v>
      </c>
      <c r="Q124" s="116">
        <v>5</v>
      </c>
      <c r="R124" s="65">
        <v>0</v>
      </c>
      <c r="S124" s="64">
        <f t="shared" si="4"/>
        <v>0</v>
      </c>
      <c r="T124" s="116">
        <v>8</v>
      </c>
      <c r="U124" s="65">
        <v>0</v>
      </c>
      <c r="V124" s="64">
        <f t="shared" si="5"/>
        <v>0</v>
      </c>
      <c r="W124" s="116">
        <v>0</v>
      </c>
      <c r="X124" s="65">
        <v>0</v>
      </c>
      <c r="Y124" s="64" t="str">
        <f t="shared" si="6"/>
        <v>-</v>
      </c>
      <c r="Z124" s="116">
        <f t="shared" si="17"/>
        <v>38</v>
      </c>
      <c r="AA124" s="65">
        <f t="shared" si="17"/>
        <v>3</v>
      </c>
      <c r="AB124" s="64">
        <f t="shared" si="8"/>
        <v>7.8947368421052627E-2</v>
      </c>
    </row>
    <row r="125" spans="2:30" s="12" customFormat="1" ht="13.5" customHeight="1">
      <c r="B125" s="244"/>
      <c r="C125" s="318"/>
      <c r="D125" s="63" t="s">
        <v>74</v>
      </c>
      <c r="E125" s="62">
        <v>49</v>
      </c>
      <c r="F125" s="62">
        <v>3</v>
      </c>
      <c r="G125" s="60">
        <f t="shared" si="0"/>
        <v>6.1224489795918366E-2</v>
      </c>
      <c r="H125" s="105">
        <v>118</v>
      </c>
      <c r="I125" s="62">
        <v>17</v>
      </c>
      <c r="J125" s="60">
        <f t="shared" si="1"/>
        <v>0.1440677966101695</v>
      </c>
      <c r="K125" s="105">
        <v>3691</v>
      </c>
      <c r="L125" s="62">
        <v>840</v>
      </c>
      <c r="M125" s="60">
        <f t="shared" si="2"/>
        <v>0.22758060146301815</v>
      </c>
      <c r="N125" s="105">
        <v>2983</v>
      </c>
      <c r="O125" s="62">
        <v>599</v>
      </c>
      <c r="P125" s="60">
        <f t="shared" si="3"/>
        <v>0.20080455916862219</v>
      </c>
      <c r="Q125" s="105">
        <v>1956</v>
      </c>
      <c r="R125" s="62">
        <v>273</v>
      </c>
      <c r="S125" s="60">
        <f t="shared" si="4"/>
        <v>0.13957055214723926</v>
      </c>
      <c r="T125" s="105">
        <v>829</v>
      </c>
      <c r="U125" s="62">
        <v>81</v>
      </c>
      <c r="V125" s="60">
        <f t="shared" si="5"/>
        <v>9.7708082026537996E-2</v>
      </c>
      <c r="W125" s="105">
        <v>205</v>
      </c>
      <c r="X125" s="62">
        <v>17</v>
      </c>
      <c r="Y125" s="60">
        <f t="shared" si="6"/>
        <v>8.2926829268292687E-2</v>
      </c>
      <c r="Z125" s="105">
        <f t="shared" si="17"/>
        <v>9831</v>
      </c>
      <c r="AA125" s="62">
        <f t="shared" si="17"/>
        <v>1830</v>
      </c>
      <c r="AB125" s="60">
        <f t="shared" si="8"/>
        <v>0.18614586512053707</v>
      </c>
      <c r="AD125" s="2"/>
    </row>
    <row r="126" spans="2:30" s="12" customFormat="1" ht="13.5" customHeight="1">
      <c r="B126" s="242">
        <v>41</v>
      </c>
      <c r="C126" s="315" t="s">
        <v>13</v>
      </c>
      <c r="D126" s="80" t="s">
        <v>255</v>
      </c>
      <c r="E126" s="101">
        <v>15</v>
      </c>
      <c r="F126" s="79">
        <v>1</v>
      </c>
      <c r="G126" s="77">
        <f t="shared" si="0"/>
        <v>6.6666666666666666E-2</v>
      </c>
      <c r="H126" s="101">
        <v>107</v>
      </c>
      <c r="I126" s="79">
        <v>12</v>
      </c>
      <c r="J126" s="77">
        <f t="shared" si="1"/>
        <v>0.11214953271028037</v>
      </c>
      <c r="K126" s="101">
        <v>6843</v>
      </c>
      <c r="L126" s="79">
        <v>1109</v>
      </c>
      <c r="M126" s="77">
        <f t="shared" si="2"/>
        <v>0.16206342247552244</v>
      </c>
      <c r="N126" s="101">
        <v>5996</v>
      </c>
      <c r="O126" s="79">
        <v>730</v>
      </c>
      <c r="P126" s="77">
        <f t="shared" si="3"/>
        <v>0.12174783188792529</v>
      </c>
      <c r="Q126" s="101">
        <v>3585</v>
      </c>
      <c r="R126" s="79">
        <v>308</v>
      </c>
      <c r="S126" s="77">
        <f t="shared" si="4"/>
        <v>8.5913528591352858E-2</v>
      </c>
      <c r="T126" s="101">
        <v>1346</v>
      </c>
      <c r="U126" s="79">
        <v>69</v>
      </c>
      <c r="V126" s="77">
        <f t="shared" si="5"/>
        <v>5.1263001485884099E-2</v>
      </c>
      <c r="W126" s="101">
        <v>396</v>
      </c>
      <c r="X126" s="79">
        <v>13</v>
      </c>
      <c r="Y126" s="77">
        <f t="shared" si="6"/>
        <v>3.2828282828282832E-2</v>
      </c>
      <c r="Z126" s="101">
        <f t="shared" si="17"/>
        <v>18288</v>
      </c>
      <c r="AA126" s="79">
        <f t="shared" si="17"/>
        <v>2242</v>
      </c>
      <c r="AB126" s="77">
        <f t="shared" si="8"/>
        <v>0.12259405074365705</v>
      </c>
      <c r="AD126" s="87"/>
    </row>
    <row r="127" spans="2:30" s="12" customFormat="1" ht="13.5" customHeight="1">
      <c r="B127" s="243"/>
      <c r="C127" s="316"/>
      <c r="D127" s="66" t="s">
        <v>270</v>
      </c>
      <c r="E127" s="116">
        <v>0</v>
      </c>
      <c r="F127" s="65">
        <v>0</v>
      </c>
      <c r="G127" s="64" t="str">
        <f t="shared" si="0"/>
        <v>-</v>
      </c>
      <c r="H127" s="116">
        <v>0</v>
      </c>
      <c r="I127" s="65">
        <v>0</v>
      </c>
      <c r="J127" s="64" t="str">
        <f t="shared" si="1"/>
        <v>-</v>
      </c>
      <c r="K127" s="116">
        <v>31</v>
      </c>
      <c r="L127" s="65">
        <v>2</v>
      </c>
      <c r="M127" s="64">
        <f t="shared" si="2"/>
        <v>6.4516129032258063E-2</v>
      </c>
      <c r="N127" s="116">
        <v>29</v>
      </c>
      <c r="O127" s="65">
        <v>0</v>
      </c>
      <c r="P127" s="64">
        <f t="shared" si="3"/>
        <v>0</v>
      </c>
      <c r="Q127" s="116">
        <v>17</v>
      </c>
      <c r="R127" s="65">
        <v>0</v>
      </c>
      <c r="S127" s="64">
        <f t="shared" si="4"/>
        <v>0</v>
      </c>
      <c r="T127" s="116">
        <v>13</v>
      </c>
      <c r="U127" s="65">
        <v>0</v>
      </c>
      <c r="V127" s="64">
        <f t="shared" si="5"/>
        <v>0</v>
      </c>
      <c r="W127" s="116">
        <v>1</v>
      </c>
      <c r="X127" s="65">
        <v>0</v>
      </c>
      <c r="Y127" s="64">
        <f t="shared" si="6"/>
        <v>0</v>
      </c>
      <c r="Z127" s="116">
        <f t="shared" si="17"/>
        <v>91</v>
      </c>
      <c r="AA127" s="65">
        <f t="shared" si="17"/>
        <v>2</v>
      </c>
      <c r="AB127" s="64">
        <f t="shared" si="8"/>
        <v>2.197802197802198E-2</v>
      </c>
      <c r="AD127" s="87"/>
    </row>
    <row r="128" spans="2:30" s="12" customFormat="1" ht="13.5" customHeight="1">
      <c r="B128" s="244"/>
      <c r="C128" s="318"/>
      <c r="D128" s="76" t="s">
        <v>74</v>
      </c>
      <c r="E128" s="75">
        <v>15</v>
      </c>
      <c r="F128" s="75">
        <v>1</v>
      </c>
      <c r="G128" s="13">
        <f t="shared" si="0"/>
        <v>6.6666666666666666E-2</v>
      </c>
      <c r="H128" s="103">
        <v>107</v>
      </c>
      <c r="I128" s="75">
        <v>12</v>
      </c>
      <c r="J128" s="13">
        <f t="shared" si="1"/>
        <v>0.11214953271028037</v>
      </c>
      <c r="K128" s="103">
        <v>6874</v>
      </c>
      <c r="L128" s="75">
        <v>1111</v>
      </c>
      <c r="M128" s="13">
        <f t="shared" si="2"/>
        <v>0.16162350887401805</v>
      </c>
      <c r="N128" s="103">
        <v>6025</v>
      </c>
      <c r="O128" s="75">
        <v>730</v>
      </c>
      <c r="P128" s="13">
        <f t="shared" si="3"/>
        <v>0.12116182572614108</v>
      </c>
      <c r="Q128" s="103">
        <v>3602</v>
      </c>
      <c r="R128" s="75">
        <v>308</v>
      </c>
      <c r="S128" s="13">
        <f t="shared" si="4"/>
        <v>8.5508051082731809E-2</v>
      </c>
      <c r="T128" s="103">
        <v>1359</v>
      </c>
      <c r="U128" s="75">
        <v>69</v>
      </c>
      <c r="V128" s="13">
        <f t="shared" si="5"/>
        <v>5.0772626931567331E-2</v>
      </c>
      <c r="W128" s="103">
        <v>397</v>
      </c>
      <c r="X128" s="75">
        <v>13</v>
      </c>
      <c r="Y128" s="13">
        <f t="shared" si="6"/>
        <v>3.2745591939546598E-2</v>
      </c>
      <c r="Z128" s="103">
        <f t="shared" si="17"/>
        <v>18379</v>
      </c>
      <c r="AA128" s="75">
        <f t="shared" si="17"/>
        <v>2244</v>
      </c>
      <c r="AB128" s="13">
        <f t="shared" si="8"/>
        <v>0.12209587028674031</v>
      </c>
      <c r="AD128" s="87"/>
    </row>
    <row r="129" spans="2:30" s="12" customFormat="1" ht="13.5" customHeight="1">
      <c r="B129" s="242">
        <v>42</v>
      </c>
      <c r="C129" s="315" t="s">
        <v>14</v>
      </c>
      <c r="D129" s="80" t="s">
        <v>255</v>
      </c>
      <c r="E129" s="101">
        <v>112</v>
      </c>
      <c r="F129" s="79">
        <v>20</v>
      </c>
      <c r="G129" s="77">
        <f t="shared" si="0"/>
        <v>0.17857142857142858</v>
      </c>
      <c r="H129" s="101">
        <v>295</v>
      </c>
      <c r="I129" s="79">
        <v>33</v>
      </c>
      <c r="J129" s="77">
        <f t="shared" si="1"/>
        <v>0.11186440677966102</v>
      </c>
      <c r="K129" s="101">
        <v>18438</v>
      </c>
      <c r="L129" s="79">
        <v>4610</v>
      </c>
      <c r="M129" s="77">
        <f t="shared" si="2"/>
        <v>0.25002711790866688</v>
      </c>
      <c r="N129" s="101">
        <v>14223</v>
      </c>
      <c r="O129" s="79">
        <v>2851</v>
      </c>
      <c r="P129" s="77">
        <f t="shared" si="3"/>
        <v>0.20044997539197076</v>
      </c>
      <c r="Q129" s="101">
        <v>8613</v>
      </c>
      <c r="R129" s="79">
        <v>1070</v>
      </c>
      <c r="S129" s="77">
        <f t="shared" si="4"/>
        <v>0.12423081388598629</v>
      </c>
      <c r="T129" s="101">
        <v>3600</v>
      </c>
      <c r="U129" s="79">
        <v>255</v>
      </c>
      <c r="V129" s="77">
        <f t="shared" si="5"/>
        <v>7.0833333333333331E-2</v>
      </c>
      <c r="W129" s="101">
        <v>1144</v>
      </c>
      <c r="X129" s="79">
        <v>35</v>
      </c>
      <c r="Y129" s="77">
        <f t="shared" si="6"/>
        <v>3.0594405594405596E-2</v>
      </c>
      <c r="Z129" s="101">
        <f t="shared" si="17"/>
        <v>46425</v>
      </c>
      <c r="AA129" s="79">
        <f t="shared" si="17"/>
        <v>8874</v>
      </c>
      <c r="AB129" s="77">
        <f t="shared" si="8"/>
        <v>0.19114701130856221</v>
      </c>
      <c r="AD129" s="87"/>
    </row>
    <row r="130" spans="2:30" s="12" customFormat="1" ht="13.5" customHeight="1">
      <c r="B130" s="243"/>
      <c r="C130" s="316"/>
      <c r="D130" s="66" t="s">
        <v>270</v>
      </c>
      <c r="E130" s="116">
        <v>1</v>
      </c>
      <c r="F130" s="65">
        <v>0</v>
      </c>
      <c r="G130" s="64">
        <f t="shared" si="0"/>
        <v>0</v>
      </c>
      <c r="H130" s="116">
        <v>11</v>
      </c>
      <c r="I130" s="65">
        <v>1</v>
      </c>
      <c r="J130" s="64">
        <f t="shared" si="1"/>
        <v>9.0909090909090912E-2</v>
      </c>
      <c r="K130" s="116">
        <v>452</v>
      </c>
      <c r="L130" s="65">
        <v>62</v>
      </c>
      <c r="M130" s="64">
        <f t="shared" si="2"/>
        <v>0.13716814159292035</v>
      </c>
      <c r="N130" s="116">
        <v>307</v>
      </c>
      <c r="O130" s="65">
        <v>30</v>
      </c>
      <c r="P130" s="64">
        <f t="shared" si="3"/>
        <v>9.7719869706840393E-2</v>
      </c>
      <c r="Q130" s="116">
        <v>214</v>
      </c>
      <c r="R130" s="65">
        <v>13</v>
      </c>
      <c r="S130" s="64">
        <f t="shared" si="4"/>
        <v>6.0747663551401869E-2</v>
      </c>
      <c r="T130" s="116">
        <v>108</v>
      </c>
      <c r="U130" s="65">
        <v>2</v>
      </c>
      <c r="V130" s="64">
        <f t="shared" si="5"/>
        <v>1.8518518518518517E-2</v>
      </c>
      <c r="W130" s="116">
        <v>46</v>
      </c>
      <c r="X130" s="65">
        <v>1</v>
      </c>
      <c r="Y130" s="64">
        <f t="shared" si="6"/>
        <v>2.1739130434782608E-2</v>
      </c>
      <c r="Z130" s="116">
        <f t="shared" si="17"/>
        <v>1139</v>
      </c>
      <c r="AA130" s="65">
        <f t="shared" si="17"/>
        <v>109</v>
      </c>
      <c r="AB130" s="64">
        <f t="shared" si="8"/>
        <v>9.5697980684811237E-2</v>
      </c>
      <c r="AD130" s="87"/>
    </row>
    <row r="131" spans="2:30" s="12" customFormat="1" ht="13.5" customHeight="1">
      <c r="B131" s="244"/>
      <c r="C131" s="318"/>
      <c r="D131" s="76" t="s">
        <v>74</v>
      </c>
      <c r="E131" s="75">
        <v>113</v>
      </c>
      <c r="F131" s="75">
        <v>20</v>
      </c>
      <c r="G131" s="13">
        <f t="shared" si="0"/>
        <v>0.17699115044247787</v>
      </c>
      <c r="H131" s="103">
        <v>306</v>
      </c>
      <c r="I131" s="75">
        <v>34</v>
      </c>
      <c r="J131" s="13">
        <f t="shared" si="1"/>
        <v>0.1111111111111111</v>
      </c>
      <c r="K131" s="103">
        <v>18890</v>
      </c>
      <c r="L131" s="75">
        <v>4672</v>
      </c>
      <c r="M131" s="13">
        <f t="shared" si="2"/>
        <v>0.24732662784542087</v>
      </c>
      <c r="N131" s="103">
        <v>14530</v>
      </c>
      <c r="O131" s="75">
        <v>2881</v>
      </c>
      <c r="P131" s="13">
        <f t="shared" si="3"/>
        <v>0.19827942188575362</v>
      </c>
      <c r="Q131" s="103">
        <v>8827</v>
      </c>
      <c r="R131" s="75">
        <v>1083</v>
      </c>
      <c r="S131" s="13">
        <f t="shared" si="4"/>
        <v>0.12269174124844227</v>
      </c>
      <c r="T131" s="103">
        <v>3708</v>
      </c>
      <c r="U131" s="75">
        <v>257</v>
      </c>
      <c r="V131" s="13">
        <f t="shared" si="5"/>
        <v>6.9309600862998921E-2</v>
      </c>
      <c r="W131" s="103">
        <v>1190</v>
      </c>
      <c r="X131" s="75">
        <v>36</v>
      </c>
      <c r="Y131" s="13">
        <f t="shared" si="6"/>
        <v>3.0252100840336135E-2</v>
      </c>
      <c r="Z131" s="103">
        <f t="shared" si="17"/>
        <v>47564</v>
      </c>
      <c r="AA131" s="75">
        <f t="shared" si="17"/>
        <v>8983</v>
      </c>
      <c r="AB131" s="13">
        <f t="shared" si="8"/>
        <v>0.18886132369018585</v>
      </c>
      <c r="AD131" s="87"/>
    </row>
    <row r="132" spans="2:30" s="12" customFormat="1" ht="13.5" customHeight="1">
      <c r="B132" s="242">
        <v>43</v>
      </c>
      <c r="C132" s="315" t="s">
        <v>9</v>
      </c>
      <c r="D132" s="80" t="s">
        <v>255</v>
      </c>
      <c r="E132" s="101">
        <v>55</v>
      </c>
      <c r="F132" s="79">
        <v>5</v>
      </c>
      <c r="G132" s="77">
        <f t="shared" si="0"/>
        <v>9.0909090909090912E-2</v>
      </c>
      <c r="H132" s="101">
        <v>150</v>
      </c>
      <c r="I132" s="79">
        <v>18</v>
      </c>
      <c r="J132" s="77">
        <f t="shared" si="1"/>
        <v>0.12</v>
      </c>
      <c r="K132" s="101">
        <v>11051</v>
      </c>
      <c r="L132" s="79">
        <v>3169</v>
      </c>
      <c r="M132" s="77">
        <f t="shared" si="2"/>
        <v>0.28676137906071847</v>
      </c>
      <c r="N132" s="101">
        <v>8638</v>
      </c>
      <c r="O132" s="79">
        <v>2267</v>
      </c>
      <c r="P132" s="77">
        <f t="shared" si="3"/>
        <v>0.26244501041907847</v>
      </c>
      <c r="Q132" s="101">
        <v>5364</v>
      </c>
      <c r="R132" s="79">
        <v>1019</v>
      </c>
      <c r="S132" s="77">
        <f t="shared" si="4"/>
        <v>0.18997017151379567</v>
      </c>
      <c r="T132" s="101">
        <v>2303</v>
      </c>
      <c r="U132" s="79">
        <v>252</v>
      </c>
      <c r="V132" s="77">
        <f t="shared" si="5"/>
        <v>0.10942249240121581</v>
      </c>
      <c r="W132" s="101">
        <v>730</v>
      </c>
      <c r="X132" s="79">
        <v>41</v>
      </c>
      <c r="Y132" s="77">
        <f t="shared" si="6"/>
        <v>5.6164383561643834E-2</v>
      </c>
      <c r="Z132" s="101">
        <f t="shared" si="17"/>
        <v>28291</v>
      </c>
      <c r="AA132" s="79">
        <f t="shared" si="17"/>
        <v>6771</v>
      </c>
      <c r="AB132" s="77">
        <f t="shared" si="8"/>
        <v>0.23933406383655578</v>
      </c>
      <c r="AD132" s="87"/>
    </row>
    <row r="133" spans="2:30" s="12" customFormat="1" ht="13.5" customHeight="1">
      <c r="B133" s="243"/>
      <c r="C133" s="316"/>
      <c r="D133" s="66" t="s">
        <v>270</v>
      </c>
      <c r="E133" s="116">
        <v>1</v>
      </c>
      <c r="F133" s="65">
        <v>0</v>
      </c>
      <c r="G133" s="64">
        <f t="shared" si="0"/>
        <v>0</v>
      </c>
      <c r="H133" s="116">
        <v>4</v>
      </c>
      <c r="I133" s="65">
        <v>2</v>
      </c>
      <c r="J133" s="64">
        <f t="shared" si="1"/>
        <v>0.5</v>
      </c>
      <c r="K133" s="116">
        <v>94</v>
      </c>
      <c r="L133" s="65">
        <v>7</v>
      </c>
      <c r="M133" s="64">
        <f t="shared" si="2"/>
        <v>7.4468085106382975E-2</v>
      </c>
      <c r="N133" s="116">
        <v>62</v>
      </c>
      <c r="O133" s="65">
        <v>4</v>
      </c>
      <c r="P133" s="64">
        <f t="shared" si="3"/>
        <v>6.4516129032258063E-2</v>
      </c>
      <c r="Q133" s="116">
        <v>77</v>
      </c>
      <c r="R133" s="65">
        <v>1</v>
      </c>
      <c r="S133" s="64">
        <f t="shared" si="4"/>
        <v>1.2987012987012988E-2</v>
      </c>
      <c r="T133" s="116">
        <v>50</v>
      </c>
      <c r="U133" s="65">
        <v>0</v>
      </c>
      <c r="V133" s="64">
        <f t="shared" si="5"/>
        <v>0</v>
      </c>
      <c r="W133" s="116">
        <v>19</v>
      </c>
      <c r="X133" s="65">
        <v>0</v>
      </c>
      <c r="Y133" s="64">
        <f t="shared" si="6"/>
        <v>0</v>
      </c>
      <c r="Z133" s="116">
        <f t="shared" si="17"/>
        <v>307</v>
      </c>
      <c r="AA133" s="65">
        <f t="shared" si="17"/>
        <v>14</v>
      </c>
      <c r="AB133" s="64">
        <f t="shared" si="8"/>
        <v>4.5602605863192182E-2</v>
      </c>
      <c r="AD133" s="85"/>
    </row>
    <row r="134" spans="2:30" s="12" customFormat="1" ht="13.5" customHeight="1">
      <c r="B134" s="244"/>
      <c r="C134" s="318"/>
      <c r="D134" s="76" t="s">
        <v>74</v>
      </c>
      <c r="E134" s="75">
        <v>56</v>
      </c>
      <c r="F134" s="75">
        <v>5</v>
      </c>
      <c r="G134" s="13">
        <f t="shared" si="0"/>
        <v>8.9285714285714288E-2</v>
      </c>
      <c r="H134" s="103">
        <v>154</v>
      </c>
      <c r="I134" s="75">
        <v>20</v>
      </c>
      <c r="J134" s="13">
        <f t="shared" si="1"/>
        <v>0.12987012987012986</v>
      </c>
      <c r="K134" s="103">
        <v>11145</v>
      </c>
      <c r="L134" s="75">
        <v>3176</v>
      </c>
      <c r="M134" s="13">
        <f t="shared" si="2"/>
        <v>0.28497083894122927</v>
      </c>
      <c r="N134" s="103">
        <v>8700</v>
      </c>
      <c r="O134" s="75">
        <v>2271</v>
      </c>
      <c r="P134" s="13">
        <f t="shared" si="3"/>
        <v>0.26103448275862068</v>
      </c>
      <c r="Q134" s="103">
        <v>5441</v>
      </c>
      <c r="R134" s="75">
        <v>1020</v>
      </c>
      <c r="S134" s="13">
        <f t="shared" si="4"/>
        <v>0.1874655394229002</v>
      </c>
      <c r="T134" s="103">
        <v>2353</v>
      </c>
      <c r="U134" s="75">
        <v>252</v>
      </c>
      <c r="V134" s="13">
        <f t="shared" si="5"/>
        <v>0.10709732256693583</v>
      </c>
      <c r="W134" s="103">
        <v>749</v>
      </c>
      <c r="X134" s="75">
        <v>41</v>
      </c>
      <c r="Y134" s="13">
        <f t="shared" si="6"/>
        <v>5.4739652870493989E-2</v>
      </c>
      <c r="Z134" s="103">
        <f t="shared" ref="Z134:AA197" si="20">SUM(E134,H134,K134,N134,Q134,T134,W134)</f>
        <v>28598</v>
      </c>
      <c r="AA134" s="75">
        <f t="shared" si="20"/>
        <v>6785</v>
      </c>
      <c r="AB134" s="13">
        <f t="shared" si="8"/>
        <v>0.23725435345129031</v>
      </c>
      <c r="AD134" s="85"/>
    </row>
    <row r="135" spans="2:30" s="12" customFormat="1" ht="13.5" customHeight="1">
      <c r="B135" s="242">
        <v>44</v>
      </c>
      <c r="C135" s="315" t="s">
        <v>21</v>
      </c>
      <c r="D135" s="80" t="s">
        <v>255</v>
      </c>
      <c r="E135" s="101">
        <v>32</v>
      </c>
      <c r="F135" s="79">
        <v>4</v>
      </c>
      <c r="G135" s="77">
        <f t="shared" si="0"/>
        <v>0.125</v>
      </c>
      <c r="H135" s="101">
        <v>85</v>
      </c>
      <c r="I135" s="79">
        <v>8</v>
      </c>
      <c r="J135" s="77">
        <f t="shared" si="1"/>
        <v>9.4117647058823528E-2</v>
      </c>
      <c r="K135" s="101">
        <v>12445</v>
      </c>
      <c r="L135" s="79">
        <v>3536</v>
      </c>
      <c r="M135" s="77">
        <f t="shared" si="2"/>
        <v>0.28413017276014463</v>
      </c>
      <c r="N135" s="101">
        <v>10287</v>
      </c>
      <c r="O135" s="79">
        <v>2507</v>
      </c>
      <c r="P135" s="77">
        <f t="shared" si="3"/>
        <v>0.24370564790512297</v>
      </c>
      <c r="Q135" s="101">
        <v>6285</v>
      </c>
      <c r="R135" s="79">
        <v>1120</v>
      </c>
      <c r="S135" s="77">
        <f t="shared" si="4"/>
        <v>0.17820206841686556</v>
      </c>
      <c r="T135" s="101">
        <v>2445</v>
      </c>
      <c r="U135" s="79">
        <v>312</v>
      </c>
      <c r="V135" s="77">
        <f t="shared" si="5"/>
        <v>0.1276073619631902</v>
      </c>
      <c r="W135" s="101">
        <v>712</v>
      </c>
      <c r="X135" s="79">
        <v>61</v>
      </c>
      <c r="Y135" s="77">
        <f t="shared" si="6"/>
        <v>8.5674157303370788E-2</v>
      </c>
      <c r="Z135" s="101">
        <f t="shared" si="20"/>
        <v>32291</v>
      </c>
      <c r="AA135" s="79">
        <f t="shared" si="20"/>
        <v>7548</v>
      </c>
      <c r="AB135" s="77">
        <f t="shared" si="8"/>
        <v>0.23374934192189775</v>
      </c>
      <c r="AD135" s="85"/>
    </row>
    <row r="136" spans="2:30" s="12" customFormat="1" ht="13.5" customHeight="1">
      <c r="B136" s="243"/>
      <c r="C136" s="316"/>
      <c r="D136" s="66" t="s">
        <v>270</v>
      </c>
      <c r="E136" s="116">
        <v>0</v>
      </c>
      <c r="F136" s="65">
        <v>0</v>
      </c>
      <c r="G136" s="64" t="str">
        <f t="shared" si="0"/>
        <v>-</v>
      </c>
      <c r="H136" s="116">
        <v>0</v>
      </c>
      <c r="I136" s="65">
        <v>0</v>
      </c>
      <c r="J136" s="64" t="str">
        <f t="shared" si="1"/>
        <v>-</v>
      </c>
      <c r="K136" s="116">
        <v>59</v>
      </c>
      <c r="L136" s="65">
        <v>3</v>
      </c>
      <c r="M136" s="64">
        <f t="shared" si="2"/>
        <v>5.0847457627118647E-2</v>
      </c>
      <c r="N136" s="116">
        <v>51</v>
      </c>
      <c r="O136" s="65">
        <v>3</v>
      </c>
      <c r="P136" s="64">
        <f t="shared" si="3"/>
        <v>5.8823529411764705E-2</v>
      </c>
      <c r="Q136" s="116">
        <v>53</v>
      </c>
      <c r="R136" s="65">
        <v>4</v>
      </c>
      <c r="S136" s="64">
        <f t="shared" si="4"/>
        <v>7.5471698113207544E-2</v>
      </c>
      <c r="T136" s="116">
        <v>25</v>
      </c>
      <c r="U136" s="65">
        <v>0</v>
      </c>
      <c r="V136" s="64">
        <f t="shared" si="5"/>
        <v>0</v>
      </c>
      <c r="W136" s="116">
        <v>9</v>
      </c>
      <c r="X136" s="65">
        <v>0</v>
      </c>
      <c r="Y136" s="64">
        <f t="shared" si="6"/>
        <v>0</v>
      </c>
      <c r="Z136" s="116">
        <f t="shared" si="20"/>
        <v>197</v>
      </c>
      <c r="AA136" s="65">
        <f t="shared" si="20"/>
        <v>10</v>
      </c>
      <c r="AB136" s="64">
        <f t="shared" si="8"/>
        <v>5.0761421319796954E-2</v>
      </c>
      <c r="AD136" s="85"/>
    </row>
    <row r="137" spans="2:30" s="12" customFormat="1" ht="13.5" customHeight="1">
      <c r="B137" s="244"/>
      <c r="C137" s="318"/>
      <c r="D137" s="76" t="s">
        <v>74</v>
      </c>
      <c r="E137" s="75">
        <v>32</v>
      </c>
      <c r="F137" s="75">
        <v>4</v>
      </c>
      <c r="G137" s="13">
        <f t="shared" si="0"/>
        <v>0.125</v>
      </c>
      <c r="H137" s="103">
        <v>85</v>
      </c>
      <c r="I137" s="75">
        <v>8</v>
      </c>
      <c r="J137" s="13">
        <f t="shared" si="1"/>
        <v>9.4117647058823528E-2</v>
      </c>
      <c r="K137" s="103">
        <v>12504</v>
      </c>
      <c r="L137" s="75">
        <v>3539</v>
      </c>
      <c r="M137" s="13">
        <f t="shared" si="2"/>
        <v>0.28302943058221369</v>
      </c>
      <c r="N137" s="103">
        <v>10338</v>
      </c>
      <c r="O137" s="75">
        <v>2510</v>
      </c>
      <c r="P137" s="13">
        <f t="shared" si="3"/>
        <v>0.24279357709421551</v>
      </c>
      <c r="Q137" s="103">
        <v>6338</v>
      </c>
      <c r="R137" s="75">
        <v>1124</v>
      </c>
      <c r="S137" s="13">
        <f t="shared" si="4"/>
        <v>0.1773430104133796</v>
      </c>
      <c r="T137" s="103">
        <v>2470</v>
      </c>
      <c r="U137" s="75">
        <v>312</v>
      </c>
      <c r="V137" s="13">
        <f t="shared" si="5"/>
        <v>0.12631578947368421</v>
      </c>
      <c r="W137" s="103">
        <v>721</v>
      </c>
      <c r="X137" s="75">
        <v>61</v>
      </c>
      <c r="Y137" s="13">
        <f t="shared" si="6"/>
        <v>8.4604715672676842E-2</v>
      </c>
      <c r="Z137" s="103">
        <f t="shared" si="20"/>
        <v>32488</v>
      </c>
      <c r="AA137" s="75">
        <f t="shared" si="20"/>
        <v>7558</v>
      </c>
      <c r="AB137" s="13">
        <f t="shared" si="8"/>
        <v>0.23263974390544201</v>
      </c>
      <c r="AD137" s="87"/>
    </row>
    <row r="138" spans="2:30" s="12" customFormat="1" ht="13.5" customHeight="1">
      <c r="B138" s="242">
        <v>45</v>
      </c>
      <c r="C138" s="315" t="s">
        <v>47</v>
      </c>
      <c r="D138" s="80" t="s">
        <v>255</v>
      </c>
      <c r="E138" s="101">
        <v>49</v>
      </c>
      <c r="F138" s="79">
        <v>6</v>
      </c>
      <c r="G138" s="77">
        <f t="shared" si="0"/>
        <v>0.12244897959183673</v>
      </c>
      <c r="H138" s="101">
        <v>136</v>
      </c>
      <c r="I138" s="79">
        <v>16</v>
      </c>
      <c r="J138" s="77">
        <f t="shared" si="1"/>
        <v>0.11764705882352941</v>
      </c>
      <c r="K138" s="101">
        <v>4240</v>
      </c>
      <c r="L138" s="79">
        <v>945</v>
      </c>
      <c r="M138" s="77">
        <f t="shared" si="2"/>
        <v>0.22287735849056603</v>
      </c>
      <c r="N138" s="101">
        <v>3613</v>
      </c>
      <c r="O138" s="79">
        <v>678</v>
      </c>
      <c r="P138" s="77">
        <f t="shared" si="3"/>
        <v>0.18765568779407693</v>
      </c>
      <c r="Q138" s="101">
        <v>2255</v>
      </c>
      <c r="R138" s="79">
        <v>229</v>
      </c>
      <c r="S138" s="77">
        <f t="shared" si="4"/>
        <v>0.10155210643015521</v>
      </c>
      <c r="T138" s="101">
        <v>935</v>
      </c>
      <c r="U138" s="79">
        <v>67</v>
      </c>
      <c r="V138" s="77">
        <f t="shared" si="5"/>
        <v>7.1657754010695185E-2</v>
      </c>
      <c r="W138" s="101">
        <v>239</v>
      </c>
      <c r="X138" s="79">
        <v>9</v>
      </c>
      <c r="Y138" s="77">
        <f t="shared" si="6"/>
        <v>3.7656903765690378E-2</v>
      </c>
      <c r="Z138" s="101">
        <f t="shared" si="20"/>
        <v>11467</v>
      </c>
      <c r="AA138" s="79">
        <f t="shared" si="20"/>
        <v>1950</v>
      </c>
      <c r="AB138" s="77">
        <f t="shared" si="8"/>
        <v>0.17005319612801953</v>
      </c>
      <c r="AD138" s="87"/>
    </row>
    <row r="139" spans="2:30" s="12" customFormat="1" ht="13.5" customHeight="1">
      <c r="B139" s="243"/>
      <c r="C139" s="316"/>
      <c r="D139" s="66" t="s">
        <v>270</v>
      </c>
      <c r="E139" s="116">
        <v>0</v>
      </c>
      <c r="F139" s="65">
        <v>0</v>
      </c>
      <c r="G139" s="64" t="str">
        <f t="shared" si="0"/>
        <v>-</v>
      </c>
      <c r="H139" s="116">
        <v>1</v>
      </c>
      <c r="I139" s="65">
        <v>0</v>
      </c>
      <c r="J139" s="64">
        <f t="shared" si="1"/>
        <v>0</v>
      </c>
      <c r="K139" s="116">
        <v>33</v>
      </c>
      <c r="L139" s="65">
        <v>5</v>
      </c>
      <c r="M139" s="64">
        <f t="shared" si="2"/>
        <v>0.15151515151515152</v>
      </c>
      <c r="N139" s="116">
        <v>18</v>
      </c>
      <c r="O139" s="65">
        <v>0</v>
      </c>
      <c r="P139" s="64">
        <f t="shared" si="3"/>
        <v>0</v>
      </c>
      <c r="Q139" s="116">
        <v>13</v>
      </c>
      <c r="R139" s="65">
        <v>0</v>
      </c>
      <c r="S139" s="64">
        <f t="shared" si="4"/>
        <v>0</v>
      </c>
      <c r="T139" s="116">
        <v>1</v>
      </c>
      <c r="U139" s="65">
        <v>0</v>
      </c>
      <c r="V139" s="64">
        <f t="shared" si="5"/>
        <v>0</v>
      </c>
      <c r="W139" s="116">
        <v>2</v>
      </c>
      <c r="X139" s="65">
        <v>0</v>
      </c>
      <c r="Y139" s="64">
        <f t="shared" si="6"/>
        <v>0</v>
      </c>
      <c r="Z139" s="116">
        <f t="shared" si="20"/>
        <v>68</v>
      </c>
      <c r="AA139" s="65">
        <f t="shared" si="20"/>
        <v>5</v>
      </c>
      <c r="AB139" s="64">
        <f t="shared" si="8"/>
        <v>7.3529411764705885E-2</v>
      </c>
      <c r="AD139" s="87"/>
    </row>
    <row r="140" spans="2:30" s="12" customFormat="1" ht="13.5" customHeight="1">
      <c r="B140" s="244"/>
      <c r="C140" s="318"/>
      <c r="D140" s="76" t="s">
        <v>74</v>
      </c>
      <c r="E140" s="75">
        <v>49</v>
      </c>
      <c r="F140" s="75">
        <v>6</v>
      </c>
      <c r="G140" s="13">
        <f t="shared" si="0"/>
        <v>0.12244897959183673</v>
      </c>
      <c r="H140" s="103">
        <v>137</v>
      </c>
      <c r="I140" s="75">
        <v>16</v>
      </c>
      <c r="J140" s="13">
        <f t="shared" si="1"/>
        <v>0.11678832116788321</v>
      </c>
      <c r="K140" s="103">
        <v>4273</v>
      </c>
      <c r="L140" s="75">
        <v>950</v>
      </c>
      <c r="M140" s="13">
        <f t="shared" si="2"/>
        <v>0.22232623449567049</v>
      </c>
      <c r="N140" s="103">
        <v>3631</v>
      </c>
      <c r="O140" s="75">
        <v>678</v>
      </c>
      <c r="P140" s="13">
        <f t="shared" si="3"/>
        <v>0.18672541999449188</v>
      </c>
      <c r="Q140" s="103">
        <v>2268</v>
      </c>
      <c r="R140" s="75">
        <v>229</v>
      </c>
      <c r="S140" s="13">
        <f t="shared" si="4"/>
        <v>0.1009700176366843</v>
      </c>
      <c r="T140" s="103">
        <v>936</v>
      </c>
      <c r="U140" s="75">
        <v>67</v>
      </c>
      <c r="V140" s="13">
        <f t="shared" si="5"/>
        <v>7.1581196581196577E-2</v>
      </c>
      <c r="W140" s="103">
        <v>241</v>
      </c>
      <c r="X140" s="75">
        <v>9</v>
      </c>
      <c r="Y140" s="13">
        <f t="shared" si="6"/>
        <v>3.7344398340248962E-2</v>
      </c>
      <c r="Z140" s="103">
        <f t="shared" si="20"/>
        <v>11535</v>
      </c>
      <c r="AA140" s="75">
        <f t="shared" si="20"/>
        <v>1955</v>
      </c>
      <c r="AB140" s="13">
        <f t="shared" si="8"/>
        <v>0.1694841785869094</v>
      </c>
      <c r="AD140" s="87"/>
    </row>
    <row r="141" spans="2:30" s="12" customFormat="1" ht="13.5" customHeight="1">
      <c r="B141" s="242">
        <v>46</v>
      </c>
      <c r="C141" s="315" t="s">
        <v>25</v>
      </c>
      <c r="D141" s="80" t="s">
        <v>255</v>
      </c>
      <c r="E141" s="101">
        <v>44</v>
      </c>
      <c r="F141" s="79">
        <v>7</v>
      </c>
      <c r="G141" s="77">
        <f t="shared" si="0"/>
        <v>0.15909090909090909</v>
      </c>
      <c r="H141" s="101">
        <v>122</v>
      </c>
      <c r="I141" s="79">
        <v>21</v>
      </c>
      <c r="J141" s="77">
        <f t="shared" si="1"/>
        <v>0.1721311475409836</v>
      </c>
      <c r="K141" s="101">
        <v>5248</v>
      </c>
      <c r="L141" s="79">
        <v>1791</v>
      </c>
      <c r="M141" s="77">
        <f t="shared" si="2"/>
        <v>0.34127286585365851</v>
      </c>
      <c r="N141" s="101">
        <v>4245</v>
      </c>
      <c r="O141" s="79">
        <v>1301</v>
      </c>
      <c r="P141" s="77">
        <f t="shared" si="3"/>
        <v>0.30647820965842165</v>
      </c>
      <c r="Q141" s="101">
        <v>2805</v>
      </c>
      <c r="R141" s="79">
        <v>647</v>
      </c>
      <c r="S141" s="77">
        <f t="shared" si="4"/>
        <v>0.23065953654188948</v>
      </c>
      <c r="T141" s="101">
        <v>1210</v>
      </c>
      <c r="U141" s="79">
        <v>208</v>
      </c>
      <c r="V141" s="77">
        <f t="shared" si="5"/>
        <v>0.17190082644628099</v>
      </c>
      <c r="W141" s="101">
        <v>402</v>
      </c>
      <c r="X141" s="79">
        <v>29</v>
      </c>
      <c r="Y141" s="77">
        <f t="shared" si="6"/>
        <v>7.2139303482587069E-2</v>
      </c>
      <c r="Z141" s="101">
        <f t="shared" si="20"/>
        <v>14076</v>
      </c>
      <c r="AA141" s="79">
        <f t="shared" si="20"/>
        <v>4004</v>
      </c>
      <c r="AB141" s="77">
        <f t="shared" si="8"/>
        <v>0.28445581131003128</v>
      </c>
      <c r="AD141" s="85"/>
    </row>
    <row r="142" spans="2:30" s="12" customFormat="1" ht="13.5" customHeight="1">
      <c r="B142" s="243"/>
      <c r="C142" s="316"/>
      <c r="D142" s="66" t="s">
        <v>270</v>
      </c>
      <c r="E142" s="116">
        <v>1</v>
      </c>
      <c r="F142" s="65">
        <v>0</v>
      </c>
      <c r="G142" s="64">
        <f t="shared" si="0"/>
        <v>0</v>
      </c>
      <c r="H142" s="116">
        <v>1</v>
      </c>
      <c r="I142" s="65">
        <v>0</v>
      </c>
      <c r="J142" s="64">
        <f t="shared" si="1"/>
        <v>0</v>
      </c>
      <c r="K142" s="116">
        <v>25</v>
      </c>
      <c r="L142" s="65">
        <v>5</v>
      </c>
      <c r="M142" s="64">
        <f t="shared" si="2"/>
        <v>0.2</v>
      </c>
      <c r="N142" s="116">
        <v>17</v>
      </c>
      <c r="O142" s="65">
        <v>0</v>
      </c>
      <c r="P142" s="64">
        <f t="shared" si="3"/>
        <v>0</v>
      </c>
      <c r="Q142" s="116">
        <v>14</v>
      </c>
      <c r="R142" s="65">
        <v>0</v>
      </c>
      <c r="S142" s="64">
        <f t="shared" si="4"/>
        <v>0</v>
      </c>
      <c r="T142" s="116">
        <v>15</v>
      </c>
      <c r="U142" s="65">
        <v>0</v>
      </c>
      <c r="V142" s="64">
        <f t="shared" si="5"/>
        <v>0</v>
      </c>
      <c r="W142" s="116">
        <v>6</v>
      </c>
      <c r="X142" s="65">
        <v>0</v>
      </c>
      <c r="Y142" s="64">
        <f t="shared" si="6"/>
        <v>0</v>
      </c>
      <c r="Z142" s="116">
        <f t="shared" si="20"/>
        <v>79</v>
      </c>
      <c r="AA142" s="65">
        <f t="shared" si="20"/>
        <v>5</v>
      </c>
      <c r="AB142" s="64">
        <f t="shared" si="8"/>
        <v>6.3291139240506333E-2</v>
      </c>
      <c r="AD142" s="85"/>
    </row>
    <row r="143" spans="2:30" s="12" customFormat="1" ht="13.5" customHeight="1">
      <c r="B143" s="244"/>
      <c r="C143" s="318"/>
      <c r="D143" s="76" t="s">
        <v>74</v>
      </c>
      <c r="E143" s="75">
        <v>45</v>
      </c>
      <c r="F143" s="75">
        <v>7</v>
      </c>
      <c r="G143" s="13">
        <f t="shared" si="0"/>
        <v>0.15555555555555556</v>
      </c>
      <c r="H143" s="103">
        <v>123</v>
      </c>
      <c r="I143" s="75">
        <v>21</v>
      </c>
      <c r="J143" s="13">
        <f t="shared" si="1"/>
        <v>0.17073170731707318</v>
      </c>
      <c r="K143" s="103">
        <v>5273</v>
      </c>
      <c r="L143" s="75">
        <v>1796</v>
      </c>
      <c r="M143" s="13">
        <f t="shared" si="2"/>
        <v>0.34060307225488334</v>
      </c>
      <c r="N143" s="103">
        <v>4262</v>
      </c>
      <c r="O143" s="75">
        <v>1301</v>
      </c>
      <c r="P143" s="13">
        <f t="shared" si="3"/>
        <v>0.3052557484748944</v>
      </c>
      <c r="Q143" s="103">
        <v>2819</v>
      </c>
      <c r="R143" s="75">
        <v>647</v>
      </c>
      <c r="S143" s="13">
        <f t="shared" si="4"/>
        <v>0.22951401206101454</v>
      </c>
      <c r="T143" s="103">
        <v>1225</v>
      </c>
      <c r="U143" s="75">
        <v>208</v>
      </c>
      <c r="V143" s="13">
        <f t="shared" si="5"/>
        <v>0.16979591836734695</v>
      </c>
      <c r="W143" s="103">
        <v>408</v>
      </c>
      <c r="X143" s="75">
        <v>29</v>
      </c>
      <c r="Y143" s="13">
        <f t="shared" si="6"/>
        <v>7.1078431372549017E-2</v>
      </c>
      <c r="Z143" s="103">
        <f t="shared" si="20"/>
        <v>14155</v>
      </c>
      <c r="AA143" s="75">
        <f t="shared" si="20"/>
        <v>4009</v>
      </c>
      <c r="AB143" s="13">
        <f t="shared" si="8"/>
        <v>0.28322147651006713</v>
      </c>
      <c r="AD143" s="85"/>
    </row>
    <row r="144" spans="2:30" s="12" customFormat="1" ht="13.5" customHeight="1">
      <c r="B144" s="242">
        <v>47</v>
      </c>
      <c r="C144" s="315" t="s">
        <v>15</v>
      </c>
      <c r="D144" s="80" t="s">
        <v>255</v>
      </c>
      <c r="E144" s="101">
        <v>51</v>
      </c>
      <c r="F144" s="79">
        <v>15</v>
      </c>
      <c r="G144" s="77">
        <f t="shared" si="0"/>
        <v>0.29411764705882354</v>
      </c>
      <c r="H144" s="101">
        <v>158</v>
      </c>
      <c r="I144" s="79">
        <v>38</v>
      </c>
      <c r="J144" s="77">
        <f t="shared" si="1"/>
        <v>0.24050632911392406</v>
      </c>
      <c r="K144" s="101">
        <v>11647</v>
      </c>
      <c r="L144" s="79">
        <v>3555</v>
      </c>
      <c r="M144" s="77">
        <f t="shared" si="2"/>
        <v>0.30522881428694082</v>
      </c>
      <c r="N144" s="101">
        <v>9024</v>
      </c>
      <c r="O144" s="79">
        <v>2439</v>
      </c>
      <c r="P144" s="77">
        <f t="shared" si="3"/>
        <v>0.27027925531914893</v>
      </c>
      <c r="Q144" s="101">
        <v>5141</v>
      </c>
      <c r="R144" s="79">
        <v>1144</v>
      </c>
      <c r="S144" s="77">
        <f t="shared" si="4"/>
        <v>0.22252480062244701</v>
      </c>
      <c r="T144" s="101">
        <v>1906</v>
      </c>
      <c r="U144" s="79">
        <v>283</v>
      </c>
      <c r="V144" s="77">
        <f t="shared" si="5"/>
        <v>0.14847848898216159</v>
      </c>
      <c r="W144" s="101">
        <v>574</v>
      </c>
      <c r="X144" s="79">
        <v>50</v>
      </c>
      <c r="Y144" s="77">
        <f t="shared" si="6"/>
        <v>8.7108013937282236E-2</v>
      </c>
      <c r="Z144" s="101">
        <f t="shared" si="20"/>
        <v>28501</v>
      </c>
      <c r="AA144" s="79">
        <f t="shared" si="20"/>
        <v>7524</v>
      </c>
      <c r="AB144" s="77">
        <f t="shared" si="8"/>
        <v>0.26399073716711696</v>
      </c>
      <c r="AD144" s="85"/>
    </row>
    <row r="145" spans="2:30" s="12" customFormat="1" ht="13.5" customHeight="1">
      <c r="B145" s="243"/>
      <c r="C145" s="316"/>
      <c r="D145" s="66" t="s">
        <v>270</v>
      </c>
      <c r="E145" s="116">
        <v>0</v>
      </c>
      <c r="F145" s="65">
        <v>0</v>
      </c>
      <c r="G145" s="64" t="str">
        <f t="shared" si="0"/>
        <v>-</v>
      </c>
      <c r="H145" s="116">
        <v>1</v>
      </c>
      <c r="I145" s="65">
        <v>0</v>
      </c>
      <c r="J145" s="64">
        <f t="shared" si="1"/>
        <v>0</v>
      </c>
      <c r="K145" s="116">
        <v>63</v>
      </c>
      <c r="L145" s="65">
        <v>9</v>
      </c>
      <c r="M145" s="64">
        <f t="shared" si="2"/>
        <v>0.14285714285714285</v>
      </c>
      <c r="N145" s="116">
        <v>50</v>
      </c>
      <c r="O145" s="65">
        <v>2</v>
      </c>
      <c r="P145" s="64">
        <f t="shared" si="3"/>
        <v>0.04</v>
      </c>
      <c r="Q145" s="116">
        <v>39</v>
      </c>
      <c r="R145" s="65">
        <v>3</v>
      </c>
      <c r="S145" s="64">
        <f t="shared" si="4"/>
        <v>7.6923076923076927E-2</v>
      </c>
      <c r="T145" s="116">
        <v>31</v>
      </c>
      <c r="U145" s="65">
        <v>1</v>
      </c>
      <c r="V145" s="64">
        <f t="shared" si="5"/>
        <v>3.2258064516129031E-2</v>
      </c>
      <c r="W145" s="116">
        <v>9</v>
      </c>
      <c r="X145" s="65">
        <v>0</v>
      </c>
      <c r="Y145" s="64">
        <f t="shared" si="6"/>
        <v>0</v>
      </c>
      <c r="Z145" s="116">
        <f t="shared" si="20"/>
        <v>193</v>
      </c>
      <c r="AA145" s="65">
        <f t="shared" si="20"/>
        <v>15</v>
      </c>
      <c r="AB145" s="64">
        <f t="shared" si="8"/>
        <v>7.7720207253886009E-2</v>
      </c>
      <c r="AD145" s="85"/>
    </row>
    <row r="146" spans="2:30" s="12" customFormat="1" ht="13.5" customHeight="1">
      <c r="B146" s="244"/>
      <c r="C146" s="318"/>
      <c r="D146" s="76" t="s">
        <v>74</v>
      </c>
      <c r="E146" s="75">
        <v>51</v>
      </c>
      <c r="F146" s="75">
        <v>15</v>
      </c>
      <c r="G146" s="13">
        <f t="shared" si="0"/>
        <v>0.29411764705882354</v>
      </c>
      <c r="H146" s="103">
        <v>159</v>
      </c>
      <c r="I146" s="75">
        <v>38</v>
      </c>
      <c r="J146" s="13">
        <f t="shared" si="1"/>
        <v>0.2389937106918239</v>
      </c>
      <c r="K146" s="103">
        <v>11710</v>
      </c>
      <c r="L146" s="75">
        <v>3564</v>
      </c>
      <c r="M146" s="13">
        <f t="shared" si="2"/>
        <v>0.30435525192143464</v>
      </c>
      <c r="N146" s="103">
        <v>9074</v>
      </c>
      <c r="O146" s="75">
        <v>2441</v>
      </c>
      <c r="P146" s="13">
        <f t="shared" si="3"/>
        <v>0.26901035926823891</v>
      </c>
      <c r="Q146" s="103">
        <v>5180</v>
      </c>
      <c r="R146" s="75">
        <v>1147</v>
      </c>
      <c r="S146" s="13">
        <f t="shared" si="4"/>
        <v>0.22142857142857142</v>
      </c>
      <c r="T146" s="103">
        <v>1937</v>
      </c>
      <c r="U146" s="75">
        <v>284</v>
      </c>
      <c r="V146" s="13">
        <f t="shared" si="5"/>
        <v>0.14661848218895199</v>
      </c>
      <c r="W146" s="103">
        <v>583</v>
      </c>
      <c r="X146" s="75">
        <v>50</v>
      </c>
      <c r="Y146" s="13">
        <f t="shared" si="6"/>
        <v>8.5763293310463118E-2</v>
      </c>
      <c r="Z146" s="103">
        <f t="shared" si="20"/>
        <v>28694</v>
      </c>
      <c r="AA146" s="75">
        <f t="shared" si="20"/>
        <v>7539</v>
      </c>
      <c r="AB146" s="13">
        <f t="shared" si="8"/>
        <v>0.26273785460374993</v>
      </c>
      <c r="AD146" s="85"/>
    </row>
    <row r="147" spans="2:30" s="12" customFormat="1" ht="13.5" customHeight="1">
      <c r="B147" s="242">
        <v>48</v>
      </c>
      <c r="C147" s="315" t="s">
        <v>26</v>
      </c>
      <c r="D147" s="80" t="s">
        <v>255</v>
      </c>
      <c r="E147" s="101">
        <v>11</v>
      </c>
      <c r="F147" s="79">
        <v>1</v>
      </c>
      <c r="G147" s="77">
        <f t="shared" si="0"/>
        <v>9.0909090909090912E-2</v>
      </c>
      <c r="H147" s="101">
        <v>88</v>
      </c>
      <c r="I147" s="79">
        <v>16</v>
      </c>
      <c r="J147" s="77">
        <f t="shared" si="1"/>
        <v>0.18181818181818182</v>
      </c>
      <c r="K147" s="101">
        <v>5983</v>
      </c>
      <c r="L147" s="79">
        <v>2139</v>
      </c>
      <c r="M147" s="77">
        <f t="shared" si="2"/>
        <v>0.35751295336787564</v>
      </c>
      <c r="N147" s="101">
        <v>4646</v>
      </c>
      <c r="O147" s="79">
        <v>1435</v>
      </c>
      <c r="P147" s="77">
        <f t="shared" si="3"/>
        <v>0.30886784330606976</v>
      </c>
      <c r="Q147" s="101">
        <v>2924</v>
      </c>
      <c r="R147" s="79">
        <v>644</v>
      </c>
      <c r="S147" s="77">
        <f t="shared" si="4"/>
        <v>0.22024623803009577</v>
      </c>
      <c r="T147" s="101">
        <v>1431</v>
      </c>
      <c r="U147" s="79">
        <v>174</v>
      </c>
      <c r="V147" s="77">
        <f t="shared" si="5"/>
        <v>0.12159329140461216</v>
      </c>
      <c r="W147" s="101">
        <v>397</v>
      </c>
      <c r="X147" s="79">
        <v>32</v>
      </c>
      <c r="Y147" s="77">
        <f t="shared" si="6"/>
        <v>8.0604534005037781E-2</v>
      </c>
      <c r="Z147" s="101">
        <f t="shared" si="20"/>
        <v>15480</v>
      </c>
      <c r="AA147" s="79">
        <f t="shared" si="20"/>
        <v>4441</v>
      </c>
      <c r="AB147" s="77">
        <f t="shared" si="8"/>
        <v>0.28688630490956074</v>
      </c>
      <c r="AD147" s="85"/>
    </row>
    <row r="148" spans="2:30" s="12" customFormat="1" ht="13.5" customHeight="1">
      <c r="B148" s="243"/>
      <c r="C148" s="316"/>
      <c r="D148" s="66" t="s">
        <v>270</v>
      </c>
      <c r="E148" s="116">
        <v>0</v>
      </c>
      <c r="F148" s="65">
        <v>0</v>
      </c>
      <c r="G148" s="64" t="str">
        <f t="shared" si="0"/>
        <v>-</v>
      </c>
      <c r="H148" s="116">
        <v>2</v>
      </c>
      <c r="I148" s="65">
        <v>0</v>
      </c>
      <c r="J148" s="64">
        <f t="shared" si="1"/>
        <v>0</v>
      </c>
      <c r="K148" s="116">
        <v>34</v>
      </c>
      <c r="L148" s="65">
        <v>2</v>
      </c>
      <c r="M148" s="64">
        <f t="shared" si="2"/>
        <v>5.8823529411764705E-2</v>
      </c>
      <c r="N148" s="116">
        <v>19</v>
      </c>
      <c r="O148" s="65">
        <v>0</v>
      </c>
      <c r="P148" s="64">
        <f t="shared" si="3"/>
        <v>0</v>
      </c>
      <c r="Q148" s="116">
        <v>15</v>
      </c>
      <c r="R148" s="65">
        <v>1</v>
      </c>
      <c r="S148" s="64">
        <f t="shared" si="4"/>
        <v>6.6666666666666666E-2</v>
      </c>
      <c r="T148" s="116">
        <v>12</v>
      </c>
      <c r="U148" s="65">
        <v>0</v>
      </c>
      <c r="V148" s="64">
        <f t="shared" si="5"/>
        <v>0</v>
      </c>
      <c r="W148" s="116">
        <v>7</v>
      </c>
      <c r="X148" s="65">
        <v>0</v>
      </c>
      <c r="Y148" s="64">
        <f t="shared" si="6"/>
        <v>0</v>
      </c>
      <c r="Z148" s="116">
        <f t="shared" si="20"/>
        <v>89</v>
      </c>
      <c r="AA148" s="65">
        <f t="shared" si="20"/>
        <v>3</v>
      </c>
      <c r="AB148" s="64">
        <f t="shared" si="8"/>
        <v>3.3707865168539325E-2</v>
      </c>
      <c r="AD148" s="85"/>
    </row>
    <row r="149" spans="2:30" s="12" customFormat="1" ht="13.5" customHeight="1">
      <c r="B149" s="244"/>
      <c r="C149" s="318"/>
      <c r="D149" s="76" t="s">
        <v>74</v>
      </c>
      <c r="E149" s="75">
        <v>11</v>
      </c>
      <c r="F149" s="75">
        <v>1</v>
      </c>
      <c r="G149" s="13">
        <f t="shared" si="0"/>
        <v>9.0909090909090912E-2</v>
      </c>
      <c r="H149" s="103">
        <v>90</v>
      </c>
      <c r="I149" s="75">
        <v>16</v>
      </c>
      <c r="J149" s="13">
        <f t="shared" si="1"/>
        <v>0.17777777777777778</v>
      </c>
      <c r="K149" s="103">
        <v>6017</v>
      </c>
      <c r="L149" s="75">
        <v>2141</v>
      </c>
      <c r="M149" s="13">
        <f t="shared" si="2"/>
        <v>0.35582516204088416</v>
      </c>
      <c r="N149" s="103">
        <v>4665</v>
      </c>
      <c r="O149" s="75">
        <v>1435</v>
      </c>
      <c r="P149" s="13">
        <f t="shared" si="3"/>
        <v>0.30760986066452306</v>
      </c>
      <c r="Q149" s="103">
        <v>2939</v>
      </c>
      <c r="R149" s="75">
        <v>645</v>
      </c>
      <c r="S149" s="13">
        <f t="shared" si="4"/>
        <v>0.21946240217761143</v>
      </c>
      <c r="T149" s="103">
        <v>1443</v>
      </c>
      <c r="U149" s="75">
        <v>174</v>
      </c>
      <c r="V149" s="13">
        <f t="shared" si="5"/>
        <v>0.12058212058212059</v>
      </c>
      <c r="W149" s="103">
        <v>404</v>
      </c>
      <c r="X149" s="75">
        <v>32</v>
      </c>
      <c r="Y149" s="13">
        <f t="shared" si="6"/>
        <v>7.9207920792079209E-2</v>
      </c>
      <c r="Z149" s="103">
        <f t="shared" si="20"/>
        <v>15569</v>
      </c>
      <c r="AA149" s="75">
        <f t="shared" si="20"/>
        <v>4444</v>
      </c>
      <c r="AB149" s="13">
        <f t="shared" si="8"/>
        <v>0.28543901342411204</v>
      </c>
      <c r="AD149" s="85"/>
    </row>
    <row r="150" spans="2:30" s="12" customFormat="1" ht="13.5" customHeight="1">
      <c r="B150" s="242">
        <v>49</v>
      </c>
      <c r="C150" s="315" t="s">
        <v>27</v>
      </c>
      <c r="D150" s="80" t="s">
        <v>255</v>
      </c>
      <c r="E150" s="101">
        <v>11</v>
      </c>
      <c r="F150" s="79">
        <v>0</v>
      </c>
      <c r="G150" s="77">
        <f t="shared" si="0"/>
        <v>0</v>
      </c>
      <c r="H150" s="101">
        <v>33</v>
      </c>
      <c r="I150" s="79">
        <v>7</v>
      </c>
      <c r="J150" s="77">
        <f t="shared" si="1"/>
        <v>0.21212121212121213</v>
      </c>
      <c r="K150" s="101">
        <v>6318</v>
      </c>
      <c r="L150" s="79">
        <v>1212</v>
      </c>
      <c r="M150" s="77">
        <f t="shared" si="2"/>
        <v>0.19183285849952517</v>
      </c>
      <c r="N150" s="101">
        <v>5361</v>
      </c>
      <c r="O150" s="79">
        <v>734</v>
      </c>
      <c r="P150" s="77">
        <f t="shared" si="3"/>
        <v>0.13691475470994219</v>
      </c>
      <c r="Q150" s="101">
        <v>2920</v>
      </c>
      <c r="R150" s="79">
        <v>296</v>
      </c>
      <c r="S150" s="77">
        <f t="shared" si="4"/>
        <v>0.10136986301369863</v>
      </c>
      <c r="T150" s="101">
        <v>1111</v>
      </c>
      <c r="U150" s="79">
        <v>69</v>
      </c>
      <c r="V150" s="77">
        <f t="shared" si="5"/>
        <v>6.2106210621062106E-2</v>
      </c>
      <c r="W150" s="101">
        <v>335</v>
      </c>
      <c r="X150" s="79">
        <v>12</v>
      </c>
      <c r="Y150" s="77">
        <f t="shared" si="6"/>
        <v>3.5820895522388062E-2</v>
      </c>
      <c r="Z150" s="101">
        <f t="shared" si="20"/>
        <v>16089</v>
      </c>
      <c r="AA150" s="79">
        <f t="shared" si="20"/>
        <v>2330</v>
      </c>
      <c r="AB150" s="77">
        <f t="shared" si="8"/>
        <v>0.14481944185468332</v>
      </c>
      <c r="AD150" s="85"/>
    </row>
    <row r="151" spans="2:30" s="12" customFormat="1" ht="13.5" customHeight="1">
      <c r="B151" s="243"/>
      <c r="C151" s="316"/>
      <c r="D151" s="66" t="s">
        <v>270</v>
      </c>
      <c r="E151" s="116">
        <v>0</v>
      </c>
      <c r="F151" s="65">
        <v>0</v>
      </c>
      <c r="G151" s="64" t="str">
        <f t="shared" si="0"/>
        <v>-</v>
      </c>
      <c r="H151" s="116">
        <v>0</v>
      </c>
      <c r="I151" s="65">
        <v>0</v>
      </c>
      <c r="J151" s="64" t="str">
        <f t="shared" si="1"/>
        <v>-</v>
      </c>
      <c r="K151" s="116">
        <v>25</v>
      </c>
      <c r="L151" s="65">
        <v>0</v>
      </c>
      <c r="M151" s="64">
        <f t="shared" si="2"/>
        <v>0</v>
      </c>
      <c r="N151" s="116">
        <v>19</v>
      </c>
      <c r="O151" s="65">
        <v>1</v>
      </c>
      <c r="P151" s="64">
        <f t="shared" si="3"/>
        <v>5.2631578947368418E-2</v>
      </c>
      <c r="Q151" s="116">
        <v>10</v>
      </c>
      <c r="R151" s="65">
        <v>0</v>
      </c>
      <c r="S151" s="64">
        <f t="shared" si="4"/>
        <v>0</v>
      </c>
      <c r="T151" s="116">
        <v>13</v>
      </c>
      <c r="U151" s="65">
        <v>0</v>
      </c>
      <c r="V151" s="64">
        <f t="shared" si="5"/>
        <v>0</v>
      </c>
      <c r="W151" s="116">
        <v>2</v>
      </c>
      <c r="X151" s="65">
        <v>0</v>
      </c>
      <c r="Y151" s="64">
        <f t="shared" si="6"/>
        <v>0</v>
      </c>
      <c r="Z151" s="116">
        <f t="shared" si="20"/>
        <v>69</v>
      </c>
      <c r="AA151" s="65">
        <f t="shared" si="20"/>
        <v>1</v>
      </c>
      <c r="AB151" s="64">
        <f t="shared" si="8"/>
        <v>1.4492753623188406E-2</v>
      </c>
      <c r="AD151" s="85"/>
    </row>
    <row r="152" spans="2:30" s="12" customFormat="1" ht="13.5" customHeight="1">
      <c r="B152" s="244"/>
      <c r="C152" s="318"/>
      <c r="D152" s="76" t="s">
        <v>74</v>
      </c>
      <c r="E152" s="75">
        <v>11</v>
      </c>
      <c r="F152" s="75">
        <v>0</v>
      </c>
      <c r="G152" s="13">
        <f t="shared" si="0"/>
        <v>0</v>
      </c>
      <c r="H152" s="103">
        <v>33</v>
      </c>
      <c r="I152" s="75">
        <v>7</v>
      </c>
      <c r="J152" s="13">
        <f t="shared" si="1"/>
        <v>0.21212121212121213</v>
      </c>
      <c r="K152" s="103">
        <v>6343</v>
      </c>
      <c r="L152" s="75">
        <v>1212</v>
      </c>
      <c r="M152" s="13">
        <f t="shared" si="2"/>
        <v>0.19107677755005517</v>
      </c>
      <c r="N152" s="103">
        <v>5380</v>
      </c>
      <c r="O152" s="75">
        <v>735</v>
      </c>
      <c r="P152" s="13">
        <f t="shared" si="3"/>
        <v>0.13661710037174721</v>
      </c>
      <c r="Q152" s="103">
        <v>2930</v>
      </c>
      <c r="R152" s="75">
        <v>296</v>
      </c>
      <c r="S152" s="13">
        <f t="shared" si="4"/>
        <v>0.10102389078498293</v>
      </c>
      <c r="T152" s="103">
        <v>1124</v>
      </c>
      <c r="U152" s="75">
        <v>69</v>
      </c>
      <c r="V152" s="13">
        <f t="shared" si="5"/>
        <v>6.1387900355871883E-2</v>
      </c>
      <c r="W152" s="103">
        <v>337</v>
      </c>
      <c r="X152" s="75">
        <v>12</v>
      </c>
      <c r="Y152" s="13">
        <f t="shared" si="6"/>
        <v>3.5608308605341248E-2</v>
      </c>
      <c r="Z152" s="103">
        <f t="shared" si="20"/>
        <v>16158</v>
      </c>
      <c r="AA152" s="75">
        <f t="shared" si="20"/>
        <v>2331</v>
      </c>
      <c r="AB152" s="13">
        <f t="shared" si="8"/>
        <v>0.14426290382473078</v>
      </c>
      <c r="AD152" s="85"/>
    </row>
    <row r="153" spans="2:30" s="12" customFormat="1" ht="13.5" customHeight="1">
      <c r="B153" s="242">
        <v>50</v>
      </c>
      <c r="C153" s="315" t="s">
        <v>16</v>
      </c>
      <c r="D153" s="80" t="s">
        <v>255</v>
      </c>
      <c r="E153" s="101">
        <v>22</v>
      </c>
      <c r="F153" s="79">
        <v>1</v>
      </c>
      <c r="G153" s="77">
        <f t="shared" si="0"/>
        <v>4.5454545454545456E-2</v>
      </c>
      <c r="H153" s="101">
        <v>117</v>
      </c>
      <c r="I153" s="79">
        <v>15</v>
      </c>
      <c r="J153" s="77">
        <f t="shared" si="1"/>
        <v>0.12820512820512819</v>
      </c>
      <c r="K153" s="101">
        <v>5645</v>
      </c>
      <c r="L153" s="79">
        <v>1435</v>
      </c>
      <c r="M153" s="77">
        <f t="shared" si="2"/>
        <v>0.25420726306465902</v>
      </c>
      <c r="N153" s="101">
        <v>4489</v>
      </c>
      <c r="O153" s="79">
        <v>994</v>
      </c>
      <c r="P153" s="77">
        <f t="shared" si="3"/>
        <v>0.22143016261973714</v>
      </c>
      <c r="Q153" s="101">
        <v>2444</v>
      </c>
      <c r="R153" s="79">
        <v>380</v>
      </c>
      <c r="S153" s="77">
        <f t="shared" si="4"/>
        <v>0.15548281505728315</v>
      </c>
      <c r="T153" s="101">
        <v>874</v>
      </c>
      <c r="U153" s="79">
        <v>95</v>
      </c>
      <c r="V153" s="77">
        <f t="shared" si="5"/>
        <v>0.10869565217391304</v>
      </c>
      <c r="W153" s="101">
        <v>243</v>
      </c>
      <c r="X153" s="79">
        <v>21</v>
      </c>
      <c r="Y153" s="77">
        <f t="shared" si="6"/>
        <v>8.6419753086419748E-2</v>
      </c>
      <c r="Z153" s="101">
        <f t="shared" si="20"/>
        <v>13834</v>
      </c>
      <c r="AA153" s="79">
        <f t="shared" si="20"/>
        <v>2941</v>
      </c>
      <c r="AB153" s="77">
        <f t="shared" si="8"/>
        <v>0.212592164233049</v>
      </c>
      <c r="AD153" s="85"/>
    </row>
    <row r="154" spans="2:30" s="12" customFormat="1" ht="13.5" customHeight="1">
      <c r="B154" s="243"/>
      <c r="C154" s="316"/>
      <c r="D154" s="66" t="s">
        <v>270</v>
      </c>
      <c r="E154" s="116">
        <v>1</v>
      </c>
      <c r="F154" s="65">
        <v>0</v>
      </c>
      <c r="G154" s="64">
        <f t="shared" si="0"/>
        <v>0</v>
      </c>
      <c r="H154" s="116">
        <v>0</v>
      </c>
      <c r="I154" s="65">
        <v>0</v>
      </c>
      <c r="J154" s="64" t="str">
        <f t="shared" si="1"/>
        <v>-</v>
      </c>
      <c r="K154" s="116">
        <v>35</v>
      </c>
      <c r="L154" s="65">
        <v>2</v>
      </c>
      <c r="M154" s="64">
        <f t="shared" si="2"/>
        <v>5.7142857142857141E-2</v>
      </c>
      <c r="N154" s="116">
        <v>26</v>
      </c>
      <c r="O154" s="65">
        <v>1</v>
      </c>
      <c r="P154" s="64">
        <f t="shared" si="3"/>
        <v>3.8461538461538464E-2</v>
      </c>
      <c r="Q154" s="116">
        <v>24</v>
      </c>
      <c r="R154" s="65">
        <v>0</v>
      </c>
      <c r="S154" s="64">
        <f t="shared" si="4"/>
        <v>0</v>
      </c>
      <c r="T154" s="116">
        <v>12</v>
      </c>
      <c r="U154" s="65">
        <v>1</v>
      </c>
      <c r="V154" s="64">
        <f t="shared" si="5"/>
        <v>8.3333333333333329E-2</v>
      </c>
      <c r="W154" s="116">
        <v>4</v>
      </c>
      <c r="X154" s="65">
        <v>0</v>
      </c>
      <c r="Y154" s="64">
        <f t="shared" si="6"/>
        <v>0</v>
      </c>
      <c r="Z154" s="116">
        <f t="shared" si="20"/>
        <v>102</v>
      </c>
      <c r="AA154" s="65">
        <f t="shared" si="20"/>
        <v>4</v>
      </c>
      <c r="AB154" s="64">
        <f t="shared" si="8"/>
        <v>3.9215686274509803E-2</v>
      </c>
      <c r="AD154" s="85"/>
    </row>
    <row r="155" spans="2:30" s="12" customFormat="1" ht="13.5" customHeight="1">
      <c r="B155" s="244"/>
      <c r="C155" s="318"/>
      <c r="D155" s="76" t="s">
        <v>74</v>
      </c>
      <c r="E155" s="75">
        <v>23</v>
      </c>
      <c r="F155" s="75">
        <v>1</v>
      </c>
      <c r="G155" s="13">
        <f t="shared" si="0"/>
        <v>4.3478260869565216E-2</v>
      </c>
      <c r="H155" s="103">
        <v>117</v>
      </c>
      <c r="I155" s="75">
        <v>15</v>
      </c>
      <c r="J155" s="13">
        <f t="shared" si="1"/>
        <v>0.12820512820512819</v>
      </c>
      <c r="K155" s="103">
        <v>5680</v>
      </c>
      <c r="L155" s="75">
        <v>1437</v>
      </c>
      <c r="M155" s="13">
        <f t="shared" si="2"/>
        <v>0.2529929577464789</v>
      </c>
      <c r="N155" s="103">
        <v>4515</v>
      </c>
      <c r="O155" s="75">
        <v>995</v>
      </c>
      <c r="P155" s="13">
        <f t="shared" si="3"/>
        <v>0.22037652270210409</v>
      </c>
      <c r="Q155" s="103">
        <v>2468</v>
      </c>
      <c r="R155" s="75">
        <v>380</v>
      </c>
      <c r="S155" s="13">
        <f t="shared" si="4"/>
        <v>0.1539708265802269</v>
      </c>
      <c r="T155" s="103">
        <v>886</v>
      </c>
      <c r="U155" s="75">
        <v>96</v>
      </c>
      <c r="V155" s="13">
        <f t="shared" si="5"/>
        <v>0.10835214446952596</v>
      </c>
      <c r="W155" s="103">
        <v>247</v>
      </c>
      <c r="X155" s="75">
        <v>21</v>
      </c>
      <c r="Y155" s="13">
        <f t="shared" si="6"/>
        <v>8.5020242914979755E-2</v>
      </c>
      <c r="Z155" s="103">
        <f t="shared" si="20"/>
        <v>13936</v>
      </c>
      <c r="AA155" s="75">
        <f t="shared" si="20"/>
        <v>2945</v>
      </c>
      <c r="AB155" s="13">
        <f t="shared" si="8"/>
        <v>0.2113231917336395</v>
      </c>
      <c r="AD155" s="85"/>
    </row>
    <row r="156" spans="2:30" s="12" customFormat="1" ht="13.5" customHeight="1">
      <c r="B156" s="242">
        <v>51</v>
      </c>
      <c r="C156" s="315" t="s">
        <v>48</v>
      </c>
      <c r="D156" s="80" t="s">
        <v>255</v>
      </c>
      <c r="E156" s="101">
        <v>48</v>
      </c>
      <c r="F156" s="79">
        <v>9</v>
      </c>
      <c r="G156" s="77">
        <f t="shared" si="0"/>
        <v>0.1875</v>
      </c>
      <c r="H156" s="101">
        <v>139</v>
      </c>
      <c r="I156" s="79">
        <v>22</v>
      </c>
      <c r="J156" s="77">
        <f t="shared" si="1"/>
        <v>0.15827338129496402</v>
      </c>
      <c r="K156" s="101">
        <v>7242</v>
      </c>
      <c r="L156" s="79">
        <v>2556</v>
      </c>
      <c r="M156" s="77">
        <f t="shared" si="2"/>
        <v>0.35294117647058826</v>
      </c>
      <c r="N156" s="101">
        <v>5722</v>
      </c>
      <c r="O156" s="79">
        <v>1922</v>
      </c>
      <c r="P156" s="77">
        <f t="shared" si="3"/>
        <v>0.33589653967144356</v>
      </c>
      <c r="Q156" s="101">
        <v>3383</v>
      </c>
      <c r="R156" s="79">
        <v>846</v>
      </c>
      <c r="S156" s="77">
        <f t="shared" si="4"/>
        <v>0.25007389890629617</v>
      </c>
      <c r="T156" s="101">
        <v>1405</v>
      </c>
      <c r="U156" s="79">
        <v>255</v>
      </c>
      <c r="V156" s="77">
        <f t="shared" si="5"/>
        <v>0.18149466192170818</v>
      </c>
      <c r="W156" s="101">
        <v>454</v>
      </c>
      <c r="X156" s="79">
        <v>60</v>
      </c>
      <c r="Y156" s="77">
        <f t="shared" si="6"/>
        <v>0.13215859030837004</v>
      </c>
      <c r="Z156" s="101">
        <f t="shared" si="20"/>
        <v>18393</v>
      </c>
      <c r="AA156" s="79">
        <f t="shared" si="20"/>
        <v>5670</v>
      </c>
      <c r="AB156" s="77">
        <f t="shared" si="8"/>
        <v>0.30826945033436631</v>
      </c>
      <c r="AD156" s="85"/>
    </row>
    <row r="157" spans="2:30" s="12" customFormat="1" ht="13.5" customHeight="1">
      <c r="B157" s="243"/>
      <c r="C157" s="316"/>
      <c r="D157" s="66" t="s">
        <v>270</v>
      </c>
      <c r="E157" s="116">
        <v>0</v>
      </c>
      <c r="F157" s="65">
        <v>0</v>
      </c>
      <c r="G157" s="64" t="str">
        <f t="shared" si="0"/>
        <v>-</v>
      </c>
      <c r="H157" s="116">
        <v>1</v>
      </c>
      <c r="I157" s="65">
        <v>0</v>
      </c>
      <c r="J157" s="64">
        <f t="shared" si="1"/>
        <v>0</v>
      </c>
      <c r="K157" s="116">
        <v>24</v>
      </c>
      <c r="L157" s="65">
        <v>1</v>
      </c>
      <c r="M157" s="64">
        <f t="shared" si="2"/>
        <v>4.1666666666666664E-2</v>
      </c>
      <c r="N157" s="116">
        <v>20</v>
      </c>
      <c r="O157" s="65">
        <v>0</v>
      </c>
      <c r="P157" s="64">
        <f t="shared" si="3"/>
        <v>0</v>
      </c>
      <c r="Q157" s="116">
        <v>14</v>
      </c>
      <c r="R157" s="65">
        <v>0</v>
      </c>
      <c r="S157" s="64">
        <f t="shared" si="4"/>
        <v>0</v>
      </c>
      <c r="T157" s="116">
        <v>9</v>
      </c>
      <c r="U157" s="65">
        <v>0</v>
      </c>
      <c r="V157" s="64">
        <f t="shared" si="5"/>
        <v>0</v>
      </c>
      <c r="W157" s="116">
        <v>3</v>
      </c>
      <c r="X157" s="65">
        <v>0</v>
      </c>
      <c r="Y157" s="64">
        <f t="shared" si="6"/>
        <v>0</v>
      </c>
      <c r="Z157" s="116">
        <f t="shared" si="20"/>
        <v>71</v>
      </c>
      <c r="AA157" s="65">
        <f t="shared" si="20"/>
        <v>1</v>
      </c>
      <c r="AB157" s="64">
        <f t="shared" si="8"/>
        <v>1.4084507042253521E-2</v>
      </c>
      <c r="AD157" s="85"/>
    </row>
    <row r="158" spans="2:30" s="12" customFormat="1" ht="13.5" customHeight="1">
      <c r="B158" s="244"/>
      <c r="C158" s="318"/>
      <c r="D158" s="76" t="s">
        <v>74</v>
      </c>
      <c r="E158" s="75">
        <v>48</v>
      </c>
      <c r="F158" s="75">
        <v>9</v>
      </c>
      <c r="G158" s="13">
        <f t="shared" si="0"/>
        <v>0.1875</v>
      </c>
      <c r="H158" s="103">
        <v>140</v>
      </c>
      <c r="I158" s="75">
        <v>22</v>
      </c>
      <c r="J158" s="13">
        <f t="shared" si="1"/>
        <v>0.15714285714285714</v>
      </c>
      <c r="K158" s="103">
        <v>7266</v>
      </c>
      <c r="L158" s="75">
        <v>2557</v>
      </c>
      <c r="M158" s="13">
        <f t="shared" si="2"/>
        <v>0.35191301954307735</v>
      </c>
      <c r="N158" s="103">
        <v>5742</v>
      </c>
      <c r="O158" s="75">
        <v>1922</v>
      </c>
      <c r="P158" s="13">
        <f t="shared" si="3"/>
        <v>0.33472657610588646</v>
      </c>
      <c r="Q158" s="103">
        <v>3397</v>
      </c>
      <c r="R158" s="75">
        <v>846</v>
      </c>
      <c r="S158" s="13">
        <f t="shared" si="4"/>
        <v>0.24904327347659699</v>
      </c>
      <c r="T158" s="103">
        <v>1414</v>
      </c>
      <c r="U158" s="75">
        <v>255</v>
      </c>
      <c r="V158" s="13">
        <f t="shared" si="5"/>
        <v>0.18033946251768035</v>
      </c>
      <c r="W158" s="103">
        <v>457</v>
      </c>
      <c r="X158" s="75">
        <v>60</v>
      </c>
      <c r="Y158" s="13">
        <f t="shared" si="6"/>
        <v>0.13129102844638948</v>
      </c>
      <c r="Z158" s="103">
        <f t="shared" si="20"/>
        <v>18464</v>
      </c>
      <c r="AA158" s="75">
        <f t="shared" si="20"/>
        <v>5671</v>
      </c>
      <c r="AB158" s="13">
        <f t="shared" si="8"/>
        <v>0.30713821490467935</v>
      </c>
      <c r="AD158" s="85"/>
    </row>
    <row r="159" spans="2:30" s="12" customFormat="1" ht="13.5" customHeight="1">
      <c r="B159" s="242">
        <v>52</v>
      </c>
      <c r="C159" s="315" t="s">
        <v>4</v>
      </c>
      <c r="D159" s="80" t="s">
        <v>255</v>
      </c>
      <c r="E159" s="101">
        <v>6</v>
      </c>
      <c r="F159" s="79">
        <v>0</v>
      </c>
      <c r="G159" s="77">
        <f t="shared" si="0"/>
        <v>0</v>
      </c>
      <c r="H159" s="101">
        <v>23</v>
      </c>
      <c r="I159" s="79">
        <v>5</v>
      </c>
      <c r="J159" s="77">
        <f t="shared" si="1"/>
        <v>0.21739130434782608</v>
      </c>
      <c r="K159" s="101">
        <v>5593</v>
      </c>
      <c r="L159" s="79">
        <v>1800</v>
      </c>
      <c r="M159" s="77">
        <f t="shared" si="2"/>
        <v>0.32183086000357591</v>
      </c>
      <c r="N159" s="101">
        <v>4571</v>
      </c>
      <c r="O159" s="79">
        <v>1288</v>
      </c>
      <c r="P159" s="77">
        <f t="shared" si="3"/>
        <v>0.28177641653905056</v>
      </c>
      <c r="Q159" s="101">
        <v>2855</v>
      </c>
      <c r="R159" s="79">
        <v>556</v>
      </c>
      <c r="S159" s="77">
        <f t="shared" si="4"/>
        <v>0.19474605954465848</v>
      </c>
      <c r="T159" s="101">
        <v>1382</v>
      </c>
      <c r="U159" s="79">
        <v>188</v>
      </c>
      <c r="V159" s="77">
        <f t="shared" si="5"/>
        <v>0.13603473227206947</v>
      </c>
      <c r="W159" s="101">
        <v>444</v>
      </c>
      <c r="X159" s="79">
        <v>42</v>
      </c>
      <c r="Y159" s="77">
        <f t="shared" si="6"/>
        <v>9.45945945945946E-2</v>
      </c>
      <c r="Z159" s="101">
        <f t="shared" si="20"/>
        <v>14874</v>
      </c>
      <c r="AA159" s="79">
        <f t="shared" si="20"/>
        <v>3879</v>
      </c>
      <c r="AB159" s="77">
        <f t="shared" si="8"/>
        <v>0.26079064138765629</v>
      </c>
      <c r="AD159" s="85"/>
    </row>
    <row r="160" spans="2:30" s="12" customFormat="1" ht="13.5" customHeight="1">
      <c r="B160" s="243"/>
      <c r="C160" s="316"/>
      <c r="D160" s="66" t="s">
        <v>270</v>
      </c>
      <c r="E160" s="116">
        <v>0</v>
      </c>
      <c r="F160" s="65">
        <v>0</v>
      </c>
      <c r="G160" s="64" t="str">
        <f t="shared" si="0"/>
        <v>-</v>
      </c>
      <c r="H160" s="116">
        <v>0</v>
      </c>
      <c r="I160" s="65">
        <v>0</v>
      </c>
      <c r="J160" s="64" t="str">
        <f t="shared" si="1"/>
        <v>-</v>
      </c>
      <c r="K160" s="116">
        <v>53</v>
      </c>
      <c r="L160" s="65">
        <v>8</v>
      </c>
      <c r="M160" s="64">
        <f t="shared" si="2"/>
        <v>0.15094339622641509</v>
      </c>
      <c r="N160" s="116">
        <v>46</v>
      </c>
      <c r="O160" s="65">
        <v>6</v>
      </c>
      <c r="P160" s="64">
        <f t="shared" si="3"/>
        <v>0.13043478260869565</v>
      </c>
      <c r="Q160" s="116">
        <v>39</v>
      </c>
      <c r="R160" s="65">
        <v>1</v>
      </c>
      <c r="S160" s="64">
        <f t="shared" si="4"/>
        <v>2.564102564102564E-2</v>
      </c>
      <c r="T160" s="116">
        <v>42</v>
      </c>
      <c r="U160" s="65">
        <v>1</v>
      </c>
      <c r="V160" s="64">
        <f t="shared" si="5"/>
        <v>2.3809523809523808E-2</v>
      </c>
      <c r="W160" s="116">
        <v>27</v>
      </c>
      <c r="X160" s="65">
        <v>0</v>
      </c>
      <c r="Y160" s="64">
        <f t="shared" si="6"/>
        <v>0</v>
      </c>
      <c r="Z160" s="116">
        <f t="shared" si="20"/>
        <v>207</v>
      </c>
      <c r="AA160" s="65">
        <f t="shared" si="20"/>
        <v>16</v>
      </c>
      <c r="AB160" s="64">
        <f t="shared" si="8"/>
        <v>7.7294685990338161E-2</v>
      </c>
      <c r="AD160" s="85"/>
    </row>
    <row r="161" spans="2:30" s="12" customFormat="1" ht="13.5" customHeight="1">
      <c r="B161" s="244"/>
      <c r="C161" s="318"/>
      <c r="D161" s="76" t="s">
        <v>74</v>
      </c>
      <c r="E161" s="75">
        <v>6</v>
      </c>
      <c r="F161" s="75">
        <v>0</v>
      </c>
      <c r="G161" s="13">
        <f t="shared" si="0"/>
        <v>0</v>
      </c>
      <c r="H161" s="103">
        <v>23</v>
      </c>
      <c r="I161" s="75">
        <v>5</v>
      </c>
      <c r="J161" s="13">
        <f t="shared" si="1"/>
        <v>0.21739130434782608</v>
      </c>
      <c r="K161" s="103">
        <v>5646</v>
      </c>
      <c r="L161" s="75">
        <v>1808</v>
      </c>
      <c r="M161" s="13">
        <f t="shared" si="2"/>
        <v>0.32022670917463691</v>
      </c>
      <c r="N161" s="103">
        <v>4617</v>
      </c>
      <c r="O161" s="75">
        <v>1294</v>
      </c>
      <c r="P161" s="13">
        <f t="shared" si="3"/>
        <v>0.28026857266623351</v>
      </c>
      <c r="Q161" s="103">
        <v>2894</v>
      </c>
      <c r="R161" s="75">
        <v>557</v>
      </c>
      <c r="S161" s="13">
        <f t="shared" si="4"/>
        <v>0.19246717346233586</v>
      </c>
      <c r="T161" s="103">
        <v>1424</v>
      </c>
      <c r="U161" s="75">
        <v>189</v>
      </c>
      <c r="V161" s="13">
        <f t="shared" si="5"/>
        <v>0.1327247191011236</v>
      </c>
      <c r="W161" s="103">
        <v>471</v>
      </c>
      <c r="X161" s="75">
        <v>42</v>
      </c>
      <c r="Y161" s="13">
        <f t="shared" si="6"/>
        <v>8.9171974522292988E-2</v>
      </c>
      <c r="Z161" s="103">
        <f t="shared" si="20"/>
        <v>15081</v>
      </c>
      <c r="AA161" s="75">
        <f t="shared" si="20"/>
        <v>3895</v>
      </c>
      <c r="AB161" s="13">
        <f t="shared" si="8"/>
        <v>0.25827199787812477</v>
      </c>
      <c r="AD161" s="2"/>
    </row>
    <row r="162" spans="2:30" s="12" customFormat="1" ht="13.5" customHeight="1">
      <c r="B162" s="242">
        <v>53</v>
      </c>
      <c r="C162" s="315" t="s">
        <v>22</v>
      </c>
      <c r="D162" s="80" t="s">
        <v>255</v>
      </c>
      <c r="E162" s="101">
        <v>26</v>
      </c>
      <c r="F162" s="79">
        <v>6</v>
      </c>
      <c r="G162" s="77">
        <f t="shared" si="0"/>
        <v>0.23076923076923078</v>
      </c>
      <c r="H162" s="101">
        <v>61</v>
      </c>
      <c r="I162" s="79">
        <v>4</v>
      </c>
      <c r="J162" s="77">
        <f t="shared" si="1"/>
        <v>6.5573770491803282E-2</v>
      </c>
      <c r="K162" s="101">
        <v>3340</v>
      </c>
      <c r="L162" s="79">
        <v>939</v>
      </c>
      <c r="M162" s="77">
        <f t="shared" si="2"/>
        <v>0.28113772455089819</v>
      </c>
      <c r="N162" s="101">
        <v>2799</v>
      </c>
      <c r="O162" s="79">
        <v>625</v>
      </c>
      <c r="P162" s="77">
        <f t="shared" si="3"/>
        <v>0.22329403358342265</v>
      </c>
      <c r="Q162" s="101">
        <v>1575</v>
      </c>
      <c r="R162" s="79">
        <v>222</v>
      </c>
      <c r="S162" s="77">
        <f t="shared" si="4"/>
        <v>0.14095238095238094</v>
      </c>
      <c r="T162" s="101">
        <v>645</v>
      </c>
      <c r="U162" s="79">
        <v>82</v>
      </c>
      <c r="V162" s="77">
        <f t="shared" si="5"/>
        <v>0.12713178294573643</v>
      </c>
      <c r="W162" s="101">
        <v>190</v>
      </c>
      <c r="X162" s="79">
        <v>16</v>
      </c>
      <c r="Y162" s="77">
        <f t="shared" si="6"/>
        <v>8.4210526315789472E-2</v>
      </c>
      <c r="Z162" s="101">
        <f t="shared" si="20"/>
        <v>8636</v>
      </c>
      <c r="AA162" s="79">
        <f t="shared" si="20"/>
        <v>1894</v>
      </c>
      <c r="AB162" s="77">
        <f t="shared" si="8"/>
        <v>0.21931449745252432</v>
      </c>
      <c r="AD162" s="87"/>
    </row>
    <row r="163" spans="2:30" s="12" customFormat="1" ht="13.5" customHeight="1">
      <c r="B163" s="243"/>
      <c r="C163" s="316"/>
      <c r="D163" s="66" t="s">
        <v>270</v>
      </c>
      <c r="E163" s="116">
        <v>0</v>
      </c>
      <c r="F163" s="65">
        <v>0</v>
      </c>
      <c r="G163" s="64" t="str">
        <f t="shared" si="0"/>
        <v>-</v>
      </c>
      <c r="H163" s="116">
        <v>2</v>
      </c>
      <c r="I163" s="65">
        <v>0</v>
      </c>
      <c r="J163" s="64">
        <f t="shared" si="1"/>
        <v>0</v>
      </c>
      <c r="K163" s="116">
        <v>32</v>
      </c>
      <c r="L163" s="65">
        <v>3</v>
      </c>
      <c r="M163" s="64">
        <f t="shared" si="2"/>
        <v>9.375E-2</v>
      </c>
      <c r="N163" s="116">
        <v>31</v>
      </c>
      <c r="O163" s="65">
        <v>2</v>
      </c>
      <c r="P163" s="64">
        <f t="shared" si="3"/>
        <v>6.4516129032258063E-2</v>
      </c>
      <c r="Q163" s="116">
        <v>20</v>
      </c>
      <c r="R163" s="65">
        <v>0</v>
      </c>
      <c r="S163" s="64">
        <f t="shared" si="4"/>
        <v>0</v>
      </c>
      <c r="T163" s="116">
        <v>17</v>
      </c>
      <c r="U163" s="65">
        <v>1</v>
      </c>
      <c r="V163" s="64">
        <f t="shared" si="5"/>
        <v>5.8823529411764705E-2</v>
      </c>
      <c r="W163" s="116">
        <v>6</v>
      </c>
      <c r="X163" s="65">
        <v>0</v>
      </c>
      <c r="Y163" s="64">
        <f t="shared" si="6"/>
        <v>0</v>
      </c>
      <c r="Z163" s="116">
        <f t="shared" si="20"/>
        <v>108</v>
      </c>
      <c r="AA163" s="65">
        <f t="shared" si="20"/>
        <v>6</v>
      </c>
      <c r="AB163" s="64">
        <f t="shared" si="8"/>
        <v>5.5555555555555552E-2</v>
      </c>
      <c r="AD163" s="87"/>
    </row>
    <row r="164" spans="2:30" s="12" customFormat="1" ht="13.5" customHeight="1">
      <c r="B164" s="244"/>
      <c r="C164" s="318"/>
      <c r="D164" s="76" t="s">
        <v>74</v>
      </c>
      <c r="E164" s="75">
        <v>26</v>
      </c>
      <c r="F164" s="75">
        <v>6</v>
      </c>
      <c r="G164" s="13">
        <f t="shared" si="0"/>
        <v>0.23076923076923078</v>
      </c>
      <c r="H164" s="103">
        <v>63</v>
      </c>
      <c r="I164" s="75">
        <v>4</v>
      </c>
      <c r="J164" s="13">
        <f t="shared" si="1"/>
        <v>6.3492063492063489E-2</v>
      </c>
      <c r="K164" s="103">
        <v>3372</v>
      </c>
      <c r="L164" s="75">
        <v>942</v>
      </c>
      <c r="M164" s="13">
        <f t="shared" si="2"/>
        <v>0.2793594306049822</v>
      </c>
      <c r="N164" s="103">
        <v>2830</v>
      </c>
      <c r="O164" s="75">
        <v>627</v>
      </c>
      <c r="P164" s="13">
        <f t="shared" si="3"/>
        <v>0.2215547703180212</v>
      </c>
      <c r="Q164" s="103">
        <v>1595</v>
      </c>
      <c r="R164" s="75">
        <v>222</v>
      </c>
      <c r="S164" s="13">
        <f t="shared" si="4"/>
        <v>0.13918495297805641</v>
      </c>
      <c r="T164" s="103">
        <v>662</v>
      </c>
      <c r="U164" s="75">
        <v>83</v>
      </c>
      <c r="V164" s="13">
        <f t="shared" si="5"/>
        <v>0.12537764350453173</v>
      </c>
      <c r="W164" s="103">
        <v>196</v>
      </c>
      <c r="X164" s="75">
        <v>16</v>
      </c>
      <c r="Y164" s="13">
        <f t="shared" si="6"/>
        <v>8.1632653061224483E-2</v>
      </c>
      <c r="Z164" s="103">
        <f t="shared" si="20"/>
        <v>8744</v>
      </c>
      <c r="AA164" s="75">
        <f t="shared" si="20"/>
        <v>1900</v>
      </c>
      <c r="AB164" s="13">
        <f t="shared" si="8"/>
        <v>0.21729185727355901</v>
      </c>
      <c r="AD164" s="87"/>
    </row>
    <row r="165" spans="2:30" s="12" customFormat="1" ht="13.5" customHeight="1">
      <c r="B165" s="242">
        <v>54</v>
      </c>
      <c r="C165" s="315" t="s">
        <v>28</v>
      </c>
      <c r="D165" s="80" t="s">
        <v>255</v>
      </c>
      <c r="E165" s="101">
        <v>55</v>
      </c>
      <c r="F165" s="79">
        <v>6</v>
      </c>
      <c r="G165" s="77">
        <f t="shared" si="0"/>
        <v>0.10909090909090909</v>
      </c>
      <c r="H165" s="101">
        <v>132</v>
      </c>
      <c r="I165" s="79">
        <v>18</v>
      </c>
      <c r="J165" s="77">
        <f t="shared" si="1"/>
        <v>0.13636363636363635</v>
      </c>
      <c r="K165" s="101">
        <v>5384</v>
      </c>
      <c r="L165" s="79">
        <v>1884</v>
      </c>
      <c r="M165" s="77">
        <f t="shared" si="2"/>
        <v>0.34992570579494797</v>
      </c>
      <c r="N165" s="101">
        <v>4324</v>
      </c>
      <c r="O165" s="79">
        <v>1350</v>
      </c>
      <c r="P165" s="77">
        <f t="shared" si="3"/>
        <v>0.31221091581868637</v>
      </c>
      <c r="Q165" s="101">
        <v>2700</v>
      </c>
      <c r="R165" s="79">
        <v>679</v>
      </c>
      <c r="S165" s="77">
        <f t="shared" si="4"/>
        <v>0.25148148148148147</v>
      </c>
      <c r="T165" s="101">
        <v>1131</v>
      </c>
      <c r="U165" s="79">
        <v>194</v>
      </c>
      <c r="V165" s="77">
        <f t="shared" si="5"/>
        <v>0.17152961980548187</v>
      </c>
      <c r="W165" s="101">
        <v>314</v>
      </c>
      <c r="X165" s="79">
        <v>37</v>
      </c>
      <c r="Y165" s="77">
        <f t="shared" si="6"/>
        <v>0.1178343949044586</v>
      </c>
      <c r="Z165" s="101">
        <f t="shared" si="20"/>
        <v>14040</v>
      </c>
      <c r="AA165" s="79">
        <f t="shared" si="20"/>
        <v>4168</v>
      </c>
      <c r="AB165" s="77">
        <f t="shared" si="8"/>
        <v>0.29686609686609688</v>
      </c>
      <c r="AD165" s="87"/>
    </row>
    <row r="166" spans="2:30" s="12" customFormat="1" ht="13.5" customHeight="1">
      <c r="B166" s="243"/>
      <c r="C166" s="316"/>
      <c r="D166" s="66" t="s">
        <v>270</v>
      </c>
      <c r="E166" s="116">
        <v>0</v>
      </c>
      <c r="F166" s="65">
        <v>0</v>
      </c>
      <c r="G166" s="64" t="str">
        <f t="shared" si="0"/>
        <v>-</v>
      </c>
      <c r="H166" s="116">
        <v>1</v>
      </c>
      <c r="I166" s="65">
        <v>0</v>
      </c>
      <c r="J166" s="64">
        <f t="shared" si="1"/>
        <v>0</v>
      </c>
      <c r="K166" s="116">
        <v>22</v>
      </c>
      <c r="L166" s="65">
        <v>1</v>
      </c>
      <c r="M166" s="64">
        <f t="shared" si="2"/>
        <v>4.5454545454545456E-2</v>
      </c>
      <c r="N166" s="116">
        <v>20</v>
      </c>
      <c r="O166" s="65">
        <v>3</v>
      </c>
      <c r="P166" s="64">
        <f t="shared" si="3"/>
        <v>0.15</v>
      </c>
      <c r="Q166" s="116">
        <v>17</v>
      </c>
      <c r="R166" s="65">
        <v>0</v>
      </c>
      <c r="S166" s="64">
        <f t="shared" si="4"/>
        <v>0</v>
      </c>
      <c r="T166" s="116">
        <v>12</v>
      </c>
      <c r="U166" s="65">
        <v>0</v>
      </c>
      <c r="V166" s="64">
        <f t="shared" si="5"/>
        <v>0</v>
      </c>
      <c r="W166" s="116">
        <v>1</v>
      </c>
      <c r="X166" s="65">
        <v>0</v>
      </c>
      <c r="Y166" s="64">
        <f t="shared" si="6"/>
        <v>0</v>
      </c>
      <c r="Z166" s="116">
        <f t="shared" si="20"/>
        <v>73</v>
      </c>
      <c r="AA166" s="65">
        <f t="shared" si="20"/>
        <v>4</v>
      </c>
      <c r="AB166" s="64">
        <f t="shared" si="8"/>
        <v>5.4794520547945202E-2</v>
      </c>
      <c r="AD166" s="87"/>
    </row>
    <row r="167" spans="2:30" s="12" customFormat="1" ht="13.5" customHeight="1">
      <c r="B167" s="244"/>
      <c r="C167" s="318"/>
      <c r="D167" s="76" t="s">
        <v>74</v>
      </c>
      <c r="E167" s="75">
        <v>55</v>
      </c>
      <c r="F167" s="75">
        <v>6</v>
      </c>
      <c r="G167" s="13">
        <f t="shared" si="0"/>
        <v>0.10909090909090909</v>
      </c>
      <c r="H167" s="103">
        <v>133</v>
      </c>
      <c r="I167" s="75">
        <v>18</v>
      </c>
      <c r="J167" s="13">
        <f t="shared" si="1"/>
        <v>0.13533834586466165</v>
      </c>
      <c r="K167" s="103">
        <v>5406</v>
      </c>
      <c r="L167" s="75">
        <v>1885</v>
      </c>
      <c r="M167" s="13">
        <f t="shared" si="2"/>
        <v>0.34868664446910841</v>
      </c>
      <c r="N167" s="103">
        <v>4344</v>
      </c>
      <c r="O167" s="75">
        <v>1353</v>
      </c>
      <c r="P167" s="13">
        <f t="shared" si="3"/>
        <v>0.31146408839779005</v>
      </c>
      <c r="Q167" s="103">
        <v>2717</v>
      </c>
      <c r="R167" s="75">
        <v>679</v>
      </c>
      <c r="S167" s="13">
        <f t="shared" si="4"/>
        <v>0.24990798675009201</v>
      </c>
      <c r="T167" s="103">
        <v>1143</v>
      </c>
      <c r="U167" s="75">
        <v>194</v>
      </c>
      <c r="V167" s="13">
        <f t="shared" si="5"/>
        <v>0.16972878390201224</v>
      </c>
      <c r="W167" s="103">
        <v>315</v>
      </c>
      <c r="X167" s="75">
        <v>37</v>
      </c>
      <c r="Y167" s="13">
        <f t="shared" si="6"/>
        <v>0.11746031746031746</v>
      </c>
      <c r="Z167" s="103">
        <f t="shared" si="20"/>
        <v>14113</v>
      </c>
      <c r="AA167" s="75">
        <f t="shared" si="20"/>
        <v>4172</v>
      </c>
      <c r="AB167" s="13">
        <f t="shared" si="8"/>
        <v>0.29561397293275704</v>
      </c>
      <c r="AD167" s="87"/>
    </row>
    <row r="168" spans="2:30" s="12" customFormat="1" ht="13.5" customHeight="1">
      <c r="B168" s="242">
        <v>55</v>
      </c>
      <c r="C168" s="315" t="s">
        <v>17</v>
      </c>
      <c r="D168" s="80" t="s">
        <v>255</v>
      </c>
      <c r="E168" s="101">
        <v>20</v>
      </c>
      <c r="F168" s="79">
        <v>6</v>
      </c>
      <c r="G168" s="77">
        <f t="shared" si="0"/>
        <v>0.3</v>
      </c>
      <c r="H168" s="101">
        <v>96</v>
      </c>
      <c r="I168" s="79">
        <v>10</v>
      </c>
      <c r="J168" s="77">
        <f t="shared" si="1"/>
        <v>0.10416666666666667</v>
      </c>
      <c r="K168" s="101">
        <v>5920</v>
      </c>
      <c r="L168" s="79">
        <v>1754</v>
      </c>
      <c r="M168" s="77">
        <f t="shared" si="2"/>
        <v>0.29628378378378378</v>
      </c>
      <c r="N168" s="101">
        <v>5002</v>
      </c>
      <c r="O168" s="79">
        <v>1397</v>
      </c>
      <c r="P168" s="77">
        <f t="shared" si="3"/>
        <v>0.27928828468612554</v>
      </c>
      <c r="Q168" s="101">
        <v>2776</v>
      </c>
      <c r="R168" s="79">
        <v>530</v>
      </c>
      <c r="S168" s="77">
        <f t="shared" si="4"/>
        <v>0.1909221902017291</v>
      </c>
      <c r="T168" s="101">
        <v>911</v>
      </c>
      <c r="U168" s="79">
        <v>103</v>
      </c>
      <c r="V168" s="77">
        <f t="shared" si="5"/>
        <v>0.11306256860592755</v>
      </c>
      <c r="W168" s="101">
        <v>234</v>
      </c>
      <c r="X168" s="79">
        <v>21</v>
      </c>
      <c r="Y168" s="77">
        <f t="shared" si="6"/>
        <v>8.9743589743589744E-2</v>
      </c>
      <c r="Z168" s="101">
        <f t="shared" si="20"/>
        <v>14959</v>
      </c>
      <c r="AA168" s="79">
        <f t="shared" si="20"/>
        <v>3821</v>
      </c>
      <c r="AB168" s="77">
        <f t="shared" si="8"/>
        <v>0.25543151280165788</v>
      </c>
      <c r="AD168" s="87"/>
    </row>
    <row r="169" spans="2:30" s="12" customFormat="1" ht="13.5" customHeight="1">
      <c r="B169" s="243"/>
      <c r="C169" s="316"/>
      <c r="D169" s="66" t="s">
        <v>270</v>
      </c>
      <c r="E169" s="116">
        <v>1</v>
      </c>
      <c r="F169" s="65">
        <v>0</v>
      </c>
      <c r="G169" s="64">
        <f t="shared" si="0"/>
        <v>0</v>
      </c>
      <c r="H169" s="116">
        <v>1</v>
      </c>
      <c r="I169" s="65">
        <v>0</v>
      </c>
      <c r="J169" s="64">
        <f t="shared" si="1"/>
        <v>0</v>
      </c>
      <c r="K169" s="116">
        <v>22</v>
      </c>
      <c r="L169" s="65">
        <v>1</v>
      </c>
      <c r="M169" s="64">
        <f t="shared" si="2"/>
        <v>4.5454545454545456E-2</v>
      </c>
      <c r="N169" s="116">
        <v>17</v>
      </c>
      <c r="O169" s="65">
        <v>1</v>
      </c>
      <c r="P169" s="64">
        <f t="shared" si="3"/>
        <v>5.8823529411764705E-2</v>
      </c>
      <c r="Q169" s="116">
        <v>16</v>
      </c>
      <c r="R169" s="65">
        <v>0</v>
      </c>
      <c r="S169" s="64">
        <f t="shared" si="4"/>
        <v>0</v>
      </c>
      <c r="T169" s="116">
        <v>6</v>
      </c>
      <c r="U169" s="65">
        <v>0</v>
      </c>
      <c r="V169" s="64">
        <f t="shared" si="5"/>
        <v>0</v>
      </c>
      <c r="W169" s="116">
        <v>3</v>
      </c>
      <c r="X169" s="65">
        <v>0</v>
      </c>
      <c r="Y169" s="64">
        <f t="shared" si="6"/>
        <v>0</v>
      </c>
      <c r="Z169" s="116">
        <f t="shared" si="20"/>
        <v>66</v>
      </c>
      <c r="AA169" s="65">
        <f t="shared" si="20"/>
        <v>2</v>
      </c>
      <c r="AB169" s="64">
        <f t="shared" si="8"/>
        <v>3.0303030303030304E-2</v>
      </c>
      <c r="AD169" s="85"/>
    </row>
    <row r="170" spans="2:30" s="12" customFormat="1" ht="13.5" customHeight="1">
      <c r="B170" s="244"/>
      <c r="C170" s="318"/>
      <c r="D170" s="76" t="s">
        <v>74</v>
      </c>
      <c r="E170" s="75">
        <v>21</v>
      </c>
      <c r="F170" s="75">
        <v>6</v>
      </c>
      <c r="G170" s="13">
        <f t="shared" si="0"/>
        <v>0.2857142857142857</v>
      </c>
      <c r="H170" s="103">
        <v>97</v>
      </c>
      <c r="I170" s="75">
        <v>10</v>
      </c>
      <c r="J170" s="13">
        <f t="shared" si="1"/>
        <v>0.10309278350515463</v>
      </c>
      <c r="K170" s="103">
        <v>5942</v>
      </c>
      <c r="L170" s="75">
        <v>1755</v>
      </c>
      <c r="M170" s="13">
        <f t="shared" si="2"/>
        <v>0.29535509929316728</v>
      </c>
      <c r="N170" s="103">
        <v>5019</v>
      </c>
      <c r="O170" s="75">
        <v>1398</v>
      </c>
      <c r="P170" s="13">
        <f t="shared" si="3"/>
        <v>0.27854154213986848</v>
      </c>
      <c r="Q170" s="103">
        <v>2792</v>
      </c>
      <c r="R170" s="75">
        <v>530</v>
      </c>
      <c r="S170" s="13">
        <f t="shared" si="4"/>
        <v>0.18982808022922637</v>
      </c>
      <c r="T170" s="103">
        <v>917</v>
      </c>
      <c r="U170" s="75">
        <v>103</v>
      </c>
      <c r="V170" s="13">
        <f t="shared" si="5"/>
        <v>0.11232279171210469</v>
      </c>
      <c r="W170" s="103">
        <v>237</v>
      </c>
      <c r="X170" s="75">
        <v>21</v>
      </c>
      <c r="Y170" s="13">
        <f t="shared" si="6"/>
        <v>8.8607594936708861E-2</v>
      </c>
      <c r="Z170" s="103">
        <f t="shared" si="20"/>
        <v>15025</v>
      </c>
      <c r="AA170" s="75">
        <f t="shared" si="20"/>
        <v>3823</v>
      </c>
      <c r="AB170" s="13">
        <f t="shared" si="8"/>
        <v>0.25444259567387689</v>
      </c>
      <c r="AD170" s="85"/>
    </row>
    <row r="171" spans="2:30" s="12" customFormat="1" ht="13.5" customHeight="1">
      <c r="B171" s="242">
        <v>56</v>
      </c>
      <c r="C171" s="315" t="s">
        <v>10</v>
      </c>
      <c r="D171" s="80" t="s">
        <v>255</v>
      </c>
      <c r="E171" s="101">
        <v>10</v>
      </c>
      <c r="F171" s="79">
        <v>1</v>
      </c>
      <c r="G171" s="77">
        <f t="shared" si="0"/>
        <v>0.1</v>
      </c>
      <c r="H171" s="101">
        <v>45</v>
      </c>
      <c r="I171" s="79">
        <v>2</v>
      </c>
      <c r="J171" s="77">
        <f t="shared" si="1"/>
        <v>4.4444444444444446E-2</v>
      </c>
      <c r="K171" s="101">
        <v>4005</v>
      </c>
      <c r="L171" s="79">
        <v>826</v>
      </c>
      <c r="M171" s="77">
        <f t="shared" si="2"/>
        <v>0.20624219725343321</v>
      </c>
      <c r="N171" s="101">
        <v>3002</v>
      </c>
      <c r="O171" s="79">
        <v>450</v>
      </c>
      <c r="P171" s="77">
        <f t="shared" si="3"/>
        <v>0.14990006662225183</v>
      </c>
      <c r="Q171" s="101">
        <v>1560</v>
      </c>
      <c r="R171" s="79">
        <v>152</v>
      </c>
      <c r="S171" s="77">
        <f t="shared" si="4"/>
        <v>9.7435897435897437E-2</v>
      </c>
      <c r="T171" s="101">
        <v>590</v>
      </c>
      <c r="U171" s="79">
        <v>22</v>
      </c>
      <c r="V171" s="77">
        <f t="shared" si="5"/>
        <v>3.7288135593220341E-2</v>
      </c>
      <c r="W171" s="101">
        <v>183</v>
      </c>
      <c r="X171" s="79">
        <v>7</v>
      </c>
      <c r="Y171" s="77">
        <f t="shared" si="6"/>
        <v>3.825136612021858E-2</v>
      </c>
      <c r="Z171" s="101">
        <f t="shared" si="20"/>
        <v>9395</v>
      </c>
      <c r="AA171" s="79">
        <f t="shared" si="20"/>
        <v>1460</v>
      </c>
      <c r="AB171" s="77">
        <f t="shared" si="8"/>
        <v>0.15540180947312401</v>
      </c>
      <c r="AD171" s="85"/>
    </row>
    <row r="172" spans="2:30" s="12" customFormat="1" ht="13.5" customHeight="1">
      <c r="B172" s="243"/>
      <c r="C172" s="316"/>
      <c r="D172" s="66" t="s">
        <v>270</v>
      </c>
      <c r="E172" s="116">
        <v>0</v>
      </c>
      <c r="F172" s="65">
        <v>0</v>
      </c>
      <c r="G172" s="64" t="str">
        <f t="shared" si="0"/>
        <v>-</v>
      </c>
      <c r="H172" s="116">
        <v>0</v>
      </c>
      <c r="I172" s="65">
        <v>0</v>
      </c>
      <c r="J172" s="64" t="str">
        <f t="shared" si="1"/>
        <v>-</v>
      </c>
      <c r="K172" s="116">
        <v>26</v>
      </c>
      <c r="L172" s="65">
        <v>3</v>
      </c>
      <c r="M172" s="64">
        <f t="shared" si="2"/>
        <v>0.11538461538461539</v>
      </c>
      <c r="N172" s="116">
        <v>16</v>
      </c>
      <c r="O172" s="65">
        <v>3</v>
      </c>
      <c r="P172" s="64">
        <f t="shared" si="3"/>
        <v>0.1875</v>
      </c>
      <c r="Q172" s="116">
        <v>14</v>
      </c>
      <c r="R172" s="65">
        <v>0</v>
      </c>
      <c r="S172" s="64">
        <f t="shared" si="4"/>
        <v>0</v>
      </c>
      <c r="T172" s="116">
        <v>15</v>
      </c>
      <c r="U172" s="65">
        <v>0</v>
      </c>
      <c r="V172" s="64">
        <f t="shared" si="5"/>
        <v>0</v>
      </c>
      <c r="W172" s="116">
        <v>2</v>
      </c>
      <c r="X172" s="65">
        <v>0</v>
      </c>
      <c r="Y172" s="64">
        <f t="shared" si="6"/>
        <v>0</v>
      </c>
      <c r="Z172" s="116">
        <f t="shared" si="20"/>
        <v>73</v>
      </c>
      <c r="AA172" s="65">
        <f t="shared" si="20"/>
        <v>6</v>
      </c>
      <c r="AB172" s="64">
        <f t="shared" si="8"/>
        <v>8.2191780821917804E-2</v>
      </c>
      <c r="AD172" s="85"/>
    </row>
    <row r="173" spans="2:30" s="12" customFormat="1" ht="13.5" customHeight="1">
      <c r="B173" s="244"/>
      <c r="C173" s="318"/>
      <c r="D173" s="76" t="s">
        <v>74</v>
      </c>
      <c r="E173" s="75">
        <v>10</v>
      </c>
      <c r="F173" s="75">
        <v>1</v>
      </c>
      <c r="G173" s="13">
        <f t="shared" si="0"/>
        <v>0.1</v>
      </c>
      <c r="H173" s="103">
        <v>45</v>
      </c>
      <c r="I173" s="75">
        <v>2</v>
      </c>
      <c r="J173" s="13">
        <f t="shared" si="1"/>
        <v>4.4444444444444446E-2</v>
      </c>
      <c r="K173" s="103">
        <v>4031</v>
      </c>
      <c r="L173" s="75">
        <v>829</v>
      </c>
      <c r="M173" s="13">
        <f t="shared" si="2"/>
        <v>0.20565616472339371</v>
      </c>
      <c r="N173" s="103">
        <v>3018</v>
      </c>
      <c r="O173" s="75">
        <v>453</v>
      </c>
      <c r="P173" s="13">
        <f t="shared" si="3"/>
        <v>0.15009940357852883</v>
      </c>
      <c r="Q173" s="103">
        <v>1574</v>
      </c>
      <c r="R173" s="75">
        <v>152</v>
      </c>
      <c r="S173" s="13">
        <f t="shared" si="4"/>
        <v>9.6569250317662003E-2</v>
      </c>
      <c r="T173" s="103">
        <v>605</v>
      </c>
      <c r="U173" s="75">
        <v>22</v>
      </c>
      <c r="V173" s="13">
        <f t="shared" si="5"/>
        <v>3.6363636363636362E-2</v>
      </c>
      <c r="W173" s="103">
        <v>185</v>
      </c>
      <c r="X173" s="75">
        <v>7</v>
      </c>
      <c r="Y173" s="13">
        <f t="shared" si="6"/>
        <v>3.783783783783784E-2</v>
      </c>
      <c r="Z173" s="103">
        <f t="shared" si="20"/>
        <v>9468</v>
      </c>
      <c r="AA173" s="75">
        <f t="shared" si="20"/>
        <v>1466</v>
      </c>
      <c r="AB173" s="13">
        <f t="shared" si="8"/>
        <v>0.15483734685255598</v>
      </c>
      <c r="AD173" s="85"/>
    </row>
    <row r="174" spans="2:30" s="12" customFormat="1" ht="13.5" customHeight="1">
      <c r="B174" s="242">
        <v>57</v>
      </c>
      <c r="C174" s="315" t="s">
        <v>49</v>
      </c>
      <c r="D174" s="80" t="s">
        <v>255</v>
      </c>
      <c r="E174" s="101">
        <v>19</v>
      </c>
      <c r="F174" s="79">
        <v>5</v>
      </c>
      <c r="G174" s="77">
        <f t="shared" si="0"/>
        <v>0.26315789473684209</v>
      </c>
      <c r="H174" s="101">
        <v>51</v>
      </c>
      <c r="I174" s="79">
        <v>7</v>
      </c>
      <c r="J174" s="77">
        <f t="shared" si="1"/>
        <v>0.13725490196078433</v>
      </c>
      <c r="K174" s="101">
        <v>2513</v>
      </c>
      <c r="L174" s="79">
        <v>566</v>
      </c>
      <c r="M174" s="77">
        <f t="shared" si="2"/>
        <v>0.22522881018702745</v>
      </c>
      <c r="N174" s="101">
        <v>2183</v>
      </c>
      <c r="O174" s="79">
        <v>374</v>
      </c>
      <c r="P174" s="77">
        <f t="shared" si="3"/>
        <v>0.17132386623912046</v>
      </c>
      <c r="Q174" s="101">
        <v>1373</v>
      </c>
      <c r="R174" s="79">
        <v>159</v>
      </c>
      <c r="S174" s="77">
        <f t="shared" si="4"/>
        <v>0.11580480699198835</v>
      </c>
      <c r="T174" s="101">
        <v>640</v>
      </c>
      <c r="U174" s="79">
        <v>70</v>
      </c>
      <c r="V174" s="77">
        <f t="shared" si="5"/>
        <v>0.109375</v>
      </c>
      <c r="W174" s="101">
        <v>170</v>
      </c>
      <c r="X174" s="79">
        <v>15</v>
      </c>
      <c r="Y174" s="77">
        <f t="shared" si="6"/>
        <v>8.8235294117647065E-2</v>
      </c>
      <c r="Z174" s="101">
        <f t="shared" si="20"/>
        <v>6949</v>
      </c>
      <c r="AA174" s="79">
        <f t="shared" si="20"/>
        <v>1196</v>
      </c>
      <c r="AB174" s="77">
        <f t="shared" si="8"/>
        <v>0.17211109512160022</v>
      </c>
      <c r="AD174" s="85"/>
    </row>
    <row r="175" spans="2:30" s="12" customFormat="1" ht="13.5" customHeight="1">
      <c r="B175" s="243"/>
      <c r="C175" s="316"/>
      <c r="D175" s="66" t="s">
        <v>270</v>
      </c>
      <c r="E175" s="116">
        <v>0</v>
      </c>
      <c r="F175" s="65">
        <v>0</v>
      </c>
      <c r="G175" s="64" t="str">
        <f t="shared" si="0"/>
        <v>-</v>
      </c>
      <c r="H175" s="116">
        <v>1</v>
      </c>
      <c r="I175" s="65">
        <v>0</v>
      </c>
      <c r="J175" s="64">
        <f t="shared" si="1"/>
        <v>0</v>
      </c>
      <c r="K175" s="116">
        <v>4</v>
      </c>
      <c r="L175" s="65">
        <v>0</v>
      </c>
      <c r="M175" s="64">
        <f t="shared" si="2"/>
        <v>0</v>
      </c>
      <c r="N175" s="116">
        <v>9</v>
      </c>
      <c r="O175" s="65">
        <v>0</v>
      </c>
      <c r="P175" s="64">
        <f t="shared" si="3"/>
        <v>0</v>
      </c>
      <c r="Q175" s="116">
        <v>3</v>
      </c>
      <c r="R175" s="65">
        <v>0</v>
      </c>
      <c r="S175" s="64">
        <f t="shared" si="4"/>
        <v>0</v>
      </c>
      <c r="T175" s="116">
        <v>10</v>
      </c>
      <c r="U175" s="65">
        <v>0</v>
      </c>
      <c r="V175" s="64">
        <f t="shared" si="5"/>
        <v>0</v>
      </c>
      <c r="W175" s="116">
        <v>2</v>
      </c>
      <c r="X175" s="65">
        <v>0</v>
      </c>
      <c r="Y175" s="64">
        <f t="shared" si="6"/>
        <v>0</v>
      </c>
      <c r="Z175" s="116">
        <f t="shared" si="20"/>
        <v>29</v>
      </c>
      <c r="AA175" s="65">
        <f t="shared" si="20"/>
        <v>0</v>
      </c>
      <c r="AB175" s="64">
        <f t="shared" si="8"/>
        <v>0</v>
      </c>
      <c r="AD175" s="85"/>
    </row>
    <row r="176" spans="2:30" s="12" customFormat="1" ht="13.5" customHeight="1">
      <c r="B176" s="244"/>
      <c r="C176" s="318"/>
      <c r="D176" s="76" t="s">
        <v>74</v>
      </c>
      <c r="E176" s="75">
        <v>19</v>
      </c>
      <c r="F176" s="75">
        <v>5</v>
      </c>
      <c r="G176" s="13">
        <f t="shared" si="0"/>
        <v>0.26315789473684209</v>
      </c>
      <c r="H176" s="103">
        <v>52</v>
      </c>
      <c r="I176" s="75">
        <v>7</v>
      </c>
      <c r="J176" s="13">
        <f t="shared" si="1"/>
        <v>0.13461538461538461</v>
      </c>
      <c r="K176" s="103">
        <v>2517</v>
      </c>
      <c r="L176" s="75">
        <v>566</v>
      </c>
      <c r="M176" s="13">
        <f t="shared" si="2"/>
        <v>0.22487087802940009</v>
      </c>
      <c r="N176" s="103">
        <v>2192</v>
      </c>
      <c r="O176" s="75">
        <v>374</v>
      </c>
      <c r="P176" s="13">
        <f t="shared" si="3"/>
        <v>0.17062043795620438</v>
      </c>
      <c r="Q176" s="103">
        <v>1376</v>
      </c>
      <c r="R176" s="75">
        <v>159</v>
      </c>
      <c r="S176" s="13">
        <f t="shared" si="4"/>
        <v>0.11555232558139535</v>
      </c>
      <c r="T176" s="103">
        <v>650</v>
      </c>
      <c r="U176" s="75">
        <v>70</v>
      </c>
      <c r="V176" s="13">
        <f t="shared" si="5"/>
        <v>0.1076923076923077</v>
      </c>
      <c r="W176" s="103">
        <v>172</v>
      </c>
      <c r="X176" s="75">
        <v>15</v>
      </c>
      <c r="Y176" s="13">
        <f t="shared" si="6"/>
        <v>8.7209302325581398E-2</v>
      </c>
      <c r="Z176" s="103">
        <f t="shared" si="20"/>
        <v>6978</v>
      </c>
      <c r="AA176" s="75">
        <f t="shared" si="20"/>
        <v>1196</v>
      </c>
      <c r="AB176" s="13">
        <f t="shared" si="8"/>
        <v>0.17139581541989107</v>
      </c>
      <c r="AD176" s="85"/>
    </row>
    <row r="177" spans="2:30" s="12" customFormat="1" ht="13.5" customHeight="1">
      <c r="B177" s="242">
        <v>58</v>
      </c>
      <c r="C177" s="315" t="s">
        <v>29</v>
      </c>
      <c r="D177" s="80" t="s">
        <v>255</v>
      </c>
      <c r="E177" s="101">
        <v>13</v>
      </c>
      <c r="F177" s="79">
        <v>3</v>
      </c>
      <c r="G177" s="77">
        <f t="shared" si="0"/>
        <v>0.23076923076923078</v>
      </c>
      <c r="H177" s="101">
        <v>29</v>
      </c>
      <c r="I177" s="79">
        <v>7</v>
      </c>
      <c r="J177" s="77">
        <f t="shared" si="1"/>
        <v>0.2413793103448276</v>
      </c>
      <c r="K177" s="101">
        <v>2944</v>
      </c>
      <c r="L177" s="79">
        <v>1184</v>
      </c>
      <c r="M177" s="77">
        <f t="shared" si="2"/>
        <v>0.40217391304347827</v>
      </c>
      <c r="N177" s="101">
        <v>2480</v>
      </c>
      <c r="O177" s="79">
        <v>896</v>
      </c>
      <c r="P177" s="77">
        <f t="shared" si="3"/>
        <v>0.36129032258064514</v>
      </c>
      <c r="Q177" s="101">
        <v>1582</v>
      </c>
      <c r="R177" s="79">
        <v>470</v>
      </c>
      <c r="S177" s="77">
        <f t="shared" si="4"/>
        <v>0.29709228824273071</v>
      </c>
      <c r="T177" s="101">
        <v>683</v>
      </c>
      <c r="U177" s="79">
        <v>139</v>
      </c>
      <c r="V177" s="77">
        <f t="shared" si="5"/>
        <v>0.20351390922401172</v>
      </c>
      <c r="W177" s="101">
        <v>219</v>
      </c>
      <c r="X177" s="79">
        <v>25</v>
      </c>
      <c r="Y177" s="77">
        <f t="shared" si="6"/>
        <v>0.11415525114155251</v>
      </c>
      <c r="Z177" s="101">
        <f t="shared" si="20"/>
        <v>7950</v>
      </c>
      <c r="AA177" s="79">
        <f t="shared" si="20"/>
        <v>2724</v>
      </c>
      <c r="AB177" s="77">
        <f t="shared" si="8"/>
        <v>0.34264150943396227</v>
      </c>
      <c r="AD177" s="85"/>
    </row>
    <row r="178" spans="2:30" s="12" customFormat="1" ht="13.5" customHeight="1">
      <c r="B178" s="243"/>
      <c r="C178" s="316"/>
      <c r="D178" s="66" t="s">
        <v>270</v>
      </c>
      <c r="E178" s="116">
        <v>0</v>
      </c>
      <c r="F178" s="65">
        <v>0</v>
      </c>
      <c r="G178" s="64" t="str">
        <f t="shared" si="0"/>
        <v>-</v>
      </c>
      <c r="H178" s="116">
        <v>1</v>
      </c>
      <c r="I178" s="65">
        <v>0</v>
      </c>
      <c r="J178" s="64">
        <f t="shared" si="1"/>
        <v>0</v>
      </c>
      <c r="K178" s="116">
        <v>9</v>
      </c>
      <c r="L178" s="65">
        <v>3</v>
      </c>
      <c r="M178" s="64">
        <f t="shared" si="2"/>
        <v>0.33333333333333331</v>
      </c>
      <c r="N178" s="116">
        <v>11</v>
      </c>
      <c r="O178" s="65">
        <v>0</v>
      </c>
      <c r="P178" s="64">
        <f t="shared" si="3"/>
        <v>0</v>
      </c>
      <c r="Q178" s="116">
        <v>12</v>
      </c>
      <c r="R178" s="65">
        <v>0</v>
      </c>
      <c r="S178" s="64">
        <f t="shared" si="4"/>
        <v>0</v>
      </c>
      <c r="T178" s="116">
        <v>13</v>
      </c>
      <c r="U178" s="65">
        <v>0</v>
      </c>
      <c r="V178" s="64">
        <f t="shared" si="5"/>
        <v>0</v>
      </c>
      <c r="W178" s="116">
        <v>2</v>
      </c>
      <c r="X178" s="65">
        <v>0</v>
      </c>
      <c r="Y178" s="64">
        <f t="shared" si="6"/>
        <v>0</v>
      </c>
      <c r="Z178" s="116">
        <f t="shared" si="20"/>
        <v>48</v>
      </c>
      <c r="AA178" s="65">
        <f t="shared" si="20"/>
        <v>3</v>
      </c>
      <c r="AB178" s="64">
        <f t="shared" si="8"/>
        <v>6.25E-2</v>
      </c>
      <c r="AD178" s="85"/>
    </row>
    <row r="179" spans="2:30" s="12" customFormat="1" ht="13.5" customHeight="1">
      <c r="B179" s="244"/>
      <c r="C179" s="318"/>
      <c r="D179" s="76" t="s">
        <v>74</v>
      </c>
      <c r="E179" s="75">
        <v>13</v>
      </c>
      <c r="F179" s="75">
        <v>3</v>
      </c>
      <c r="G179" s="13">
        <f t="shared" si="0"/>
        <v>0.23076923076923078</v>
      </c>
      <c r="H179" s="103">
        <v>30</v>
      </c>
      <c r="I179" s="75">
        <v>7</v>
      </c>
      <c r="J179" s="13">
        <f t="shared" si="1"/>
        <v>0.23333333333333334</v>
      </c>
      <c r="K179" s="103">
        <v>2953</v>
      </c>
      <c r="L179" s="75">
        <v>1187</v>
      </c>
      <c r="M179" s="13">
        <f t="shared" si="2"/>
        <v>0.40196410430071117</v>
      </c>
      <c r="N179" s="103">
        <v>2491</v>
      </c>
      <c r="O179" s="75">
        <v>896</v>
      </c>
      <c r="P179" s="13">
        <f t="shared" si="3"/>
        <v>0.35969490164592532</v>
      </c>
      <c r="Q179" s="103">
        <v>1594</v>
      </c>
      <c r="R179" s="75">
        <v>470</v>
      </c>
      <c r="S179" s="13">
        <f t="shared" si="4"/>
        <v>0.29485570890840651</v>
      </c>
      <c r="T179" s="103">
        <v>696</v>
      </c>
      <c r="U179" s="75">
        <v>139</v>
      </c>
      <c r="V179" s="13">
        <f t="shared" si="5"/>
        <v>0.19971264367816091</v>
      </c>
      <c r="W179" s="103">
        <v>221</v>
      </c>
      <c r="X179" s="75">
        <v>25</v>
      </c>
      <c r="Y179" s="13">
        <f t="shared" si="6"/>
        <v>0.11312217194570136</v>
      </c>
      <c r="Z179" s="103">
        <f t="shared" si="20"/>
        <v>7998</v>
      </c>
      <c r="AA179" s="75">
        <f t="shared" si="20"/>
        <v>2727</v>
      </c>
      <c r="AB179" s="13">
        <f t="shared" si="8"/>
        <v>0.34096024006001502</v>
      </c>
      <c r="AD179" s="85"/>
    </row>
    <row r="180" spans="2:30" s="12" customFormat="1" ht="13.5" customHeight="1">
      <c r="B180" s="242">
        <v>59</v>
      </c>
      <c r="C180" s="315" t="s">
        <v>23</v>
      </c>
      <c r="D180" s="80" t="s">
        <v>255</v>
      </c>
      <c r="E180" s="101">
        <v>35</v>
      </c>
      <c r="F180" s="79">
        <v>4</v>
      </c>
      <c r="G180" s="77">
        <f t="shared" si="0"/>
        <v>0.11428571428571428</v>
      </c>
      <c r="H180" s="101">
        <v>115</v>
      </c>
      <c r="I180" s="79">
        <v>25</v>
      </c>
      <c r="J180" s="77">
        <f t="shared" si="1"/>
        <v>0.21739130434782608</v>
      </c>
      <c r="K180" s="101">
        <v>22207</v>
      </c>
      <c r="L180" s="79">
        <v>5221</v>
      </c>
      <c r="M180" s="77">
        <f t="shared" si="2"/>
        <v>0.23510604764263521</v>
      </c>
      <c r="N180" s="101">
        <v>18714</v>
      </c>
      <c r="O180" s="79">
        <v>3591</v>
      </c>
      <c r="P180" s="77">
        <f t="shared" si="3"/>
        <v>0.19188842577749279</v>
      </c>
      <c r="Q180" s="101">
        <v>11201</v>
      </c>
      <c r="R180" s="79">
        <v>1420</v>
      </c>
      <c r="S180" s="77">
        <f t="shared" si="4"/>
        <v>0.12677439514329078</v>
      </c>
      <c r="T180" s="101">
        <v>4162</v>
      </c>
      <c r="U180" s="79">
        <v>298</v>
      </c>
      <c r="V180" s="77">
        <f t="shared" si="5"/>
        <v>7.1600192215281119E-2</v>
      </c>
      <c r="W180" s="101">
        <v>1254</v>
      </c>
      <c r="X180" s="79">
        <v>51</v>
      </c>
      <c r="Y180" s="77">
        <f t="shared" si="6"/>
        <v>4.0669856459330141E-2</v>
      </c>
      <c r="Z180" s="101">
        <f t="shared" si="20"/>
        <v>57688</v>
      </c>
      <c r="AA180" s="79">
        <f t="shared" si="20"/>
        <v>10610</v>
      </c>
      <c r="AB180" s="77">
        <f t="shared" si="8"/>
        <v>0.1839203993898211</v>
      </c>
      <c r="AD180" s="85"/>
    </row>
    <row r="181" spans="2:30" s="12" customFormat="1" ht="13.5" customHeight="1">
      <c r="B181" s="243"/>
      <c r="C181" s="316"/>
      <c r="D181" s="66" t="s">
        <v>270</v>
      </c>
      <c r="E181" s="116">
        <v>0</v>
      </c>
      <c r="F181" s="65">
        <v>0</v>
      </c>
      <c r="G181" s="64" t="str">
        <f t="shared" si="0"/>
        <v>-</v>
      </c>
      <c r="H181" s="116">
        <v>0</v>
      </c>
      <c r="I181" s="65">
        <v>0</v>
      </c>
      <c r="J181" s="64" t="str">
        <f t="shared" si="1"/>
        <v>-</v>
      </c>
      <c r="K181" s="116">
        <v>127</v>
      </c>
      <c r="L181" s="65">
        <v>8</v>
      </c>
      <c r="M181" s="64">
        <f t="shared" si="2"/>
        <v>6.2992125984251968E-2</v>
      </c>
      <c r="N181" s="116">
        <v>107</v>
      </c>
      <c r="O181" s="65">
        <v>4</v>
      </c>
      <c r="P181" s="64">
        <f t="shared" si="3"/>
        <v>3.7383177570093455E-2</v>
      </c>
      <c r="Q181" s="116">
        <v>89</v>
      </c>
      <c r="R181" s="65">
        <v>0</v>
      </c>
      <c r="S181" s="64">
        <f t="shared" si="4"/>
        <v>0</v>
      </c>
      <c r="T181" s="116">
        <v>68</v>
      </c>
      <c r="U181" s="65">
        <v>1</v>
      </c>
      <c r="V181" s="64">
        <f t="shared" si="5"/>
        <v>1.4705882352941176E-2</v>
      </c>
      <c r="W181" s="116">
        <v>23</v>
      </c>
      <c r="X181" s="65">
        <v>0</v>
      </c>
      <c r="Y181" s="64">
        <f t="shared" si="6"/>
        <v>0</v>
      </c>
      <c r="Z181" s="116">
        <f t="shared" si="20"/>
        <v>414</v>
      </c>
      <c r="AA181" s="65">
        <f t="shared" si="20"/>
        <v>13</v>
      </c>
      <c r="AB181" s="64">
        <f t="shared" si="8"/>
        <v>3.140096618357488E-2</v>
      </c>
      <c r="AD181" s="85"/>
    </row>
    <row r="182" spans="2:30" s="12" customFormat="1" ht="13.5" customHeight="1">
      <c r="B182" s="244"/>
      <c r="C182" s="318"/>
      <c r="D182" s="76" t="s">
        <v>74</v>
      </c>
      <c r="E182" s="75">
        <v>35</v>
      </c>
      <c r="F182" s="75">
        <v>4</v>
      </c>
      <c r="G182" s="13">
        <f t="shared" si="0"/>
        <v>0.11428571428571428</v>
      </c>
      <c r="H182" s="103">
        <v>115</v>
      </c>
      <c r="I182" s="75">
        <v>25</v>
      </c>
      <c r="J182" s="13">
        <f t="shared" si="1"/>
        <v>0.21739130434782608</v>
      </c>
      <c r="K182" s="103">
        <v>22334</v>
      </c>
      <c r="L182" s="75">
        <v>5229</v>
      </c>
      <c r="M182" s="13">
        <f t="shared" si="2"/>
        <v>0.23412733948240352</v>
      </c>
      <c r="N182" s="103">
        <v>18821</v>
      </c>
      <c r="O182" s="75">
        <v>3595</v>
      </c>
      <c r="P182" s="13">
        <f t="shared" si="3"/>
        <v>0.19101004197439031</v>
      </c>
      <c r="Q182" s="103">
        <v>11290</v>
      </c>
      <c r="R182" s="75">
        <v>1420</v>
      </c>
      <c r="S182" s="13">
        <f t="shared" si="4"/>
        <v>0.12577502214348982</v>
      </c>
      <c r="T182" s="103">
        <v>4230</v>
      </c>
      <c r="U182" s="75">
        <v>299</v>
      </c>
      <c r="V182" s="13">
        <f t="shared" si="5"/>
        <v>7.0685579196217499E-2</v>
      </c>
      <c r="W182" s="103">
        <v>1277</v>
      </c>
      <c r="X182" s="75">
        <v>51</v>
      </c>
      <c r="Y182" s="13">
        <f t="shared" si="6"/>
        <v>3.9937353171495694E-2</v>
      </c>
      <c r="Z182" s="103">
        <f t="shared" si="20"/>
        <v>58102</v>
      </c>
      <c r="AA182" s="75">
        <f t="shared" si="20"/>
        <v>10623</v>
      </c>
      <c r="AB182" s="13">
        <f t="shared" si="8"/>
        <v>0.18283363739630307</v>
      </c>
      <c r="AD182" s="85"/>
    </row>
    <row r="183" spans="2:30" s="12" customFormat="1" ht="13.5" customHeight="1">
      <c r="B183" s="242">
        <v>60</v>
      </c>
      <c r="C183" s="315" t="s">
        <v>50</v>
      </c>
      <c r="D183" s="80" t="s">
        <v>255</v>
      </c>
      <c r="E183" s="101">
        <v>21</v>
      </c>
      <c r="F183" s="79">
        <v>7</v>
      </c>
      <c r="G183" s="77">
        <f t="shared" si="0"/>
        <v>0.33333333333333331</v>
      </c>
      <c r="H183" s="101">
        <v>53</v>
      </c>
      <c r="I183" s="79">
        <v>5</v>
      </c>
      <c r="J183" s="77">
        <f t="shared" si="1"/>
        <v>9.4339622641509441E-2</v>
      </c>
      <c r="K183" s="101">
        <v>2945</v>
      </c>
      <c r="L183" s="79">
        <v>646</v>
      </c>
      <c r="M183" s="77">
        <f t="shared" si="2"/>
        <v>0.21935483870967742</v>
      </c>
      <c r="N183" s="101">
        <v>2300</v>
      </c>
      <c r="O183" s="79">
        <v>385</v>
      </c>
      <c r="P183" s="77">
        <f t="shared" si="3"/>
        <v>0.16739130434782609</v>
      </c>
      <c r="Q183" s="101">
        <v>1382</v>
      </c>
      <c r="R183" s="79">
        <v>117</v>
      </c>
      <c r="S183" s="77">
        <f t="shared" si="4"/>
        <v>8.4659913169319825E-2</v>
      </c>
      <c r="T183" s="101">
        <v>547</v>
      </c>
      <c r="U183" s="79">
        <v>44</v>
      </c>
      <c r="V183" s="77">
        <f t="shared" si="5"/>
        <v>8.0438756855575874E-2</v>
      </c>
      <c r="W183" s="101">
        <v>161</v>
      </c>
      <c r="X183" s="79">
        <v>7</v>
      </c>
      <c r="Y183" s="77">
        <f t="shared" si="6"/>
        <v>4.3478260869565216E-2</v>
      </c>
      <c r="Z183" s="101">
        <f t="shared" si="20"/>
        <v>7409</v>
      </c>
      <c r="AA183" s="79">
        <f t="shared" si="20"/>
        <v>1211</v>
      </c>
      <c r="AB183" s="77">
        <f t="shared" si="8"/>
        <v>0.16344985828046971</v>
      </c>
      <c r="AD183" s="85"/>
    </row>
    <row r="184" spans="2:30" s="12" customFormat="1" ht="13.5" customHeight="1">
      <c r="B184" s="243"/>
      <c r="C184" s="316"/>
      <c r="D184" s="66" t="s">
        <v>270</v>
      </c>
      <c r="E184" s="116">
        <v>0</v>
      </c>
      <c r="F184" s="65">
        <v>0</v>
      </c>
      <c r="G184" s="64" t="str">
        <f t="shared" si="0"/>
        <v>-</v>
      </c>
      <c r="H184" s="116">
        <v>2</v>
      </c>
      <c r="I184" s="65">
        <v>0</v>
      </c>
      <c r="J184" s="64">
        <f t="shared" si="1"/>
        <v>0</v>
      </c>
      <c r="K184" s="116">
        <v>46</v>
      </c>
      <c r="L184" s="65">
        <v>6</v>
      </c>
      <c r="M184" s="64">
        <f t="shared" si="2"/>
        <v>0.13043478260869565</v>
      </c>
      <c r="N184" s="116">
        <v>20</v>
      </c>
      <c r="O184" s="65">
        <v>2</v>
      </c>
      <c r="P184" s="64">
        <f t="shared" si="3"/>
        <v>0.1</v>
      </c>
      <c r="Q184" s="116">
        <v>15</v>
      </c>
      <c r="R184" s="65">
        <v>2</v>
      </c>
      <c r="S184" s="64">
        <f t="shared" si="4"/>
        <v>0.13333333333333333</v>
      </c>
      <c r="T184" s="116">
        <v>10</v>
      </c>
      <c r="U184" s="65">
        <v>0</v>
      </c>
      <c r="V184" s="64">
        <f t="shared" si="5"/>
        <v>0</v>
      </c>
      <c r="W184" s="116">
        <v>2</v>
      </c>
      <c r="X184" s="65">
        <v>0</v>
      </c>
      <c r="Y184" s="64">
        <f t="shared" si="6"/>
        <v>0</v>
      </c>
      <c r="Z184" s="116">
        <f t="shared" si="20"/>
        <v>95</v>
      </c>
      <c r="AA184" s="65">
        <f t="shared" si="20"/>
        <v>10</v>
      </c>
      <c r="AB184" s="64">
        <f t="shared" si="8"/>
        <v>0.10526315789473684</v>
      </c>
      <c r="AD184" s="85"/>
    </row>
    <row r="185" spans="2:30" s="12" customFormat="1" ht="13.5" customHeight="1">
      <c r="B185" s="244"/>
      <c r="C185" s="318"/>
      <c r="D185" s="63" t="s">
        <v>74</v>
      </c>
      <c r="E185" s="62">
        <v>21</v>
      </c>
      <c r="F185" s="62">
        <v>7</v>
      </c>
      <c r="G185" s="60">
        <f t="shared" si="0"/>
        <v>0.33333333333333331</v>
      </c>
      <c r="H185" s="105">
        <v>55</v>
      </c>
      <c r="I185" s="62">
        <v>5</v>
      </c>
      <c r="J185" s="60">
        <f t="shared" si="1"/>
        <v>9.0909090909090912E-2</v>
      </c>
      <c r="K185" s="105">
        <v>2991</v>
      </c>
      <c r="L185" s="62">
        <v>652</v>
      </c>
      <c r="M185" s="60">
        <f t="shared" si="2"/>
        <v>0.2179872952189903</v>
      </c>
      <c r="N185" s="105">
        <v>2320</v>
      </c>
      <c r="O185" s="62">
        <v>387</v>
      </c>
      <c r="P185" s="60">
        <f t="shared" si="3"/>
        <v>0.16681034482758619</v>
      </c>
      <c r="Q185" s="105">
        <v>1397</v>
      </c>
      <c r="R185" s="62">
        <v>119</v>
      </c>
      <c r="S185" s="60">
        <f t="shared" si="4"/>
        <v>8.5182534001431637E-2</v>
      </c>
      <c r="T185" s="105">
        <v>557</v>
      </c>
      <c r="U185" s="62">
        <v>44</v>
      </c>
      <c r="V185" s="60">
        <f t="shared" si="5"/>
        <v>7.899461400359066E-2</v>
      </c>
      <c r="W185" s="105">
        <v>163</v>
      </c>
      <c r="X185" s="62">
        <v>7</v>
      </c>
      <c r="Y185" s="60">
        <f t="shared" si="6"/>
        <v>4.2944785276073622E-2</v>
      </c>
      <c r="Z185" s="105">
        <f t="shared" si="20"/>
        <v>7504</v>
      </c>
      <c r="AA185" s="62">
        <f t="shared" si="20"/>
        <v>1221</v>
      </c>
      <c r="AB185" s="60">
        <f t="shared" si="8"/>
        <v>0.16271321961620469</v>
      </c>
      <c r="AD185" s="85"/>
    </row>
    <row r="186" spans="2:30" s="12" customFormat="1" ht="13.5" customHeight="1">
      <c r="B186" s="242">
        <v>61</v>
      </c>
      <c r="C186" s="315" t="s">
        <v>18</v>
      </c>
      <c r="D186" s="80" t="s">
        <v>255</v>
      </c>
      <c r="E186" s="101">
        <v>0</v>
      </c>
      <c r="F186" s="79">
        <v>0</v>
      </c>
      <c r="G186" s="77" t="str">
        <f t="shared" si="0"/>
        <v>-</v>
      </c>
      <c r="H186" s="101">
        <v>11</v>
      </c>
      <c r="I186" s="79">
        <v>3</v>
      </c>
      <c r="J186" s="77">
        <f t="shared" si="1"/>
        <v>0.27272727272727271</v>
      </c>
      <c r="K186" s="101">
        <v>2628</v>
      </c>
      <c r="L186" s="79">
        <v>671</v>
      </c>
      <c r="M186" s="77">
        <f t="shared" si="2"/>
        <v>0.25532724505327248</v>
      </c>
      <c r="N186" s="101">
        <v>2012</v>
      </c>
      <c r="O186" s="79">
        <v>422</v>
      </c>
      <c r="P186" s="77">
        <f t="shared" si="3"/>
        <v>0.20974155069582506</v>
      </c>
      <c r="Q186" s="101">
        <v>1078</v>
      </c>
      <c r="R186" s="79">
        <v>187</v>
      </c>
      <c r="S186" s="77">
        <f t="shared" si="4"/>
        <v>0.17346938775510204</v>
      </c>
      <c r="T186" s="101">
        <v>428</v>
      </c>
      <c r="U186" s="79">
        <v>50</v>
      </c>
      <c r="V186" s="77">
        <f t="shared" si="5"/>
        <v>0.11682242990654206</v>
      </c>
      <c r="W186" s="101">
        <v>129</v>
      </c>
      <c r="X186" s="79">
        <v>11</v>
      </c>
      <c r="Y186" s="77">
        <f t="shared" si="6"/>
        <v>8.5271317829457363E-2</v>
      </c>
      <c r="Z186" s="101">
        <f t="shared" si="20"/>
        <v>6286</v>
      </c>
      <c r="AA186" s="79">
        <f t="shared" si="20"/>
        <v>1344</v>
      </c>
      <c r="AB186" s="77">
        <f t="shared" si="8"/>
        <v>0.21380846325167038</v>
      </c>
      <c r="AD186" s="85"/>
    </row>
    <row r="187" spans="2:30" s="12" customFormat="1" ht="13.5" customHeight="1">
      <c r="B187" s="243"/>
      <c r="C187" s="316"/>
      <c r="D187" s="66" t="s">
        <v>270</v>
      </c>
      <c r="E187" s="116">
        <v>0</v>
      </c>
      <c r="F187" s="65">
        <v>0</v>
      </c>
      <c r="G187" s="64" t="str">
        <f t="shared" si="0"/>
        <v>-</v>
      </c>
      <c r="H187" s="116">
        <v>1</v>
      </c>
      <c r="I187" s="65">
        <v>0</v>
      </c>
      <c r="J187" s="64">
        <f t="shared" si="1"/>
        <v>0</v>
      </c>
      <c r="K187" s="116">
        <v>119</v>
      </c>
      <c r="L187" s="65">
        <v>14</v>
      </c>
      <c r="M187" s="64">
        <f t="shared" si="2"/>
        <v>0.11764705882352941</v>
      </c>
      <c r="N187" s="116">
        <v>84</v>
      </c>
      <c r="O187" s="65">
        <v>12</v>
      </c>
      <c r="P187" s="64">
        <f t="shared" si="3"/>
        <v>0.14285714285714285</v>
      </c>
      <c r="Q187" s="116">
        <v>28</v>
      </c>
      <c r="R187" s="65">
        <v>1</v>
      </c>
      <c r="S187" s="64">
        <f t="shared" si="4"/>
        <v>3.5714285714285712E-2</v>
      </c>
      <c r="T187" s="116">
        <v>21</v>
      </c>
      <c r="U187" s="65">
        <v>0</v>
      </c>
      <c r="V187" s="64">
        <f t="shared" si="5"/>
        <v>0</v>
      </c>
      <c r="W187" s="116">
        <v>8</v>
      </c>
      <c r="X187" s="65">
        <v>0</v>
      </c>
      <c r="Y187" s="64">
        <f t="shared" si="6"/>
        <v>0</v>
      </c>
      <c r="Z187" s="116">
        <f t="shared" si="20"/>
        <v>261</v>
      </c>
      <c r="AA187" s="65">
        <f t="shared" si="20"/>
        <v>27</v>
      </c>
      <c r="AB187" s="64">
        <f t="shared" si="8"/>
        <v>0.10344827586206896</v>
      </c>
      <c r="AD187" s="85"/>
    </row>
    <row r="188" spans="2:30" s="12" customFormat="1" ht="13.5" customHeight="1">
      <c r="B188" s="244"/>
      <c r="C188" s="318"/>
      <c r="D188" s="76" t="s">
        <v>74</v>
      </c>
      <c r="E188" s="75">
        <v>0</v>
      </c>
      <c r="F188" s="75">
        <v>0</v>
      </c>
      <c r="G188" s="13" t="str">
        <f t="shared" si="0"/>
        <v>-</v>
      </c>
      <c r="H188" s="103">
        <v>12</v>
      </c>
      <c r="I188" s="75">
        <v>3</v>
      </c>
      <c r="J188" s="13">
        <f t="shared" si="1"/>
        <v>0.25</v>
      </c>
      <c r="K188" s="103">
        <v>2747</v>
      </c>
      <c r="L188" s="75">
        <v>685</v>
      </c>
      <c r="M188" s="13">
        <f t="shared" si="2"/>
        <v>0.24936294139060794</v>
      </c>
      <c r="N188" s="103">
        <v>2096</v>
      </c>
      <c r="O188" s="75">
        <v>434</v>
      </c>
      <c r="P188" s="13">
        <f t="shared" si="3"/>
        <v>0.20706106870229007</v>
      </c>
      <c r="Q188" s="103">
        <v>1106</v>
      </c>
      <c r="R188" s="75">
        <v>188</v>
      </c>
      <c r="S188" s="13">
        <f t="shared" si="4"/>
        <v>0.16998191681735986</v>
      </c>
      <c r="T188" s="103">
        <v>449</v>
      </c>
      <c r="U188" s="75">
        <v>50</v>
      </c>
      <c r="V188" s="13">
        <f t="shared" si="5"/>
        <v>0.111358574610245</v>
      </c>
      <c r="W188" s="103">
        <v>137</v>
      </c>
      <c r="X188" s="75">
        <v>11</v>
      </c>
      <c r="Y188" s="13">
        <f t="shared" si="6"/>
        <v>8.0291970802919707E-2</v>
      </c>
      <c r="Z188" s="103">
        <f t="shared" si="20"/>
        <v>6547</v>
      </c>
      <c r="AA188" s="75">
        <f t="shared" si="20"/>
        <v>1371</v>
      </c>
      <c r="AB188" s="13">
        <f t="shared" si="8"/>
        <v>0.20940888956774095</v>
      </c>
      <c r="AD188" s="85"/>
    </row>
    <row r="189" spans="2:30" s="12" customFormat="1" ht="13.5" customHeight="1">
      <c r="B189" s="242">
        <v>62</v>
      </c>
      <c r="C189" s="315" t="s">
        <v>19</v>
      </c>
      <c r="D189" s="80" t="s">
        <v>255</v>
      </c>
      <c r="E189" s="101">
        <v>17</v>
      </c>
      <c r="F189" s="79">
        <v>0</v>
      </c>
      <c r="G189" s="77">
        <f t="shared" si="0"/>
        <v>0</v>
      </c>
      <c r="H189" s="101">
        <v>44</v>
      </c>
      <c r="I189" s="79">
        <v>4</v>
      </c>
      <c r="J189" s="77">
        <f t="shared" si="1"/>
        <v>9.0909090909090912E-2</v>
      </c>
      <c r="K189" s="101">
        <v>3934</v>
      </c>
      <c r="L189" s="79">
        <v>822</v>
      </c>
      <c r="M189" s="77">
        <f t="shared" si="2"/>
        <v>0.20894763599389934</v>
      </c>
      <c r="N189" s="101">
        <v>3149</v>
      </c>
      <c r="O189" s="79">
        <v>483</v>
      </c>
      <c r="P189" s="77">
        <f t="shared" si="3"/>
        <v>0.15338202604001269</v>
      </c>
      <c r="Q189" s="101">
        <v>1636</v>
      </c>
      <c r="R189" s="79">
        <v>160</v>
      </c>
      <c r="S189" s="77">
        <f t="shared" si="4"/>
        <v>9.7799511002444994E-2</v>
      </c>
      <c r="T189" s="101">
        <v>672</v>
      </c>
      <c r="U189" s="79">
        <v>43</v>
      </c>
      <c r="V189" s="77">
        <f t="shared" si="5"/>
        <v>6.3988095238095233E-2</v>
      </c>
      <c r="W189" s="101">
        <v>235</v>
      </c>
      <c r="X189" s="79">
        <v>8</v>
      </c>
      <c r="Y189" s="77">
        <f t="shared" si="6"/>
        <v>3.4042553191489362E-2</v>
      </c>
      <c r="Z189" s="101">
        <f t="shared" si="20"/>
        <v>9687</v>
      </c>
      <c r="AA189" s="79">
        <f t="shared" si="20"/>
        <v>1520</v>
      </c>
      <c r="AB189" s="77">
        <f t="shared" si="8"/>
        <v>0.15691132445545578</v>
      </c>
      <c r="AD189" s="2"/>
    </row>
    <row r="190" spans="2:30" s="12" customFormat="1" ht="13.5" customHeight="1">
      <c r="B190" s="243"/>
      <c r="C190" s="316"/>
      <c r="D190" s="66" t="s">
        <v>270</v>
      </c>
      <c r="E190" s="116">
        <v>1</v>
      </c>
      <c r="F190" s="65">
        <v>0</v>
      </c>
      <c r="G190" s="64">
        <f t="shared" si="0"/>
        <v>0</v>
      </c>
      <c r="H190" s="116">
        <v>0</v>
      </c>
      <c r="I190" s="65">
        <v>0</v>
      </c>
      <c r="J190" s="64" t="str">
        <f t="shared" si="1"/>
        <v>-</v>
      </c>
      <c r="K190" s="116">
        <v>36</v>
      </c>
      <c r="L190" s="65">
        <v>1</v>
      </c>
      <c r="M190" s="64">
        <f t="shared" si="2"/>
        <v>2.7777777777777776E-2</v>
      </c>
      <c r="N190" s="116">
        <v>36</v>
      </c>
      <c r="O190" s="65">
        <v>0</v>
      </c>
      <c r="P190" s="64">
        <f t="shared" si="3"/>
        <v>0</v>
      </c>
      <c r="Q190" s="116">
        <v>15</v>
      </c>
      <c r="R190" s="65">
        <v>0</v>
      </c>
      <c r="S190" s="64">
        <f t="shared" si="4"/>
        <v>0</v>
      </c>
      <c r="T190" s="116">
        <v>7</v>
      </c>
      <c r="U190" s="65">
        <v>0</v>
      </c>
      <c r="V190" s="64">
        <f t="shared" si="5"/>
        <v>0</v>
      </c>
      <c r="W190" s="116">
        <v>4</v>
      </c>
      <c r="X190" s="65">
        <v>0</v>
      </c>
      <c r="Y190" s="64">
        <f t="shared" si="6"/>
        <v>0</v>
      </c>
      <c r="Z190" s="116">
        <f t="shared" si="20"/>
        <v>99</v>
      </c>
      <c r="AA190" s="65">
        <f t="shared" si="20"/>
        <v>1</v>
      </c>
      <c r="AB190" s="64">
        <f t="shared" si="8"/>
        <v>1.0101010101010102E-2</v>
      </c>
      <c r="AD190" s="87"/>
    </row>
    <row r="191" spans="2:30" s="12" customFormat="1" ht="13.5" customHeight="1">
      <c r="B191" s="244"/>
      <c r="C191" s="318"/>
      <c r="D191" s="76" t="s">
        <v>74</v>
      </c>
      <c r="E191" s="75">
        <v>18</v>
      </c>
      <c r="F191" s="75">
        <v>0</v>
      </c>
      <c r="G191" s="13">
        <f t="shared" si="0"/>
        <v>0</v>
      </c>
      <c r="H191" s="103">
        <v>44</v>
      </c>
      <c r="I191" s="75">
        <v>4</v>
      </c>
      <c r="J191" s="13">
        <f t="shared" si="1"/>
        <v>9.0909090909090912E-2</v>
      </c>
      <c r="K191" s="103">
        <v>3970</v>
      </c>
      <c r="L191" s="75">
        <v>823</v>
      </c>
      <c r="M191" s="13">
        <f t="shared" si="2"/>
        <v>0.20730478589420656</v>
      </c>
      <c r="N191" s="103">
        <v>3185</v>
      </c>
      <c r="O191" s="75">
        <v>483</v>
      </c>
      <c r="P191" s="13">
        <f t="shared" si="3"/>
        <v>0.15164835164835164</v>
      </c>
      <c r="Q191" s="103">
        <v>1651</v>
      </c>
      <c r="R191" s="75">
        <v>160</v>
      </c>
      <c r="S191" s="13">
        <f t="shared" si="4"/>
        <v>9.6910963052695337E-2</v>
      </c>
      <c r="T191" s="103">
        <v>679</v>
      </c>
      <c r="U191" s="75">
        <v>43</v>
      </c>
      <c r="V191" s="13">
        <f t="shared" si="5"/>
        <v>6.3328424153166418E-2</v>
      </c>
      <c r="W191" s="103">
        <v>239</v>
      </c>
      <c r="X191" s="75">
        <v>8</v>
      </c>
      <c r="Y191" s="13">
        <f t="shared" si="6"/>
        <v>3.3472803347280332E-2</v>
      </c>
      <c r="Z191" s="103">
        <f t="shared" si="20"/>
        <v>9786</v>
      </c>
      <c r="AA191" s="75">
        <f t="shared" si="20"/>
        <v>1521</v>
      </c>
      <c r="AB191" s="13">
        <f t="shared" si="8"/>
        <v>0.15542611894543226</v>
      </c>
      <c r="AD191" s="87"/>
    </row>
    <row r="192" spans="2:30" s="12" customFormat="1" ht="13.5" customHeight="1">
      <c r="B192" s="242">
        <v>63</v>
      </c>
      <c r="C192" s="315" t="s">
        <v>30</v>
      </c>
      <c r="D192" s="80" t="s">
        <v>255</v>
      </c>
      <c r="E192" s="101">
        <v>3</v>
      </c>
      <c r="F192" s="79">
        <v>1</v>
      </c>
      <c r="G192" s="77">
        <f t="shared" si="0"/>
        <v>0.33333333333333331</v>
      </c>
      <c r="H192" s="101">
        <v>9</v>
      </c>
      <c r="I192" s="79">
        <v>3</v>
      </c>
      <c r="J192" s="77">
        <f t="shared" si="1"/>
        <v>0.33333333333333331</v>
      </c>
      <c r="K192" s="101">
        <v>2709</v>
      </c>
      <c r="L192" s="79">
        <v>890</v>
      </c>
      <c r="M192" s="77">
        <f t="shared" si="2"/>
        <v>0.32853451458102623</v>
      </c>
      <c r="N192" s="101">
        <v>2162</v>
      </c>
      <c r="O192" s="79">
        <v>656</v>
      </c>
      <c r="P192" s="77">
        <f t="shared" si="3"/>
        <v>0.30342275670675301</v>
      </c>
      <c r="Q192" s="101">
        <v>1385</v>
      </c>
      <c r="R192" s="79">
        <v>264</v>
      </c>
      <c r="S192" s="77">
        <f t="shared" si="4"/>
        <v>0.19061371841155234</v>
      </c>
      <c r="T192" s="101">
        <v>634</v>
      </c>
      <c r="U192" s="79">
        <v>85</v>
      </c>
      <c r="V192" s="77">
        <f t="shared" si="5"/>
        <v>0.13406940063091483</v>
      </c>
      <c r="W192" s="101">
        <v>174</v>
      </c>
      <c r="X192" s="79">
        <v>12</v>
      </c>
      <c r="Y192" s="77">
        <f t="shared" si="6"/>
        <v>6.8965517241379309E-2</v>
      </c>
      <c r="Z192" s="101">
        <f t="shared" si="20"/>
        <v>7076</v>
      </c>
      <c r="AA192" s="79">
        <f t="shared" si="20"/>
        <v>1911</v>
      </c>
      <c r="AB192" s="77">
        <f t="shared" si="8"/>
        <v>0.27006783493499154</v>
      </c>
      <c r="AD192" s="87"/>
    </row>
    <row r="193" spans="2:30" s="12" customFormat="1" ht="13.5" customHeight="1">
      <c r="B193" s="243"/>
      <c r="C193" s="316"/>
      <c r="D193" s="66" t="s">
        <v>270</v>
      </c>
      <c r="E193" s="116">
        <v>0</v>
      </c>
      <c r="F193" s="65">
        <v>0</v>
      </c>
      <c r="G193" s="64" t="str">
        <f t="shared" si="0"/>
        <v>-</v>
      </c>
      <c r="H193" s="116">
        <v>0</v>
      </c>
      <c r="I193" s="65">
        <v>0</v>
      </c>
      <c r="J193" s="64" t="str">
        <f t="shared" si="1"/>
        <v>-</v>
      </c>
      <c r="K193" s="116">
        <v>16</v>
      </c>
      <c r="L193" s="65">
        <v>1</v>
      </c>
      <c r="M193" s="64">
        <f t="shared" si="2"/>
        <v>6.25E-2</v>
      </c>
      <c r="N193" s="116">
        <v>8</v>
      </c>
      <c r="O193" s="65">
        <v>0</v>
      </c>
      <c r="P193" s="64">
        <f t="shared" si="3"/>
        <v>0</v>
      </c>
      <c r="Q193" s="116">
        <v>3</v>
      </c>
      <c r="R193" s="65">
        <v>0</v>
      </c>
      <c r="S193" s="64">
        <f t="shared" si="4"/>
        <v>0</v>
      </c>
      <c r="T193" s="116">
        <v>7</v>
      </c>
      <c r="U193" s="65">
        <v>0</v>
      </c>
      <c r="V193" s="64">
        <f t="shared" si="5"/>
        <v>0</v>
      </c>
      <c r="W193" s="116">
        <v>5</v>
      </c>
      <c r="X193" s="65">
        <v>0</v>
      </c>
      <c r="Y193" s="64">
        <f t="shared" si="6"/>
        <v>0</v>
      </c>
      <c r="Z193" s="116">
        <f t="shared" si="20"/>
        <v>39</v>
      </c>
      <c r="AA193" s="65">
        <f t="shared" si="20"/>
        <v>1</v>
      </c>
      <c r="AB193" s="64">
        <f t="shared" si="8"/>
        <v>2.564102564102564E-2</v>
      </c>
      <c r="AD193" s="87"/>
    </row>
    <row r="194" spans="2:30" s="12" customFormat="1" ht="13.5" customHeight="1">
      <c r="B194" s="244"/>
      <c r="C194" s="318"/>
      <c r="D194" s="76" t="s">
        <v>74</v>
      </c>
      <c r="E194" s="75">
        <v>3</v>
      </c>
      <c r="F194" s="75">
        <v>1</v>
      </c>
      <c r="G194" s="13">
        <f t="shared" si="0"/>
        <v>0.33333333333333331</v>
      </c>
      <c r="H194" s="103">
        <v>9</v>
      </c>
      <c r="I194" s="75">
        <v>3</v>
      </c>
      <c r="J194" s="13">
        <f t="shared" si="1"/>
        <v>0.33333333333333331</v>
      </c>
      <c r="K194" s="103">
        <v>2725</v>
      </c>
      <c r="L194" s="75">
        <v>891</v>
      </c>
      <c r="M194" s="13">
        <f t="shared" si="2"/>
        <v>0.32697247706422017</v>
      </c>
      <c r="N194" s="103">
        <v>2170</v>
      </c>
      <c r="O194" s="75">
        <v>656</v>
      </c>
      <c r="P194" s="13">
        <f t="shared" si="3"/>
        <v>0.30230414746543777</v>
      </c>
      <c r="Q194" s="103">
        <v>1388</v>
      </c>
      <c r="R194" s="75">
        <v>264</v>
      </c>
      <c r="S194" s="13">
        <f t="shared" si="4"/>
        <v>0.19020172910662825</v>
      </c>
      <c r="T194" s="103">
        <v>641</v>
      </c>
      <c r="U194" s="75">
        <v>85</v>
      </c>
      <c r="V194" s="13">
        <f t="shared" si="5"/>
        <v>0.13260530421216848</v>
      </c>
      <c r="W194" s="103">
        <v>179</v>
      </c>
      <c r="X194" s="75">
        <v>12</v>
      </c>
      <c r="Y194" s="13">
        <f t="shared" si="6"/>
        <v>6.7039106145251395E-2</v>
      </c>
      <c r="Z194" s="103">
        <f t="shared" si="20"/>
        <v>7115</v>
      </c>
      <c r="AA194" s="75">
        <f t="shared" si="20"/>
        <v>1912</v>
      </c>
      <c r="AB194" s="13">
        <f t="shared" si="8"/>
        <v>0.26872803935347855</v>
      </c>
      <c r="AD194" s="87"/>
    </row>
    <row r="195" spans="2:30" s="12" customFormat="1" ht="13.5" customHeight="1">
      <c r="B195" s="242">
        <v>64</v>
      </c>
      <c r="C195" s="315" t="s">
        <v>51</v>
      </c>
      <c r="D195" s="80" t="s">
        <v>255</v>
      </c>
      <c r="E195" s="101">
        <v>55</v>
      </c>
      <c r="F195" s="79">
        <v>8</v>
      </c>
      <c r="G195" s="77">
        <f t="shared" si="0"/>
        <v>0.14545454545454545</v>
      </c>
      <c r="H195" s="101">
        <v>112</v>
      </c>
      <c r="I195" s="79">
        <v>8</v>
      </c>
      <c r="J195" s="77">
        <f t="shared" si="1"/>
        <v>7.1428571428571425E-2</v>
      </c>
      <c r="K195" s="101">
        <v>2979</v>
      </c>
      <c r="L195" s="79">
        <v>488</v>
      </c>
      <c r="M195" s="77">
        <f t="shared" si="2"/>
        <v>0.16381336018798254</v>
      </c>
      <c r="N195" s="101">
        <v>2132</v>
      </c>
      <c r="O195" s="79">
        <v>235</v>
      </c>
      <c r="P195" s="77">
        <f t="shared" si="3"/>
        <v>0.11022514071294559</v>
      </c>
      <c r="Q195" s="101">
        <v>1311</v>
      </c>
      <c r="R195" s="79">
        <v>97</v>
      </c>
      <c r="S195" s="77">
        <f t="shared" si="4"/>
        <v>7.3989321128909227E-2</v>
      </c>
      <c r="T195" s="101">
        <v>539</v>
      </c>
      <c r="U195" s="79">
        <v>21</v>
      </c>
      <c r="V195" s="77">
        <f t="shared" si="5"/>
        <v>3.896103896103896E-2</v>
      </c>
      <c r="W195" s="101">
        <v>164</v>
      </c>
      <c r="X195" s="79">
        <v>3</v>
      </c>
      <c r="Y195" s="77">
        <f t="shared" si="6"/>
        <v>1.8292682926829267E-2</v>
      </c>
      <c r="Z195" s="101">
        <f t="shared" si="20"/>
        <v>7292</v>
      </c>
      <c r="AA195" s="79">
        <f t="shared" si="20"/>
        <v>860</v>
      </c>
      <c r="AB195" s="77">
        <f t="shared" si="8"/>
        <v>0.11793746571585299</v>
      </c>
      <c r="AD195" s="87"/>
    </row>
    <row r="196" spans="2:30" s="12" customFormat="1" ht="13.5" customHeight="1">
      <c r="B196" s="243"/>
      <c r="C196" s="316"/>
      <c r="D196" s="66" t="s">
        <v>270</v>
      </c>
      <c r="E196" s="116">
        <v>4</v>
      </c>
      <c r="F196" s="65">
        <v>1</v>
      </c>
      <c r="G196" s="64">
        <f t="shared" si="0"/>
        <v>0.25</v>
      </c>
      <c r="H196" s="116">
        <v>2</v>
      </c>
      <c r="I196" s="65">
        <v>0</v>
      </c>
      <c r="J196" s="64">
        <f t="shared" si="1"/>
        <v>0</v>
      </c>
      <c r="K196" s="116">
        <v>94</v>
      </c>
      <c r="L196" s="65">
        <v>9</v>
      </c>
      <c r="M196" s="64">
        <f t="shared" si="2"/>
        <v>9.5744680851063829E-2</v>
      </c>
      <c r="N196" s="116">
        <v>44</v>
      </c>
      <c r="O196" s="65">
        <v>5</v>
      </c>
      <c r="P196" s="64">
        <f t="shared" si="3"/>
        <v>0.11363636363636363</v>
      </c>
      <c r="Q196" s="116">
        <v>31</v>
      </c>
      <c r="R196" s="65">
        <v>1</v>
      </c>
      <c r="S196" s="64">
        <f t="shared" si="4"/>
        <v>3.2258064516129031E-2</v>
      </c>
      <c r="T196" s="116">
        <v>12</v>
      </c>
      <c r="U196" s="65">
        <v>0</v>
      </c>
      <c r="V196" s="64">
        <f t="shared" si="5"/>
        <v>0</v>
      </c>
      <c r="W196" s="116">
        <v>7</v>
      </c>
      <c r="X196" s="65">
        <v>0</v>
      </c>
      <c r="Y196" s="64">
        <f t="shared" si="6"/>
        <v>0</v>
      </c>
      <c r="Z196" s="116">
        <f t="shared" si="20"/>
        <v>194</v>
      </c>
      <c r="AA196" s="65">
        <f t="shared" si="20"/>
        <v>16</v>
      </c>
      <c r="AB196" s="64">
        <f t="shared" si="8"/>
        <v>8.247422680412371E-2</v>
      </c>
      <c r="AD196" s="87"/>
    </row>
    <row r="197" spans="2:30" s="12" customFormat="1" ht="13.5" customHeight="1">
      <c r="B197" s="244"/>
      <c r="C197" s="318"/>
      <c r="D197" s="76" t="s">
        <v>74</v>
      </c>
      <c r="E197" s="75">
        <v>59</v>
      </c>
      <c r="F197" s="75">
        <v>9</v>
      </c>
      <c r="G197" s="13">
        <f t="shared" si="0"/>
        <v>0.15254237288135594</v>
      </c>
      <c r="H197" s="103">
        <v>114</v>
      </c>
      <c r="I197" s="75">
        <v>8</v>
      </c>
      <c r="J197" s="13">
        <f t="shared" si="1"/>
        <v>7.0175438596491224E-2</v>
      </c>
      <c r="K197" s="103">
        <v>3073</v>
      </c>
      <c r="L197" s="75">
        <v>497</v>
      </c>
      <c r="M197" s="13">
        <f t="shared" si="2"/>
        <v>0.16173120728929385</v>
      </c>
      <c r="N197" s="103">
        <v>2176</v>
      </c>
      <c r="O197" s="75">
        <v>240</v>
      </c>
      <c r="P197" s="13">
        <f t="shared" si="3"/>
        <v>0.11029411764705882</v>
      </c>
      <c r="Q197" s="103">
        <v>1342</v>
      </c>
      <c r="R197" s="75">
        <v>98</v>
      </c>
      <c r="S197" s="13">
        <f t="shared" si="4"/>
        <v>7.3025335320417287E-2</v>
      </c>
      <c r="T197" s="103">
        <v>551</v>
      </c>
      <c r="U197" s="75">
        <v>21</v>
      </c>
      <c r="V197" s="13">
        <f t="shared" si="5"/>
        <v>3.8112522686025406E-2</v>
      </c>
      <c r="W197" s="103">
        <v>171</v>
      </c>
      <c r="X197" s="75">
        <v>3</v>
      </c>
      <c r="Y197" s="13">
        <f t="shared" si="6"/>
        <v>1.7543859649122806E-2</v>
      </c>
      <c r="Z197" s="103">
        <f t="shared" si="20"/>
        <v>7486</v>
      </c>
      <c r="AA197" s="75">
        <f t="shared" si="20"/>
        <v>876</v>
      </c>
      <c r="AB197" s="13">
        <f t="shared" si="8"/>
        <v>0.11701843441090035</v>
      </c>
      <c r="AD197" s="85"/>
    </row>
    <row r="198" spans="2:30" s="12" customFormat="1" ht="13.5" customHeight="1">
      <c r="B198" s="242">
        <v>65</v>
      </c>
      <c r="C198" s="315" t="s">
        <v>11</v>
      </c>
      <c r="D198" s="80" t="s">
        <v>255</v>
      </c>
      <c r="E198" s="101">
        <v>4</v>
      </c>
      <c r="F198" s="79">
        <v>0</v>
      </c>
      <c r="G198" s="77">
        <f t="shared" si="0"/>
        <v>0</v>
      </c>
      <c r="H198" s="101">
        <v>17</v>
      </c>
      <c r="I198" s="79">
        <v>1</v>
      </c>
      <c r="J198" s="77">
        <f t="shared" si="1"/>
        <v>5.8823529411764705E-2</v>
      </c>
      <c r="K198" s="101">
        <v>1367</v>
      </c>
      <c r="L198" s="79">
        <v>368</v>
      </c>
      <c r="M198" s="77">
        <f t="shared" si="2"/>
        <v>0.2692026335040234</v>
      </c>
      <c r="N198" s="101">
        <v>1042</v>
      </c>
      <c r="O198" s="79">
        <v>227</v>
      </c>
      <c r="P198" s="77">
        <f t="shared" si="3"/>
        <v>0.21785028790786948</v>
      </c>
      <c r="Q198" s="101">
        <v>688</v>
      </c>
      <c r="R198" s="79">
        <v>88</v>
      </c>
      <c r="S198" s="77">
        <f t="shared" si="4"/>
        <v>0.12790697674418605</v>
      </c>
      <c r="T198" s="101">
        <v>327</v>
      </c>
      <c r="U198" s="79">
        <v>22</v>
      </c>
      <c r="V198" s="77">
        <f t="shared" si="5"/>
        <v>6.7278287461773695E-2</v>
      </c>
      <c r="W198" s="101">
        <v>114</v>
      </c>
      <c r="X198" s="79">
        <v>4</v>
      </c>
      <c r="Y198" s="77">
        <f t="shared" si="6"/>
        <v>3.5087719298245612E-2</v>
      </c>
      <c r="Z198" s="101">
        <f t="shared" ref="Z198:AA227" si="21">SUM(E198,H198,K198,N198,Q198,T198,W198)</f>
        <v>3559</v>
      </c>
      <c r="AA198" s="79">
        <f t="shared" si="21"/>
        <v>710</v>
      </c>
      <c r="AB198" s="77">
        <f t="shared" si="8"/>
        <v>0.19949423995504356</v>
      </c>
      <c r="AD198" s="85"/>
    </row>
    <row r="199" spans="2:30" s="12" customFormat="1" ht="13.5" customHeight="1">
      <c r="B199" s="243"/>
      <c r="C199" s="316"/>
      <c r="D199" s="66" t="s">
        <v>270</v>
      </c>
      <c r="E199" s="116">
        <v>0</v>
      </c>
      <c r="F199" s="65">
        <v>0</v>
      </c>
      <c r="G199" s="64" t="str">
        <f t="shared" si="0"/>
        <v>-</v>
      </c>
      <c r="H199" s="116">
        <v>2</v>
      </c>
      <c r="I199" s="65">
        <v>0</v>
      </c>
      <c r="J199" s="64">
        <f t="shared" si="1"/>
        <v>0</v>
      </c>
      <c r="K199" s="116">
        <v>44</v>
      </c>
      <c r="L199" s="65">
        <v>3</v>
      </c>
      <c r="M199" s="64">
        <f t="shared" si="2"/>
        <v>6.8181818181818177E-2</v>
      </c>
      <c r="N199" s="116">
        <v>20</v>
      </c>
      <c r="O199" s="65">
        <v>2</v>
      </c>
      <c r="P199" s="64">
        <f t="shared" si="3"/>
        <v>0.1</v>
      </c>
      <c r="Q199" s="116">
        <v>23</v>
      </c>
      <c r="R199" s="65">
        <v>1</v>
      </c>
      <c r="S199" s="64">
        <f t="shared" si="4"/>
        <v>4.3478260869565216E-2</v>
      </c>
      <c r="T199" s="116">
        <v>18</v>
      </c>
      <c r="U199" s="65">
        <v>0</v>
      </c>
      <c r="V199" s="64">
        <f t="shared" si="5"/>
        <v>0</v>
      </c>
      <c r="W199" s="116">
        <v>2</v>
      </c>
      <c r="X199" s="65">
        <v>0</v>
      </c>
      <c r="Y199" s="64">
        <f t="shared" si="6"/>
        <v>0</v>
      </c>
      <c r="Z199" s="116">
        <f t="shared" si="21"/>
        <v>109</v>
      </c>
      <c r="AA199" s="65">
        <f t="shared" si="21"/>
        <v>6</v>
      </c>
      <c r="AB199" s="64">
        <f t="shared" si="8"/>
        <v>5.5045871559633031E-2</v>
      </c>
      <c r="AD199" s="85"/>
    </row>
    <row r="200" spans="2:30" s="12" customFormat="1" ht="13.5" customHeight="1">
      <c r="B200" s="244"/>
      <c r="C200" s="318"/>
      <c r="D200" s="76" t="s">
        <v>74</v>
      </c>
      <c r="E200" s="75">
        <v>4</v>
      </c>
      <c r="F200" s="75">
        <v>0</v>
      </c>
      <c r="G200" s="13">
        <f t="shared" si="0"/>
        <v>0</v>
      </c>
      <c r="H200" s="103">
        <v>19</v>
      </c>
      <c r="I200" s="75">
        <v>1</v>
      </c>
      <c r="J200" s="13">
        <f t="shared" si="1"/>
        <v>5.2631578947368418E-2</v>
      </c>
      <c r="K200" s="103">
        <v>1411</v>
      </c>
      <c r="L200" s="75">
        <v>371</v>
      </c>
      <c r="M200" s="13">
        <f t="shared" si="2"/>
        <v>0.26293408929836998</v>
      </c>
      <c r="N200" s="103">
        <v>1062</v>
      </c>
      <c r="O200" s="75">
        <v>229</v>
      </c>
      <c r="P200" s="13">
        <f t="shared" si="3"/>
        <v>0.21563088512241055</v>
      </c>
      <c r="Q200" s="103">
        <v>711</v>
      </c>
      <c r="R200" s="75">
        <v>89</v>
      </c>
      <c r="S200" s="13">
        <f t="shared" si="4"/>
        <v>0.12517580872011252</v>
      </c>
      <c r="T200" s="103">
        <v>345</v>
      </c>
      <c r="U200" s="75">
        <v>22</v>
      </c>
      <c r="V200" s="13">
        <f t="shared" si="5"/>
        <v>6.3768115942028983E-2</v>
      </c>
      <c r="W200" s="103">
        <v>116</v>
      </c>
      <c r="X200" s="75">
        <v>4</v>
      </c>
      <c r="Y200" s="13">
        <f t="shared" si="6"/>
        <v>3.4482758620689655E-2</v>
      </c>
      <c r="Z200" s="103">
        <f t="shared" si="21"/>
        <v>3668</v>
      </c>
      <c r="AA200" s="75">
        <f t="shared" si="21"/>
        <v>716</v>
      </c>
      <c r="AB200" s="13">
        <f t="shared" si="8"/>
        <v>0.19520174482006544</v>
      </c>
      <c r="AD200" s="85"/>
    </row>
    <row r="201" spans="2:30" s="12" customFormat="1" ht="13.5" customHeight="1">
      <c r="B201" s="242">
        <v>66</v>
      </c>
      <c r="C201" s="315" t="s">
        <v>5</v>
      </c>
      <c r="D201" s="80" t="s">
        <v>255</v>
      </c>
      <c r="E201" s="101">
        <v>1</v>
      </c>
      <c r="F201" s="79">
        <v>0</v>
      </c>
      <c r="G201" s="77">
        <f t="shared" si="0"/>
        <v>0</v>
      </c>
      <c r="H201" s="101">
        <v>4</v>
      </c>
      <c r="I201" s="79">
        <v>1</v>
      </c>
      <c r="J201" s="77">
        <f t="shared" si="1"/>
        <v>0.25</v>
      </c>
      <c r="K201" s="101">
        <v>1370</v>
      </c>
      <c r="L201" s="79">
        <v>768</v>
      </c>
      <c r="M201" s="77">
        <f t="shared" si="2"/>
        <v>0.56058394160583946</v>
      </c>
      <c r="N201" s="101">
        <v>945</v>
      </c>
      <c r="O201" s="79">
        <v>529</v>
      </c>
      <c r="P201" s="77">
        <f t="shared" si="3"/>
        <v>0.55978835978835984</v>
      </c>
      <c r="Q201" s="101">
        <v>579</v>
      </c>
      <c r="R201" s="79">
        <v>287</v>
      </c>
      <c r="S201" s="77">
        <f t="shared" si="4"/>
        <v>0.49568221070811747</v>
      </c>
      <c r="T201" s="101">
        <v>297</v>
      </c>
      <c r="U201" s="79">
        <v>120</v>
      </c>
      <c r="V201" s="77">
        <f t="shared" si="5"/>
        <v>0.40404040404040403</v>
      </c>
      <c r="W201" s="101">
        <v>109</v>
      </c>
      <c r="X201" s="79">
        <v>24</v>
      </c>
      <c r="Y201" s="77">
        <f t="shared" si="6"/>
        <v>0.22018348623853212</v>
      </c>
      <c r="Z201" s="101">
        <f t="shared" si="21"/>
        <v>3305</v>
      </c>
      <c r="AA201" s="79">
        <f t="shared" si="21"/>
        <v>1729</v>
      </c>
      <c r="AB201" s="77">
        <f t="shared" si="8"/>
        <v>0.52314674735249622</v>
      </c>
      <c r="AD201" s="87"/>
    </row>
    <row r="202" spans="2:30" s="12" customFormat="1" ht="13.5" customHeight="1">
      <c r="B202" s="243"/>
      <c r="C202" s="316"/>
      <c r="D202" s="66" t="s">
        <v>270</v>
      </c>
      <c r="E202" s="116">
        <v>0</v>
      </c>
      <c r="F202" s="65">
        <v>0</v>
      </c>
      <c r="G202" s="64" t="str">
        <f t="shared" si="0"/>
        <v>-</v>
      </c>
      <c r="H202" s="116">
        <v>1</v>
      </c>
      <c r="I202" s="65">
        <v>0</v>
      </c>
      <c r="J202" s="64">
        <f t="shared" si="1"/>
        <v>0</v>
      </c>
      <c r="K202" s="116">
        <v>123</v>
      </c>
      <c r="L202" s="65">
        <v>37</v>
      </c>
      <c r="M202" s="64">
        <f t="shared" si="2"/>
        <v>0.30081300813008133</v>
      </c>
      <c r="N202" s="116">
        <v>79</v>
      </c>
      <c r="O202" s="65">
        <v>19</v>
      </c>
      <c r="P202" s="64">
        <f t="shared" si="3"/>
        <v>0.24050632911392406</v>
      </c>
      <c r="Q202" s="116">
        <v>58</v>
      </c>
      <c r="R202" s="65">
        <v>10</v>
      </c>
      <c r="S202" s="64">
        <f t="shared" si="4"/>
        <v>0.17241379310344829</v>
      </c>
      <c r="T202" s="116">
        <v>36</v>
      </c>
      <c r="U202" s="65">
        <v>7</v>
      </c>
      <c r="V202" s="64">
        <f t="shared" si="5"/>
        <v>0.19444444444444445</v>
      </c>
      <c r="W202" s="116">
        <v>6</v>
      </c>
      <c r="X202" s="65">
        <v>0</v>
      </c>
      <c r="Y202" s="64">
        <f t="shared" si="6"/>
        <v>0</v>
      </c>
      <c r="Z202" s="116">
        <f t="shared" si="21"/>
        <v>303</v>
      </c>
      <c r="AA202" s="65">
        <f t="shared" si="21"/>
        <v>73</v>
      </c>
      <c r="AB202" s="64">
        <f t="shared" si="8"/>
        <v>0.24092409240924093</v>
      </c>
      <c r="AD202" s="87"/>
    </row>
    <row r="203" spans="2:30" s="12" customFormat="1" ht="13.5" customHeight="1">
      <c r="B203" s="244"/>
      <c r="C203" s="318"/>
      <c r="D203" s="76" t="s">
        <v>74</v>
      </c>
      <c r="E203" s="75">
        <v>1</v>
      </c>
      <c r="F203" s="75">
        <v>0</v>
      </c>
      <c r="G203" s="13">
        <f t="shared" si="0"/>
        <v>0</v>
      </c>
      <c r="H203" s="103">
        <v>5</v>
      </c>
      <c r="I203" s="75">
        <v>1</v>
      </c>
      <c r="J203" s="13">
        <f t="shared" si="1"/>
        <v>0.2</v>
      </c>
      <c r="K203" s="103">
        <v>1493</v>
      </c>
      <c r="L203" s="75">
        <v>805</v>
      </c>
      <c r="M203" s="13">
        <f t="shared" si="2"/>
        <v>0.53918285331547222</v>
      </c>
      <c r="N203" s="103">
        <v>1024</v>
      </c>
      <c r="O203" s="75">
        <v>548</v>
      </c>
      <c r="P203" s="13">
        <f t="shared" si="3"/>
        <v>0.53515625</v>
      </c>
      <c r="Q203" s="103">
        <v>637</v>
      </c>
      <c r="R203" s="75">
        <v>297</v>
      </c>
      <c r="S203" s="13">
        <f t="shared" si="4"/>
        <v>0.46624803767660911</v>
      </c>
      <c r="T203" s="103">
        <v>333</v>
      </c>
      <c r="U203" s="75">
        <v>127</v>
      </c>
      <c r="V203" s="13">
        <f t="shared" si="5"/>
        <v>0.38138138138138139</v>
      </c>
      <c r="W203" s="103">
        <v>115</v>
      </c>
      <c r="X203" s="75">
        <v>24</v>
      </c>
      <c r="Y203" s="13">
        <f t="shared" si="6"/>
        <v>0.20869565217391303</v>
      </c>
      <c r="Z203" s="103">
        <f t="shared" si="21"/>
        <v>3608</v>
      </c>
      <c r="AA203" s="75">
        <f t="shared" si="21"/>
        <v>1802</v>
      </c>
      <c r="AB203" s="13">
        <f t="shared" si="8"/>
        <v>0.49944567627494457</v>
      </c>
      <c r="AD203" s="87"/>
    </row>
    <row r="204" spans="2:30" s="12" customFormat="1" ht="13.5" customHeight="1">
      <c r="B204" s="242">
        <v>67</v>
      </c>
      <c r="C204" s="315" t="s">
        <v>6</v>
      </c>
      <c r="D204" s="80" t="s">
        <v>255</v>
      </c>
      <c r="E204" s="101">
        <v>9</v>
      </c>
      <c r="F204" s="79">
        <v>5</v>
      </c>
      <c r="G204" s="77">
        <f t="shared" si="0"/>
        <v>0.55555555555555558</v>
      </c>
      <c r="H204" s="101">
        <v>22</v>
      </c>
      <c r="I204" s="79">
        <v>13</v>
      </c>
      <c r="J204" s="77">
        <f t="shared" si="1"/>
        <v>0.59090909090909094</v>
      </c>
      <c r="K204" s="101">
        <v>489</v>
      </c>
      <c r="L204" s="79">
        <v>147</v>
      </c>
      <c r="M204" s="77">
        <f t="shared" si="2"/>
        <v>0.30061349693251532</v>
      </c>
      <c r="N204" s="101">
        <v>394</v>
      </c>
      <c r="O204" s="79">
        <v>90</v>
      </c>
      <c r="P204" s="77">
        <f t="shared" si="3"/>
        <v>0.22842639593908629</v>
      </c>
      <c r="Q204" s="101">
        <v>271</v>
      </c>
      <c r="R204" s="79">
        <v>39</v>
      </c>
      <c r="S204" s="77">
        <f t="shared" si="4"/>
        <v>0.14391143911439114</v>
      </c>
      <c r="T204" s="101">
        <v>140</v>
      </c>
      <c r="U204" s="79">
        <v>6</v>
      </c>
      <c r="V204" s="77">
        <f t="shared" si="5"/>
        <v>4.2857142857142858E-2</v>
      </c>
      <c r="W204" s="101">
        <v>53</v>
      </c>
      <c r="X204" s="79">
        <v>2</v>
      </c>
      <c r="Y204" s="77">
        <f t="shared" si="6"/>
        <v>3.7735849056603772E-2</v>
      </c>
      <c r="Z204" s="101">
        <f t="shared" si="21"/>
        <v>1378</v>
      </c>
      <c r="AA204" s="79">
        <f t="shared" si="21"/>
        <v>302</v>
      </c>
      <c r="AB204" s="77">
        <f t="shared" si="8"/>
        <v>0.21915820029027577</v>
      </c>
      <c r="AD204" s="87"/>
    </row>
    <row r="205" spans="2:30" s="12" customFormat="1" ht="13.5" customHeight="1">
      <c r="B205" s="243"/>
      <c r="C205" s="316"/>
      <c r="D205" s="66" t="s">
        <v>270</v>
      </c>
      <c r="E205" s="116">
        <v>1</v>
      </c>
      <c r="F205" s="65">
        <v>0</v>
      </c>
      <c r="G205" s="64">
        <f t="shared" si="0"/>
        <v>0</v>
      </c>
      <c r="H205" s="116">
        <v>2</v>
      </c>
      <c r="I205" s="65">
        <v>0</v>
      </c>
      <c r="J205" s="64">
        <f t="shared" si="1"/>
        <v>0</v>
      </c>
      <c r="K205" s="116">
        <v>70</v>
      </c>
      <c r="L205" s="65">
        <v>10</v>
      </c>
      <c r="M205" s="64">
        <f t="shared" si="2"/>
        <v>0.14285714285714285</v>
      </c>
      <c r="N205" s="116">
        <v>40</v>
      </c>
      <c r="O205" s="65">
        <v>5</v>
      </c>
      <c r="P205" s="64">
        <f t="shared" si="3"/>
        <v>0.125</v>
      </c>
      <c r="Q205" s="116">
        <v>35</v>
      </c>
      <c r="R205" s="65">
        <v>0</v>
      </c>
      <c r="S205" s="64">
        <f t="shared" si="4"/>
        <v>0</v>
      </c>
      <c r="T205" s="116">
        <v>26</v>
      </c>
      <c r="U205" s="65">
        <v>0</v>
      </c>
      <c r="V205" s="64">
        <f t="shared" si="5"/>
        <v>0</v>
      </c>
      <c r="W205" s="116">
        <v>12</v>
      </c>
      <c r="X205" s="65">
        <v>0</v>
      </c>
      <c r="Y205" s="64">
        <f t="shared" si="6"/>
        <v>0</v>
      </c>
      <c r="Z205" s="116">
        <f t="shared" si="21"/>
        <v>186</v>
      </c>
      <c r="AA205" s="65">
        <f t="shared" si="21"/>
        <v>15</v>
      </c>
      <c r="AB205" s="64">
        <f t="shared" si="8"/>
        <v>8.0645161290322578E-2</v>
      </c>
      <c r="AD205" s="85"/>
    </row>
    <row r="206" spans="2:30" s="12" customFormat="1" ht="13.5" customHeight="1">
      <c r="B206" s="244"/>
      <c r="C206" s="318"/>
      <c r="D206" s="76" t="s">
        <v>74</v>
      </c>
      <c r="E206" s="75">
        <v>10</v>
      </c>
      <c r="F206" s="75">
        <v>5</v>
      </c>
      <c r="G206" s="13">
        <f t="shared" si="0"/>
        <v>0.5</v>
      </c>
      <c r="H206" s="103">
        <v>24</v>
      </c>
      <c r="I206" s="75">
        <v>13</v>
      </c>
      <c r="J206" s="13">
        <f t="shared" si="1"/>
        <v>0.54166666666666663</v>
      </c>
      <c r="K206" s="103">
        <v>559</v>
      </c>
      <c r="L206" s="75">
        <v>157</v>
      </c>
      <c r="M206" s="13">
        <f t="shared" si="2"/>
        <v>0.28085867620751342</v>
      </c>
      <c r="N206" s="103">
        <v>434</v>
      </c>
      <c r="O206" s="75">
        <v>95</v>
      </c>
      <c r="P206" s="13">
        <f t="shared" si="3"/>
        <v>0.21889400921658986</v>
      </c>
      <c r="Q206" s="103">
        <v>306</v>
      </c>
      <c r="R206" s="75">
        <v>39</v>
      </c>
      <c r="S206" s="13">
        <f t="shared" si="4"/>
        <v>0.12745098039215685</v>
      </c>
      <c r="T206" s="103">
        <v>166</v>
      </c>
      <c r="U206" s="75">
        <v>6</v>
      </c>
      <c r="V206" s="13">
        <f t="shared" si="5"/>
        <v>3.614457831325301E-2</v>
      </c>
      <c r="W206" s="103">
        <v>65</v>
      </c>
      <c r="X206" s="75">
        <v>2</v>
      </c>
      <c r="Y206" s="13">
        <f t="shared" si="6"/>
        <v>3.0769230769230771E-2</v>
      </c>
      <c r="Z206" s="103">
        <f t="shared" si="21"/>
        <v>1564</v>
      </c>
      <c r="AA206" s="75">
        <f t="shared" si="21"/>
        <v>317</v>
      </c>
      <c r="AB206" s="13">
        <f t="shared" si="8"/>
        <v>0.2026854219948849</v>
      </c>
      <c r="AD206" s="85"/>
    </row>
    <row r="207" spans="2:30" s="12" customFormat="1" ht="13.5" customHeight="1">
      <c r="B207" s="242">
        <v>68</v>
      </c>
      <c r="C207" s="315" t="s">
        <v>52</v>
      </c>
      <c r="D207" s="80" t="s">
        <v>255</v>
      </c>
      <c r="E207" s="101">
        <v>12</v>
      </c>
      <c r="F207" s="79">
        <v>3</v>
      </c>
      <c r="G207" s="77">
        <f t="shared" si="0"/>
        <v>0.25</v>
      </c>
      <c r="H207" s="101">
        <v>35</v>
      </c>
      <c r="I207" s="79">
        <v>4</v>
      </c>
      <c r="J207" s="77">
        <f t="shared" si="1"/>
        <v>0.11428571428571428</v>
      </c>
      <c r="K207" s="101">
        <v>762</v>
      </c>
      <c r="L207" s="79">
        <v>168</v>
      </c>
      <c r="M207" s="77">
        <f t="shared" si="2"/>
        <v>0.22047244094488189</v>
      </c>
      <c r="N207" s="101">
        <v>691</v>
      </c>
      <c r="O207" s="79">
        <v>115</v>
      </c>
      <c r="P207" s="77">
        <f t="shared" si="3"/>
        <v>0.16642547033285093</v>
      </c>
      <c r="Q207" s="101">
        <v>432</v>
      </c>
      <c r="R207" s="79">
        <v>47</v>
      </c>
      <c r="S207" s="77">
        <f t="shared" si="4"/>
        <v>0.10879629629629629</v>
      </c>
      <c r="T207" s="101">
        <v>205</v>
      </c>
      <c r="U207" s="79">
        <v>13</v>
      </c>
      <c r="V207" s="77">
        <f t="shared" si="5"/>
        <v>6.3414634146341464E-2</v>
      </c>
      <c r="W207" s="101">
        <v>63</v>
      </c>
      <c r="X207" s="79">
        <v>1</v>
      </c>
      <c r="Y207" s="77">
        <f t="shared" si="6"/>
        <v>1.5873015873015872E-2</v>
      </c>
      <c r="Z207" s="101">
        <f t="shared" si="21"/>
        <v>2200</v>
      </c>
      <c r="AA207" s="79">
        <f t="shared" si="21"/>
        <v>351</v>
      </c>
      <c r="AB207" s="77">
        <f t="shared" si="8"/>
        <v>0.15954545454545455</v>
      </c>
      <c r="AD207" s="85"/>
    </row>
    <row r="208" spans="2:30" s="12" customFormat="1" ht="13.5" customHeight="1">
      <c r="B208" s="243"/>
      <c r="C208" s="316"/>
      <c r="D208" s="66" t="s">
        <v>270</v>
      </c>
      <c r="E208" s="116">
        <v>0</v>
      </c>
      <c r="F208" s="65">
        <v>0</v>
      </c>
      <c r="G208" s="64" t="str">
        <f t="shared" si="0"/>
        <v>-</v>
      </c>
      <c r="H208" s="116">
        <v>1</v>
      </c>
      <c r="I208" s="65">
        <v>0</v>
      </c>
      <c r="J208" s="64">
        <f t="shared" si="1"/>
        <v>0</v>
      </c>
      <c r="K208" s="116">
        <v>5</v>
      </c>
      <c r="L208" s="65">
        <v>1</v>
      </c>
      <c r="M208" s="64">
        <f t="shared" si="2"/>
        <v>0.2</v>
      </c>
      <c r="N208" s="116">
        <v>2</v>
      </c>
      <c r="O208" s="65">
        <v>1</v>
      </c>
      <c r="P208" s="64">
        <f t="shared" si="3"/>
        <v>0.5</v>
      </c>
      <c r="Q208" s="116">
        <v>0</v>
      </c>
      <c r="R208" s="65">
        <v>0</v>
      </c>
      <c r="S208" s="64" t="str">
        <f t="shared" si="4"/>
        <v>-</v>
      </c>
      <c r="T208" s="116">
        <v>0</v>
      </c>
      <c r="U208" s="65">
        <v>0</v>
      </c>
      <c r="V208" s="64" t="str">
        <f t="shared" si="5"/>
        <v>-</v>
      </c>
      <c r="W208" s="116">
        <v>0</v>
      </c>
      <c r="X208" s="65">
        <v>0</v>
      </c>
      <c r="Y208" s="64" t="str">
        <f t="shared" si="6"/>
        <v>-</v>
      </c>
      <c r="Z208" s="116">
        <f t="shared" si="21"/>
        <v>8</v>
      </c>
      <c r="AA208" s="65">
        <f t="shared" si="21"/>
        <v>2</v>
      </c>
      <c r="AB208" s="64">
        <f t="shared" si="8"/>
        <v>0.25</v>
      </c>
      <c r="AD208" s="85"/>
    </row>
    <row r="209" spans="2:30" s="12" customFormat="1" ht="13.5" customHeight="1">
      <c r="B209" s="244"/>
      <c r="C209" s="318"/>
      <c r="D209" s="76" t="s">
        <v>74</v>
      </c>
      <c r="E209" s="75">
        <v>12</v>
      </c>
      <c r="F209" s="75">
        <v>3</v>
      </c>
      <c r="G209" s="13">
        <f t="shared" si="0"/>
        <v>0.25</v>
      </c>
      <c r="H209" s="103">
        <v>36</v>
      </c>
      <c r="I209" s="75">
        <v>4</v>
      </c>
      <c r="J209" s="13">
        <f t="shared" si="1"/>
        <v>0.1111111111111111</v>
      </c>
      <c r="K209" s="103">
        <v>767</v>
      </c>
      <c r="L209" s="75">
        <v>169</v>
      </c>
      <c r="M209" s="13">
        <f t="shared" si="2"/>
        <v>0.22033898305084745</v>
      </c>
      <c r="N209" s="103">
        <v>693</v>
      </c>
      <c r="O209" s="75">
        <v>116</v>
      </c>
      <c r="P209" s="13">
        <f t="shared" si="3"/>
        <v>0.16738816738816739</v>
      </c>
      <c r="Q209" s="103">
        <v>432</v>
      </c>
      <c r="R209" s="75">
        <v>47</v>
      </c>
      <c r="S209" s="13">
        <f t="shared" si="4"/>
        <v>0.10879629629629629</v>
      </c>
      <c r="T209" s="103">
        <v>205</v>
      </c>
      <c r="U209" s="75">
        <v>13</v>
      </c>
      <c r="V209" s="13">
        <f t="shared" si="5"/>
        <v>6.3414634146341464E-2</v>
      </c>
      <c r="W209" s="103">
        <v>63</v>
      </c>
      <c r="X209" s="75">
        <v>1</v>
      </c>
      <c r="Y209" s="13">
        <f t="shared" si="6"/>
        <v>1.5873015873015872E-2</v>
      </c>
      <c r="Z209" s="103">
        <f t="shared" si="21"/>
        <v>2208</v>
      </c>
      <c r="AA209" s="75">
        <f t="shared" si="21"/>
        <v>353</v>
      </c>
      <c r="AB209" s="13">
        <f t="shared" si="8"/>
        <v>0.15987318840579709</v>
      </c>
      <c r="AD209" s="85"/>
    </row>
    <row r="210" spans="2:30" s="12" customFormat="1" ht="13.5" customHeight="1">
      <c r="B210" s="242">
        <v>69</v>
      </c>
      <c r="C210" s="315" t="s">
        <v>53</v>
      </c>
      <c r="D210" s="80" t="s">
        <v>255</v>
      </c>
      <c r="E210" s="101">
        <v>17</v>
      </c>
      <c r="F210" s="79">
        <v>0</v>
      </c>
      <c r="G210" s="77">
        <f t="shared" si="0"/>
        <v>0</v>
      </c>
      <c r="H210" s="101">
        <v>35</v>
      </c>
      <c r="I210" s="79">
        <v>4</v>
      </c>
      <c r="J210" s="77">
        <f t="shared" si="1"/>
        <v>0.11428571428571428</v>
      </c>
      <c r="K210" s="101">
        <v>2184</v>
      </c>
      <c r="L210" s="79">
        <v>448</v>
      </c>
      <c r="M210" s="77">
        <f t="shared" si="2"/>
        <v>0.20512820512820512</v>
      </c>
      <c r="N210" s="101">
        <v>1437</v>
      </c>
      <c r="O210" s="79">
        <v>240</v>
      </c>
      <c r="P210" s="77">
        <f t="shared" si="3"/>
        <v>0.16701461377870563</v>
      </c>
      <c r="Q210" s="101">
        <v>807</v>
      </c>
      <c r="R210" s="79">
        <v>75</v>
      </c>
      <c r="S210" s="77">
        <f t="shared" si="4"/>
        <v>9.2936802973977689E-2</v>
      </c>
      <c r="T210" s="101">
        <v>431</v>
      </c>
      <c r="U210" s="79">
        <v>27</v>
      </c>
      <c r="V210" s="77">
        <f t="shared" si="5"/>
        <v>6.2645011600928072E-2</v>
      </c>
      <c r="W210" s="101">
        <v>136</v>
      </c>
      <c r="X210" s="79">
        <v>5</v>
      </c>
      <c r="Y210" s="77">
        <f t="shared" si="6"/>
        <v>3.6764705882352942E-2</v>
      </c>
      <c r="Z210" s="101">
        <f t="shared" si="21"/>
        <v>5047</v>
      </c>
      <c r="AA210" s="79">
        <f t="shared" si="21"/>
        <v>799</v>
      </c>
      <c r="AB210" s="77">
        <f t="shared" si="8"/>
        <v>0.15831186843669506</v>
      </c>
      <c r="AD210" s="85"/>
    </row>
    <row r="211" spans="2:30" s="12" customFormat="1" ht="13.5" customHeight="1">
      <c r="B211" s="243"/>
      <c r="C211" s="316"/>
      <c r="D211" s="66" t="s">
        <v>270</v>
      </c>
      <c r="E211" s="116">
        <v>0</v>
      </c>
      <c r="F211" s="65">
        <v>0</v>
      </c>
      <c r="G211" s="64" t="str">
        <f t="shared" si="0"/>
        <v>-</v>
      </c>
      <c r="H211" s="116">
        <v>0</v>
      </c>
      <c r="I211" s="65">
        <v>0</v>
      </c>
      <c r="J211" s="64" t="str">
        <f t="shared" si="1"/>
        <v>-</v>
      </c>
      <c r="K211" s="116">
        <v>10</v>
      </c>
      <c r="L211" s="65">
        <v>1</v>
      </c>
      <c r="M211" s="64">
        <f t="shared" si="2"/>
        <v>0.1</v>
      </c>
      <c r="N211" s="116">
        <v>7</v>
      </c>
      <c r="O211" s="65">
        <v>0</v>
      </c>
      <c r="P211" s="64">
        <f t="shared" si="3"/>
        <v>0</v>
      </c>
      <c r="Q211" s="116">
        <v>8</v>
      </c>
      <c r="R211" s="65">
        <v>1</v>
      </c>
      <c r="S211" s="64">
        <f t="shared" si="4"/>
        <v>0.125</v>
      </c>
      <c r="T211" s="116">
        <v>2</v>
      </c>
      <c r="U211" s="65">
        <v>0</v>
      </c>
      <c r="V211" s="64">
        <f t="shared" si="5"/>
        <v>0</v>
      </c>
      <c r="W211" s="116">
        <v>2</v>
      </c>
      <c r="X211" s="65">
        <v>0</v>
      </c>
      <c r="Y211" s="64">
        <f t="shared" si="6"/>
        <v>0</v>
      </c>
      <c r="Z211" s="116">
        <f t="shared" si="21"/>
        <v>29</v>
      </c>
      <c r="AA211" s="65">
        <f t="shared" si="21"/>
        <v>2</v>
      </c>
      <c r="AB211" s="64">
        <f t="shared" si="8"/>
        <v>6.8965517241379309E-2</v>
      </c>
      <c r="AD211" s="85"/>
    </row>
    <row r="212" spans="2:30" s="12" customFormat="1" ht="13.5" customHeight="1">
      <c r="B212" s="244"/>
      <c r="C212" s="318"/>
      <c r="D212" s="76" t="s">
        <v>74</v>
      </c>
      <c r="E212" s="75">
        <v>17</v>
      </c>
      <c r="F212" s="75">
        <v>0</v>
      </c>
      <c r="G212" s="13">
        <f t="shared" si="0"/>
        <v>0</v>
      </c>
      <c r="H212" s="103">
        <v>35</v>
      </c>
      <c r="I212" s="75">
        <v>4</v>
      </c>
      <c r="J212" s="13">
        <f t="shared" si="1"/>
        <v>0.11428571428571428</v>
      </c>
      <c r="K212" s="103">
        <v>2194</v>
      </c>
      <c r="L212" s="75">
        <v>449</v>
      </c>
      <c r="M212" s="13">
        <f t="shared" si="2"/>
        <v>0.20464904284412033</v>
      </c>
      <c r="N212" s="103">
        <v>1444</v>
      </c>
      <c r="O212" s="75">
        <v>240</v>
      </c>
      <c r="P212" s="13">
        <f t="shared" si="3"/>
        <v>0.16620498614958448</v>
      </c>
      <c r="Q212" s="103">
        <v>815</v>
      </c>
      <c r="R212" s="75">
        <v>76</v>
      </c>
      <c r="S212" s="13">
        <f t="shared" si="4"/>
        <v>9.3251533742331291E-2</v>
      </c>
      <c r="T212" s="103">
        <v>433</v>
      </c>
      <c r="U212" s="75">
        <v>27</v>
      </c>
      <c r="V212" s="13">
        <f t="shared" si="5"/>
        <v>6.2355658198614321E-2</v>
      </c>
      <c r="W212" s="103">
        <v>138</v>
      </c>
      <c r="X212" s="75">
        <v>5</v>
      </c>
      <c r="Y212" s="13">
        <f t="shared" si="6"/>
        <v>3.6231884057971016E-2</v>
      </c>
      <c r="Z212" s="103">
        <f t="shared" si="21"/>
        <v>5076</v>
      </c>
      <c r="AA212" s="75">
        <f t="shared" si="21"/>
        <v>801</v>
      </c>
      <c r="AB212" s="13">
        <f t="shared" si="8"/>
        <v>0.15780141843971632</v>
      </c>
      <c r="AD212" s="85"/>
    </row>
    <row r="213" spans="2:30" s="12" customFormat="1" ht="13.5" customHeight="1">
      <c r="B213" s="242">
        <v>70</v>
      </c>
      <c r="C213" s="315" t="s">
        <v>54</v>
      </c>
      <c r="D213" s="80" t="s">
        <v>255</v>
      </c>
      <c r="E213" s="101">
        <v>2</v>
      </c>
      <c r="F213" s="79">
        <v>0</v>
      </c>
      <c r="G213" s="77">
        <f t="shared" si="0"/>
        <v>0</v>
      </c>
      <c r="H213" s="101">
        <v>3</v>
      </c>
      <c r="I213" s="79">
        <v>0</v>
      </c>
      <c r="J213" s="77">
        <f t="shared" si="1"/>
        <v>0</v>
      </c>
      <c r="K213" s="101">
        <v>327</v>
      </c>
      <c r="L213" s="79">
        <v>89</v>
      </c>
      <c r="M213" s="77">
        <f t="shared" si="2"/>
        <v>0.27217125382262997</v>
      </c>
      <c r="N213" s="101">
        <v>292</v>
      </c>
      <c r="O213" s="79">
        <v>76</v>
      </c>
      <c r="P213" s="77">
        <f t="shared" si="3"/>
        <v>0.26027397260273971</v>
      </c>
      <c r="Q213" s="101">
        <v>191</v>
      </c>
      <c r="R213" s="79">
        <v>33</v>
      </c>
      <c r="S213" s="77">
        <f t="shared" si="4"/>
        <v>0.17277486910994763</v>
      </c>
      <c r="T213" s="101">
        <v>90</v>
      </c>
      <c r="U213" s="79">
        <v>7</v>
      </c>
      <c r="V213" s="77">
        <f t="shared" si="5"/>
        <v>7.7777777777777779E-2</v>
      </c>
      <c r="W213" s="101">
        <v>21</v>
      </c>
      <c r="X213" s="79">
        <v>0</v>
      </c>
      <c r="Y213" s="77">
        <f t="shared" si="6"/>
        <v>0</v>
      </c>
      <c r="Z213" s="101">
        <f t="shared" si="21"/>
        <v>926</v>
      </c>
      <c r="AA213" s="79">
        <f t="shared" si="21"/>
        <v>205</v>
      </c>
      <c r="AB213" s="77">
        <f t="shared" si="8"/>
        <v>0.22138228941684665</v>
      </c>
      <c r="AD213" s="85"/>
    </row>
    <row r="214" spans="2:30" s="12" customFormat="1" ht="13.5" customHeight="1">
      <c r="B214" s="243"/>
      <c r="C214" s="316"/>
      <c r="D214" s="66" t="s">
        <v>270</v>
      </c>
      <c r="E214" s="116">
        <v>0</v>
      </c>
      <c r="F214" s="65">
        <v>0</v>
      </c>
      <c r="G214" s="64" t="str">
        <f t="shared" si="0"/>
        <v>-</v>
      </c>
      <c r="H214" s="116">
        <v>0</v>
      </c>
      <c r="I214" s="65">
        <v>0</v>
      </c>
      <c r="J214" s="64" t="str">
        <f t="shared" si="1"/>
        <v>-</v>
      </c>
      <c r="K214" s="116">
        <v>0</v>
      </c>
      <c r="L214" s="65">
        <v>0</v>
      </c>
      <c r="M214" s="64" t="str">
        <f t="shared" si="2"/>
        <v>-</v>
      </c>
      <c r="N214" s="116">
        <v>1</v>
      </c>
      <c r="O214" s="65">
        <v>0</v>
      </c>
      <c r="P214" s="64">
        <f t="shared" si="3"/>
        <v>0</v>
      </c>
      <c r="Q214" s="116">
        <v>1</v>
      </c>
      <c r="R214" s="65">
        <v>0</v>
      </c>
      <c r="S214" s="64">
        <f t="shared" si="4"/>
        <v>0</v>
      </c>
      <c r="T214" s="116">
        <v>0</v>
      </c>
      <c r="U214" s="65">
        <v>0</v>
      </c>
      <c r="V214" s="64" t="str">
        <f t="shared" si="5"/>
        <v>-</v>
      </c>
      <c r="W214" s="116">
        <v>0</v>
      </c>
      <c r="X214" s="65">
        <v>0</v>
      </c>
      <c r="Y214" s="64" t="str">
        <f t="shared" si="6"/>
        <v>-</v>
      </c>
      <c r="Z214" s="116">
        <f t="shared" si="21"/>
        <v>2</v>
      </c>
      <c r="AA214" s="65">
        <f t="shared" si="21"/>
        <v>0</v>
      </c>
      <c r="AB214" s="64">
        <f t="shared" si="8"/>
        <v>0</v>
      </c>
      <c r="AD214" s="85"/>
    </row>
    <row r="215" spans="2:30" s="12" customFormat="1" ht="13.5" customHeight="1">
      <c r="B215" s="244"/>
      <c r="C215" s="318"/>
      <c r="D215" s="76" t="s">
        <v>74</v>
      </c>
      <c r="E215" s="75">
        <v>2</v>
      </c>
      <c r="F215" s="75">
        <v>0</v>
      </c>
      <c r="G215" s="13">
        <f t="shared" si="0"/>
        <v>0</v>
      </c>
      <c r="H215" s="103">
        <v>3</v>
      </c>
      <c r="I215" s="75">
        <v>0</v>
      </c>
      <c r="J215" s="13">
        <f t="shared" si="1"/>
        <v>0</v>
      </c>
      <c r="K215" s="103">
        <v>327</v>
      </c>
      <c r="L215" s="75">
        <v>89</v>
      </c>
      <c r="M215" s="13">
        <f t="shared" si="2"/>
        <v>0.27217125382262997</v>
      </c>
      <c r="N215" s="103">
        <v>293</v>
      </c>
      <c r="O215" s="75">
        <v>76</v>
      </c>
      <c r="P215" s="13">
        <f t="shared" si="3"/>
        <v>0.25938566552901021</v>
      </c>
      <c r="Q215" s="103">
        <v>192</v>
      </c>
      <c r="R215" s="75">
        <v>33</v>
      </c>
      <c r="S215" s="13">
        <f t="shared" si="4"/>
        <v>0.171875</v>
      </c>
      <c r="T215" s="103">
        <v>90</v>
      </c>
      <c r="U215" s="75">
        <v>7</v>
      </c>
      <c r="V215" s="13">
        <f t="shared" si="5"/>
        <v>7.7777777777777779E-2</v>
      </c>
      <c r="W215" s="103">
        <v>21</v>
      </c>
      <c r="X215" s="75">
        <v>0</v>
      </c>
      <c r="Y215" s="13">
        <f t="shared" si="6"/>
        <v>0</v>
      </c>
      <c r="Z215" s="103">
        <f t="shared" si="21"/>
        <v>928</v>
      </c>
      <c r="AA215" s="75">
        <f t="shared" si="21"/>
        <v>205</v>
      </c>
      <c r="AB215" s="13">
        <f t="shared" si="8"/>
        <v>0.22090517241379309</v>
      </c>
      <c r="AD215" s="85"/>
    </row>
    <row r="216" spans="2:30" s="12" customFormat="1" ht="13.5" customHeight="1">
      <c r="B216" s="242">
        <v>71</v>
      </c>
      <c r="C216" s="315" t="s">
        <v>55</v>
      </c>
      <c r="D216" s="80" t="s">
        <v>255</v>
      </c>
      <c r="E216" s="101">
        <v>1</v>
      </c>
      <c r="F216" s="79">
        <v>0</v>
      </c>
      <c r="G216" s="77">
        <f t="shared" si="0"/>
        <v>0</v>
      </c>
      <c r="H216" s="101">
        <v>7</v>
      </c>
      <c r="I216" s="79">
        <v>0</v>
      </c>
      <c r="J216" s="77">
        <f t="shared" si="1"/>
        <v>0</v>
      </c>
      <c r="K216" s="101">
        <v>885</v>
      </c>
      <c r="L216" s="79">
        <v>129</v>
      </c>
      <c r="M216" s="77">
        <f t="shared" si="2"/>
        <v>0.14576271186440679</v>
      </c>
      <c r="N216" s="101">
        <v>685</v>
      </c>
      <c r="O216" s="79">
        <v>74</v>
      </c>
      <c r="P216" s="77">
        <f t="shared" si="3"/>
        <v>0.10802919708029197</v>
      </c>
      <c r="Q216" s="101">
        <v>515</v>
      </c>
      <c r="R216" s="79">
        <v>23</v>
      </c>
      <c r="S216" s="77">
        <f t="shared" si="4"/>
        <v>4.4660194174757278E-2</v>
      </c>
      <c r="T216" s="101">
        <v>234</v>
      </c>
      <c r="U216" s="79">
        <v>12</v>
      </c>
      <c r="V216" s="77">
        <f t="shared" si="5"/>
        <v>5.128205128205128E-2</v>
      </c>
      <c r="W216" s="101">
        <v>74</v>
      </c>
      <c r="X216" s="79">
        <v>1</v>
      </c>
      <c r="Y216" s="77">
        <f t="shared" si="6"/>
        <v>1.3513513513513514E-2</v>
      </c>
      <c r="Z216" s="101">
        <f t="shared" si="21"/>
        <v>2401</v>
      </c>
      <c r="AA216" s="79">
        <f t="shared" si="21"/>
        <v>239</v>
      </c>
      <c r="AB216" s="77">
        <f t="shared" si="8"/>
        <v>9.9541857559350272E-2</v>
      </c>
      <c r="AD216" s="85"/>
    </row>
    <row r="217" spans="2:30" s="12" customFormat="1" ht="13.5" customHeight="1">
      <c r="B217" s="243"/>
      <c r="C217" s="316"/>
      <c r="D217" s="66" t="s">
        <v>270</v>
      </c>
      <c r="E217" s="116">
        <v>0</v>
      </c>
      <c r="F217" s="65">
        <v>0</v>
      </c>
      <c r="G217" s="64" t="str">
        <f t="shared" si="0"/>
        <v>-</v>
      </c>
      <c r="H217" s="116">
        <v>3</v>
      </c>
      <c r="I217" s="65">
        <v>1</v>
      </c>
      <c r="J217" s="64">
        <f t="shared" si="1"/>
        <v>0.33333333333333331</v>
      </c>
      <c r="K217" s="116">
        <v>160</v>
      </c>
      <c r="L217" s="65">
        <v>11</v>
      </c>
      <c r="M217" s="64">
        <f t="shared" si="2"/>
        <v>6.8750000000000006E-2</v>
      </c>
      <c r="N217" s="116">
        <v>87</v>
      </c>
      <c r="O217" s="65">
        <v>4</v>
      </c>
      <c r="P217" s="64">
        <f t="shared" si="3"/>
        <v>4.5977011494252873E-2</v>
      </c>
      <c r="Q217" s="116">
        <v>59</v>
      </c>
      <c r="R217" s="65">
        <v>2</v>
      </c>
      <c r="S217" s="64">
        <f t="shared" si="4"/>
        <v>3.3898305084745763E-2</v>
      </c>
      <c r="T217" s="116">
        <v>25</v>
      </c>
      <c r="U217" s="65">
        <v>0</v>
      </c>
      <c r="V217" s="64">
        <f t="shared" si="5"/>
        <v>0</v>
      </c>
      <c r="W217" s="116">
        <v>4</v>
      </c>
      <c r="X217" s="65">
        <v>0</v>
      </c>
      <c r="Y217" s="64">
        <f t="shared" si="6"/>
        <v>0</v>
      </c>
      <c r="Z217" s="116">
        <f t="shared" si="21"/>
        <v>338</v>
      </c>
      <c r="AA217" s="65">
        <f t="shared" si="21"/>
        <v>18</v>
      </c>
      <c r="AB217" s="64">
        <f t="shared" si="8"/>
        <v>5.3254437869822487E-2</v>
      </c>
      <c r="AD217" s="85"/>
    </row>
    <row r="218" spans="2:30" s="12" customFormat="1" ht="13.5" customHeight="1">
      <c r="B218" s="244"/>
      <c r="C218" s="318"/>
      <c r="D218" s="76" t="s">
        <v>74</v>
      </c>
      <c r="E218" s="75">
        <v>1</v>
      </c>
      <c r="F218" s="75">
        <v>0</v>
      </c>
      <c r="G218" s="13">
        <f t="shared" si="0"/>
        <v>0</v>
      </c>
      <c r="H218" s="103">
        <v>10</v>
      </c>
      <c r="I218" s="75">
        <v>1</v>
      </c>
      <c r="J218" s="13">
        <f t="shared" si="1"/>
        <v>0.1</v>
      </c>
      <c r="K218" s="103">
        <v>1045</v>
      </c>
      <c r="L218" s="75">
        <v>140</v>
      </c>
      <c r="M218" s="13">
        <f t="shared" si="2"/>
        <v>0.13397129186602871</v>
      </c>
      <c r="N218" s="103">
        <v>772</v>
      </c>
      <c r="O218" s="75">
        <v>78</v>
      </c>
      <c r="P218" s="13">
        <f t="shared" si="3"/>
        <v>0.10103626943005181</v>
      </c>
      <c r="Q218" s="103">
        <v>574</v>
      </c>
      <c r="R218" s="75">
        <v>25</v>
      </c>
      <c r="S218" s="13">
        <f t="shared" si="4"/>
        <v>4.3554006968641118E-2</v>
      </c>
      <c r="T218" s="103">
        <v>259</v>
      </c>
      <c r="U218" s="75">
        <v>12</v>
      </c>
      <c r="V218" s="13">
        <f t="shared" si="5"/>
        <v>4.633204633204633E-2</v>
      </c>
      <c r="W218" s="103">
        <v>78</v>
      </c>
      <c r="X218" s="75">
        <v>1</v>
      </c>
      <c r="Y218" s="13">
        <f t="shared" si="6"/>
        <v>1.282051282051282E-2</v>
      </c>
      <c r="Z218" s="103">
        <f t="shared" si="21"/>
        <v>2739</v>
      </c>
      <c r="AA218" s="75">
        <f t="shared" si="21"/>
        <v>257</v>
      </c>
      <c r="AB218" s="13">
        <f t="shared" si="8"/>
        <v>9.3829864914202268E-2</v>
      </c>
      <c r="AD218" s="85"/>
    </row>
    <row r="219" spans="2:30" s="12" customFormat="1" ht="13.5" customHeight="1">
      <c r="B219" s="242">
        <v>72</v>
      </c>
      <c r="C219" s="315" t="s">
        <v>31</v>
      </c>
      <c r="D219" s="80" t="s">
        <v>255</v>
      </c>
      <c r="E219" s="101">
        <v>0</v>
      </c>
      <c r="F219" s="79">
        <v>0</v>
      </c>
      <c r="G219" s="77" t="str">
        <f t="shared" si="0"/>
        <v>-</v>
      </c>
      <c r="H219" s="101">
        <v>12</v>
      </c>
      <c r="I219" s="79">
        <v>2</v>
      </c>
      <c r="J219" s="77">
        <f t="shared" si="1"/>
        <v>0.16666666666666666</v>
      </c>
      <c r="K219" s="101">
        <v>651</v>
      </c>
      <c r="L219" s="79">
        <v>211</v>
      </c>
      <c r="M219" s="77">
        <f t="shared" si="2"/>
        <v>0.3241167434715822</v>
      </c>
      <c r="N219" s="101">
        <v>490</v>
      </c>
      <c r="O219" s="79">
        <v>136</v>
      </c>
      <c r="P219" s="77">
        <f t="shared" si="3"/>
        <v>0.27755102040816326</v>
      </c>
      <c r="Q219" s="101">
        <v>326</v>
      </c>
      <c r="R219" s="79">
        <v>51</v>
      </c>
      <c r="S219" s="77">
        <f t="shared" si="4"/>
        <v>0.15644171779141106</v>
      </c>
      <c r="T219" s="101">
        <v>150</v>
      </c>
      <c r="U219" s="79">
        <v>15</v>
      </c>
      <c r="V219" s="77">
        <f t="shared" si="5"/>
        <v>0.1</v>
      </c>
      <c r="W219" s="101">
        <v>44</v>
      </c>
      <c r="X219" s="79">
        <v>1</v>
      </c>
      <c r="Y219" s="77">
        <f t="shared" si="6"/>
        <v>2.2727272727272728E-2</v>
      </c>
      <c r="Z219" s="101">
        <f t="shared" si="21"/>
        <v>1673</v>
      </c>
      <c r="AA219" s="79">
        <f t="shared" si="21"/>
        <v>416</v>
      </c>
      <c r="AB219" s="77">
        <f t="shared" si="8"/>
        <v>0.24865511057979678</v>
      </c>
      <c r="AD219" s="85"/>
    </row>
    <row r="220" spans="2:30" s="12" customFormat="1" ht="13.5" customHeight="1">
      <c r="B220" s="243"/>
      <c r="C220" s="316"/>
      <c r="D220" s="66" t="s">
        <v>270</v>
      </c>
      <c r="E220" s="116">
        <v>0</v>
      </c>
      <c r="F220" s="65">
        <v>0</v>
      </c>
      <c r="G220" s="64" t="str">
        <f t="shared" si="0"/>
        <v>-</v>
      </c>
      <c r="H220" s="116">
        <v>0</v>
      </c>
      <c r="I220" s="65">
        <v>0</v>
      </c>
      <c r="J220" s="64" t="str">
        <f t="shared" si="1"/>
        <v>-</v>
      </c>
      <c r="K220" s="116">
        <v>8</v>
      </c>
      <c r="L220" s="65">
        <v>0</v>
      </c>
      <c r="M220" s="64">
        <f t="shared" si="2"/>
        <v>0</v>
      </c>
      <c r="N220" s="116">
        <v>8</v>
      </c>
      <c r="O220" s="65">
        <v>0</v>
      </c>
      <c r="P220" s="64">
        <f t="shared" si="3"/>
        <v>0</v>
      </c>
      <c r="Q220" s="116">
        <v>7</v>
      </c>
      <c r="R220" s="65">
        <v>1</v>
      </c>
      <c r="S220" s="64">
        <f t="shared" si="4"/>
        <v>0.14285714285714285</v>
      </c>
      <c r="T220" s="116">
        <v>6</v>
      </c>
      <c r="U220" s="65">
        <v>0</v>
      </c>
      <c r="V220" s="64">
        <f t="shared" si="5"/>
        <v>0</v>
      </c>
      <c r="W220" s="116">
        <v>3</v>
      </c>
      <c r="X220" s="65">
        <v>0</v>
      </c>
      <c r="Y220" s="64">
        <f t="shared" si="6"/>
        <v>0</v>
      </c>
      <c r="Z220" s="116">
        <f t="shared" si="21"/>
        <v>32</v>
      </c>
      <c r="AA220" s="65">
        <f t="shared" si="21"/>
        <v>1</v>
      </c>
      <c r="AB220" s="64">
        <f t="shared" si="8"/>
        <v>3.125E-2</v>
      </c>
      <c r="AD220" s="85"/>
    </row>
    <row r="221" spans="2:30" s="12" customFormat="1" ht="13.5" customHeight="1">
      <c r="B221" s="244"/>
      <c r="C221" s="318"/>
      <c r="D221" s="76" t="s">
        <v>74</v>
      </c>
      <c r="E221" s="75">
        <v>0</v>
      </c>
      <c r="F221" s="75">
        <v>0</v>
      </c>
      <c r="G221" s="13" t="str">
        <f t="shared" si="0"/>
        <v>-</v>
      </c>
      <c r="H221" s="103">
        <v>12</v>
      </c>
      <c r="I221" s="75">
        <v>2</v>
      </c>
      <c r="J221" s="13">
        <f t="shared" si="1"/>
        <v>0.16666666666666666</v>
      </c>
      <c r="K221" s="103">
        <v>659</v>
      </c>
      <c r="L221" s="75">
        <v>211</v>
      </c>
      <c r="M221" s="13">
        <f t="shared" si="2"/>
        <v>0.32018209408194231</v>
      </c>
      <c r="N221" s="103">
        <v>498</v>
      </c>
      <c r="O221" s="75">
        <v>136</v>
      </c>
      <c r="P221" s="13">
        <f t="shared" si="3"/>
        <v>0.27309236947791166</v>
      </c>
      <c r="Q221" s="103">
        <v>333</v>
      </c>
      <c r="R221" s="75">
        <v>52</v>
      </c>
      <c r="S221" s="13">
        <f t="shared" si="4"/>
        <v>0.15615615615615616</v>
      </c>
      <c r="T221" s="103">
        <v>156</v>
      </c>
      <c r="U221" s="75">
        <v>15</v>
      </c>
      <c r="V221" s="13">
        <f t="shared" si="5"/>
        <v>9.6153846153846159E-2</v>
      </c>
      <c r="W221" s="103">
        <v>47</v>
      </c>
      <c r="X221" s="75">
        <v>1</v>
      </c>
      <c r="Y221" s="13">
        <f t="shared" si="6"/>
        <v>2.1276595744680851E-2</v>
      </c>
      <c r="Z221" s="103">
        <f t="shared" si="21"/>
        <v>1705</v>
      </c>
      <c r="AA221" s="75">
        <f t="shared" si="21"/>
        <v>417</v>
      </c>
      <c r="AB221" s="13">
        <f t="shared" si="8"/>
        <v>0.24457478005865102</v>
      </c>
      <c r="AD221" s="85"/>
    </row>
    <row r="222" spans="2:30" s="12" customFormat="1" ht="13.5" customHeight="1">
      <c r="B222" s="242">
        <v>73</v>
      </c>
      <c r="C222" s="315" t="s">
        <v>32</v>
      </c>
      <c r="D222" s="80" t="s">
        <v>255</v>
      </c>
      <c r="E222" s="101">
        <v>0</v>
      </c>
      <c r="F222" s="79">
        <v>0</v>
      </c>
      <c r="G222" s="77" t="str">
        <f t="shared" si="0"/>
        <v>-</v>
      </c>
      <c r="H222" s="101">
        <v>5</v>
      </c>
      <c r="I222" s="79">
        <v>3</v>
      </c>
      <c r="J222" s="77">
        <f t="shared" si="1"/>
        <v>0.6</v>
      </c>
      <c r="K222" s="101">
        <v>841</v>
      </c>
      <c r="L222" s="79">
        <v>247</v>
      </c>
      <c r="M222" s="77">
        <f t="shared" si="2"/>
        <v>0.29369797859690844</v>
      </c>
      <c r="N222" s="101">
        <v>675</v>
      </c>
      <c r="O222" s="79">
        <v>176</v>
      </c>
      <c r="P222" s="77">
        <f t="shared" si="3"/>
        <v>0.26074074074074072</v>
      </c>
      <c r="Q222" s="101">
        <v>472</v>
      </c>
      <c r="R222" s="79">
        <v>88</v>
      </c>
      <c r="S222" s="77">
        <f t="shared" si="4"/>
        <v>0.1864406779661017</v>
      </c>
      <c r="T222" s="101">
        <v>195</v>
      </c>
      <c r="U222" s="79">
        <v>34</v>
      </c>
      <c r="V222" s="77">
        <f t="shared" si="5"/>
        <v>0.17435897435897435</v>
      </c>
      <c r="W222" s="101">
        <v>66</v>
      </c>
      <c r="X222" s="79">
        <v>14</v>
      </c>
      <c r="Y222" s="77">
        <f t="shared" si="6"/>
        <v>0.21212121212121213</v>
      </c>
      <c r="Z222" s="101">
        <f t="shared" si="21"/>
        <v>2254</v>
      </c>
      <c r="AA222" s="79">
        <f t="shared" si="21"/>
        <v>562</v>
      </c>
      <c r="AB222" s="77">
        <f t="shared" si="8"/>
        <v>0.24933451641526175</v>
      </c>
      <c r="AD222" s="85"/>
    </row>
    <row r="223" spans="2:30" s="12" customFormat="1" ht="13.5" customHeight="1">
      <c r="B223" s="243"/>
      <c r="C223" s="316"/>
      <c r="D223" s="66" t="s">
        <v>270</v>
      </c>
      <c r="E223" s="116">
        <v>0</v>
      </c>
      <c r="F223" s="65">
        <v>0</v>
      </c>
      <c r="G223" s="64" t="str">
        <f t="shared" si="0"/>
        <v>-</v>
      </c>
      <c r="H223" s="116">
        <v>0</v>
      </c>
      <c r="I223" s="65">
        <v>0</v>
      </c>
      <c r="J223" s="64" t="str">
        <f t="shared" si="1"/>
        <v>-</v>
      </c>
      <c r="K223" s="116">
        <v>2</v>
      </c>
      <c r="L223" s="65">
        <v>0</v>
      </c>
      <c r="M223" s="64">
        <f t="shared" si="2"/>
        <v>0</v>
      </c>
      <c r="N223" s="116">
        <v>2</v>
      </c>
      <c r="O223" s="65">
        <v>0</v>
      </c>
      <c r="P223" s="64">
        <f t="shared" si="3"/>
        <v>0</v>
      </c>
      <c r="Q223" s="116">
        <v>4</v>
      </c>
      <c r="R223" s="65">
        <v>0</v>
      </c>
      <c r="S223" s="64">
        <f t="shared" si="4"/>
        <v>0</v>
      </c>
      <c r="T223" s="116">
        <v>2</v>
      </c>
      <c r="U223" s="65">
        <v>0</v>
      </c>
      <c r="V223" s="64">
        <f t="shared" si="5"/>
        <v>0</v>
      </c>
      <c r="W223" s="116">
        <v>0</v>
      </c>
      <c r="X223" s="65">
        <v>0</v>
      </c>
      <c r="Y223" s="64" t="str">
        <f t="shared" si="6"/>
        <v>-</v>
      </c>
      <c r="Z223" s="116">
        <f t="shared" si="21"/>
        <v>10</v>
      </c>
      <c r="AA223" s="65">
        <f t="shared" si="21"/>
        <v>0</v>
      </c>
      <c r="AB223" s="64">
        <f t="shared" si="8"/>
        <v>0</v>
      </c>
      <c r="AD223" s="85"/>
    </row>
    <row r="224" spans="2:30" s="12" customFormat="1" ht="13.5" customHeight="1">
      <c r="B224" s="244"/>
      <c r="C224" s="318"/>
      <c r="D224" s="76" t="s">
        <v>74</v>
      </c>
      <c r="E224" s="75">
        <v>0</v>
      </c>
      <c r="F224" s="75">
        <v>0</v>
      </c>
      <c r="G224" s="13" t="str">
        <f t="shared" si="0"/>
        <v>-</v>
      </c>
      <c r="H224" s="103">
        <v>5</v>
      </c>
      <c r="I224" s="75">
        <v>3</v>
      </c>
      <c r="J224" s="13">
        <f t="shared" si="1"/>
        <v>0.6</v>
      </c>
      <c r="K224" s="103">
        <v>843</v>
      </c>
      <c r="L224" s="75">
        <v>247</v>
      </c>
      <c r="M224" s="13">
        <f t="shared" si="2"/>
        <v>0.2930011862396204</v>
      </c>
      <c r="N224" s="103">
        <v>677</v>
      </c>
      <c r="O224" s="75">
        <v>176</v>
      </c>
      <c r="P224" s="13">
        <f t="shared" si="3"/>
        <v>0.25997045790251105</v>
      </c>
      <c r="Q224" s="103">
        <v>476</v>
      </c>
      <c r="R224" s="75">
        <v>88</v>
      </c>
      <c r="S224" s="13">
        <f t="shared" si="4"/>
        <v>0.18487394957983194</v>
      </c>
      <c r="T224" s="103">
        <v>197</v>
      </c>
      <c r="U224" s="75">
        <v>34</v>
      </c>
      <c r="V224" s="13">
        <f t="shared" si="5"/>
        <v>0.17258883248730963</v>
      </c>
      <c r="W224" s="103">
        <v>66</v>
      </c>
      <c r="X224" s="75">
        <v>14</v>
      </c>
      <c r="Y224" s="13">
        <f t="shared" si="6"/>
        <v>0.21212121212121213</v>
      </c>
      <c r="Z224" s="103">
        <f t="shared" si="21"/>
        <v>2264</v>
      </c>
      <c r="AA224" s="75">
        <f t="shared" si="21"/>
        <v>562</v>
      </c>
      <c r="AB224" s="13">
        <f t="shared" si="8"/>
        <v>0.24823321554770317</v>
      </c>
      <c r="AD224" s="85"/>
    </row>
    <row r="225" spans="2:30" s="12" customFormat="1" ht="13.5" customHeight="1">
      <c r="B225" s="242">
        <v>74</v>
      </c>
      <c r="C225" s="315" t="s">
        <v>33</v>
      </c>
      <c r="D225" s="80" t="s">
        <v>255</v>
      </c>
      <c r="E225" s="101">
        <v>2</v>
      </c>
      <c r="F225" s="79">
        <v>1</v>
      </c>
      <c r="G225" s="77">
        <f t="shared" si="0"/>
        <v>0.5</v>
      </c>
      <c r="H225" s="101">
        <v>3</v>
      </c>
      <c r="I225" s="79">
        <v>1</v>
      </c>
      <c r="J225" s="77">
        <f t="shared" si="1"/>
        <v>0.33333333333333331</v>
      </c>
      <c r="K225" s="101">
        <v>397</v>
      </c>
      <c r="L225" s="79">
        <v>137</v>
      </c>
      <c r="M225" s="77">
        <f t="shared" si="2"/>
        <v>0.34508816120906799</v>
      </c>
      <c r="N225" s="101">
        <v>284</v>
      </c>
      <c r="O225" s="79">
        <v>108</v>
      </c>
      <c r="P225" s="77">
        <f t="shared" si="3"/>
        <v>0.38028169014084506</v>
      </c>
      <c r="Q225" s="101">
        <v>184</v>
      </c>
      <c r="R225" s="79">
        <v>48</v>
      </c>
      <c r="S225" s="77">
        <f t="shared" si="4"/>
        <v>0.2608695652173913</v>
      </c>
      <c r="T225" s="101">
        <v>84</v>
      </c>
      <c r="U225" s="79">
        <v>14</v>
      </c>
      <c r="V225" s="77">
        <f t="shared" si="5"/>
        <v>0.16666666666666666</v>
      </c>
      <c r="W225" s="101">
        <v>26</v>
      </c>
      <c r="X225" s="79">
        <v>7</v>
      </c>
      <c r="Y225" s="77">
        <f t="shared" si="6"/>
        <v>0.26923076923076922</v>
      </c>
      <c r="Z225" s="101">
        <f t="shared" si="21"/>
        <v>980</v>
      </c>
      <c r="AA225" s="79">
        <f t="shared" si="21"/>
        <v>316</v>
      </c>
      <c r="AB225" s="77">
        <f t="shared" si="8"/>
        <v>0.32244897959183672</v>
      </c>
      <c r="AD225" s="2"/>
    </row>
    <row r="226" spans="2:30" s="12" customFormat="1" ht="13.5" customHeight="1">
      <c r="B226" s="243"/>
      <c r="C226" s="316"/>
      <c r="D226" s="66" t="s">
        <v>270</v>
      </c>
      <c r="E226" s="116">
        <v>0</v>
      </c>
      <c r="F226" s="65">
        <v>0</v>
      </c>
      <c r="G226" s="64" t="str">
        <f t="shared" si="0"/>
        <v>-</v>
      </c>
      <c r="H226" s="116">
        <v>0</v>
      </c>
      <c r="I226" s="65">
        <v>0</v>
      </c>
      <c r="J226" s="64" t="str">
        <f t="shared" si="1"/>
        <v>-</v>
      </c>
      <c r="K226" s="116">
        <v>4</v>
      </c>
      <c r="L226" s="65">
        <v>0</v>
      </c>
      <c r="M226" s="64">
        <f t="shared" si="2"/>
        <v>0</v>
      </c>
      <c r="N226" s="116">
        <v>2</v>
      </c>
      <c r="O226" s="65">
        <v>0</v>
      </c>
      <c r="P226" s="64">
        <f t="shared" si="3"/>
        <v>0</v>
      </c>
      <c r="Q226" s="116">
        <v>1</v>
      </c>
      <c r="R226" s="65">
        <v>0</v>
      </c>
      <c r="S226" s="64">
        <f t="shared" si="4"/>
        <v>0</v>
      </c>
      <c r="T226" s="116">
        <v>2</v>
      </c>
      <c r="U226" s="65">
        <v>0</v>
      </c>
      <c r="V226" s="64">
        <f t="shared" si="5"/>
        <v>0</v>
      </c>
      <c r="W226" s="116">
        <v>1</v>
      </c>
      <c r="X226" s="65">
        <v>0</v>
      </c>
      <c r="Y226" s="64">
        <f t="shared" si="6"/>
        <v>0</v>
      </c>
      <c r="Z226" s="116">
        <f t="shared" si="21"/>
        <v>10</v>
      </c>
      <c r="AA226" s="65">
        <f t="shared" si="21"/>
        <v>0</v>
      </c>
      <c r="AB226" s="64">
        <f t="shared" si="8"/>
        <v>0</v>
      </c>
      <c r="AD226" s="87"/>
    </row>
    <row r="227" spans="2:30" s="12" customFormat="1" ht="13.5" customHeight="1" thickBot="1">
      <c r="B227" s="244"/>
      <c r="C227" s="317"/>
      <c r="D227" s="76" t="s">
        <v>74</v>
      </c>
      <c r="E227" s="75">
        <v>2</v>
      </c>
      <c r="F227" s="75">
        <v>1</v>
      </c>
      <c r="G227" s="13">
        <f t="shared" si="0"/>
        <v>0.5</v>
      </c>
      <c r="H227" s="103">
        <v>3</v>
      </c>
      <c r="I227" s="75">
        <v>1</v>
      </c>
      <c r="J227" s="13">
        <f t="shared" si="1"/>
        <v>0.33333333333333331</v>
      </c>
      <c r="K227" s="103">
        <v>401</v>
      </c>
      <c r="L227" s="75">
        <v>137</v>
      </c>
      <c r="M227" s="13">
        <f t="shared" si="2"/>
        <v>0.34164588528678302</v>
      </c>
      <c r="N227" s="103">
        <v>286</v>
      </c>
      <c r="O227" s="75">
        <v>108</v>
      </c>
      <c r="P227" s="13">
        <f t="shared" si="3"/>
        <v>0.3776223776223776</v>
      </c>
      <c r="Q227" s="103">
        <v>185</v>
      </c>
      <c r="R227" s="75">
        <v>48</v>
      </c>
      <c r="S227" s="13">
        <f t="shared" si="4"/>
        <v>0.25945945945945947</v>
      </c>
      <c r="T227" s="103">
        <v>86</v>
      </c>
      <c r="U227" s="75">
        <v>14</v>
      </c>
      <c r="V227" s="13">
        <f t="shared" si="5"/>
        <v>0.16279069767441862</v>
      </c>
      <c r="W227" s="103">
        <v>27</v>
      </c>
      <c r="X227" s="75">
        <v>7</v>
      </c>
      <c r="Y227" s="13">
        <f t="shared" si="6"/>
        <v>0.25925925925925924</v>
      </c>
      <c r="Z227" s="103">
        <f t="shared" si="21"/>
        <v>990</v>
      </c>
      <c r="AA227" s="75">
        <f t="shared" si="21"/>
        <v>316</v>
      </c>
      <c r="AB227" s="13">
        <f t="shared" si="8"/>
        <v>0.31919191919191919</v>
      </c>
      <c r="AD227" s="87"/>
    </row>
    <row r="228" spans="2:30" s="12" customFormat="1" ht="13.5" customHeight="1" thickTop="1">
      <c r="B228" s="260" t="s">
        <v>154</v>
      </c>
      <c r="C228" s="261"/>
      <c r="D228" s="74" t="s">
        <v>255</v>
      </c>
      <c r="E228" s="104">
        <f>地区別_府内府外別健診受診率!E30</f>
        <v>2321</v>
      </c>
      <c r="F228" s="73">
        <f>地区別_府内府外別健診受診率!F30</f>
        <v>259</v>
      </c>
      <c r="G228" s="71">
        <f>地区別_府内府外別健診受診率!G30</f>
        <v>0.11158983196897888</v>
      </c>
      <c r="H228" s="104">
        <f>地区別_府内府外別健診受診率!H30</f>
        <v>6359</v>
      </c>
      <c r="I228" s="73">
        <f>地区別_府内府外別健診受診率!I30</f>
        <v>734</v>
      </c>
      <c r="J228" s="71">
        <f>地区別_府内府外別健診受診率!J30</f>
        <v>0.11542695392357288</v>
      </c>
      <c r="K228" s="104">
        <f>地区別_府内府外別健診受診率!K30</f>
        <v>372208</v>
      </c>
      <c r="L228" s="73">
        <f>地区別_府内府外別健診受診率!L30</f>
        <v>90076</v>
      </c>
      <c r="M228" s="71">
        <f>地区別_府内府外別健診受診率!M30</f>
        <v>0.24200447061857885</v>
      </c>
      <c r="N228" s="104">
        <f>地区別_府内府外別健診受診率!N30</f>
        <v>308862</v>
      </c>
      <c r="O228" s="73">
        <f>地区別_府内府外別健診受診率!O30</f>
        <v>64215</v>
      </c>
      <c r="P228" s="71">
        <f>地区別_府内府外別健診受診率!P30</f>
        <v>0.20790838626959612</v>
      </c>
      <c r="Q228" s="104">
        <f>地区別_府内府外別健診受診率!Q30</f>
        <v>196005</v>
      </c>
      <c r="R228" s="73">
        <f>地区別_府内府外別健診受診率!R30</f>
        <v>29214</v>
      </c>
      <c r="S228" s="71">
        <f>地区別_府内府外別健診受診率!S30</f>
        <v>0.14904721818320962</v>
      </c>
      <c r="T228" s="104">
        <f>地区別_府内府外別健診受診率!T30</f>
        <v>81480</v>
      </c>
      <c r="U228" s="73">
        <f>地区別_府内府外別健診受診率!U30</f>
        <v>8117</v>
      </c>
      <c r="V228" s="71">
        <f>地区別_府内府外別健診受診率!V30</f>
        <v>9.9619538537064317E-2</v>
      </c>
      <c r="W228" s="104">
        <f>地区別_府内府外別健診受診率!W30</f>
        <v>24491</v>
      </c>
      <c r="X228" s="73">
        <f>地区別_府内府外別健診受診率!X30</f>
        <v>1535</v>
      </c>
      <c r="Y228" s="71">
        <f>地区別_府内府外別健診受診率!Y30</f>
        <v>6.2676085092482958E-2</v>
      </c>
      <c r="Z228" s="104">
        <f>地区別_府内府外別健診受診率!Z30</f>
        <v>991726</v>
      </c>
      <c r="AA228" s="73">
        <f>地区別_府内府外別健診受診率!AA30</f>
        <v>194150</v>
      </c>
      <c r="AB228" s="71">
        <f>地区別_府内府外別健診受診率!AB30</f>
        <v>0.19576979931957011</v>
      </c>
      <c r="AD228" s="87"/>
    </row>
    <row r="229" spans="2:30" s="12" customFormat="1" ht="13.5" customHeight="1">
      <c r="B229" s="262"/>
      <c r="C229" s="263"/>
      <c r="D229" s="66" t="s">
        <v>270</v>
      </c>
      <c r="E229" s="116">
        <f>地区別_府内府外別健診受診率!E31</f>
        <v>25</v>
      </c>
      <c r="F229" s="65">
        <f>地区別_府内府外別健診受診率!F31</f>
        <v>2</v>
      </c>
      <c r="G229" s="64">
        <f>地区別_府内府外別健診受診率!G31</f>
        <v>0.08</v>
      </c>
      <c r="H229" s="116">
        <f>地区別_府内府外別健診受診率!H31</f>
        <v>71</v>
      </c>
      <c r="I229" s="65">
        <f>地区別_府内府外別健診受診率!I31</f>
        <v>4</v>
      </c>
      <c r="J229" s="64">
        <f>地区別_府内府外別健診受診率!J31</f>
        <v>5.6338028169014086E-2</v>
      </c>
      <c r="K229" s="116">
        <f>地区別_府内府外別健診受診率!K31</f>
        <v>3442</v>
      </c>
      <c r="L229" s="65">
        <f>地区別_府内府外別健診受診率!L31</f>
        <v>352</v>
      </c>
      <c r="M229" s="64">
        <f>地区別_府内府外別健診受診率!M31</f>
        <v>0.10226612434631029</v>
      </c>
      <c r="N229" s="116">
        <f>地区別_府内府外別健診受診率!N31</f>
        <v>2481</v>
      </c>
      <c r="O229" s="65">
        <f>地区別_府内府外別健診受診率!O31</f>
        <v>168</v>
      </c>
      <c r="P229" s="64">
        <f>地区別_府内府外別健診受診率!P31</f>
        <v>6.7714631197097946E-2</v>
      </c>
      <c r="Q229" s="116">
        <f>地区別_府内府外別健診受診率!Q31</f>
        <v>2146</v>
      </c>
      <c r="R229" s="65">
        <f>地区別_府内府外別健診受診率!R31</f>
        <v>70</v>
      </c>
      <c r="S229" s="64">
        <f>地区別_府内府外別健診受診率!S31</f>
        <v>3.2618825722273995E-2</v>
      </c>
      <c r="T229" s="116">
        <f>地区別_府内府外別健診受診率!T31</f>
        <v>1510</v>
      </c>
      <c r="U229" s="65">
        <f>地区別_府内府外別健診受診率!U31</f>
        <v>22</v>
      </c>
      <c r="V229" s="64">
        <f>地区別_府内府外別健診受診率!V31</f>
        <v>1.456953642384106E-2</v>
      </c>
      <c r="W229" s="116">
        <f>地区別_府内府外別健診受診率!W31</f>
        <v>543</v>
      </c>
      <c r="X229" s="65">
        <f>地区別_府内府外別健診受診率!X31</f>
        <v>2</v>
      </c>
      <c r="Y229" s="64">
        <f>地区別_府内府外別健診受診率!Y31</f>
        <v>3.6832412523020259E-3</v>
      </c>
      <c r="Z229" s="116">
        <f>地区別_府内府外別健診受診率!Z31</f>
        <v>10218</v>
      </c>
      <c r="AA229" s="65">
        <f>地区別_府内府外別健診受診率!AA31</f>
        <v>620</v>
      </c>
      <c r="AB229" s="64">
        <f>地区別_府内府外別健診受診率!AB31</f>
        <v>6.0677236249755337E-2</v>
      </c>
      <c r="AD229" s="87"/>
    </row>
    <row r="230" spans="2:30" s="12" customFormat="1" ht="13.5" customHeight="1">
      <c r="B230" s="247"/>
      <c r="C230" s="248"/>
      <c r="D230" s="63" t="s">
        <v>74</v>
      </c>
      <c r="E230" s="40">
        <f>地区別_府内府外別健診受診率!E32</f>
        <v>2346</v>
      </c>
      <c r="F230" s="62">
        <f>地区別_府内府外別健診受診率!F32</f>
        <v>261</v>
      </c>
      <c r="G230" s="60">
        <f>地区別_府内府外別健診受診率!G32</f>
        <v>0.11125319693094629</v>
      </c>
      <c r="H230" s="105">
        <f>地区別_府内府外別健診受診率!H32</f>
        <v>6430</v>
      </c>
      <c r="I230" s="62">
        <f>地区別_府内府外別健診受診率!I32</f>
        <v>738</v>
      </c>
      <c r="J230" s="60">
        <f>地区別_府内府外別健診受診率!J32</f>
        <v>0.11477449455676517</v>
      </c>
      <c r="K230" s="105">
        <f>地区別_府内府外別健診受診率!K32</f>
        <v>375650</v>
      </c>
      <c r="L230" s="62">
        <f>地区別_府内府外別健診受診率!L32</f>
        <v>90428</v>
      </c>
      <c r="M230" s="60">
        <f>地区別_府内府外別健診受診率!M32</f>
        <v>0.24072407826434181</v>
      </c>
      <c r="N230" s="105">
        <f>地区別_府内府外別健診受診率!N32</f>
        <v>311343</v>
      </c>
      <c r="O230" s="62">
        <f>地区別_府内府外別健診受診率!O32</f>
        <v>64383</v>
      </c>
      <c r="P230" s="60">
        <f>地区別_府内府外別健診受診率!P32</f>
        <v>0.20679122382709744</v>
      </c>
      <c r="Q230" s="105">
        <f>地区別_府内府外別健診受診率!Q32</f>
        <v>198151</v>
      </c>
      <c r="R230" s="62">
        <f>地区別_府内府外別健診受診率!R32</f>
        <v>29284</v>
      </c>
      <c r="S230" s="60">
        <f>地区別_府内府外別健診受診率!S32</f>
        <v>0.147786284197405</v>
      </c>
      <c r="T230" s="105">
        <f>地区別_府内府外別健診受診率!T32</f>
        <v>82990</v>
      </c>
      <c r="U230" s="62">
        <f>地区別_府内府外別健診受診率!U32</f>
        <v>8139</v>
      </c>
      <c r="V230" s="60">
        <f>地区別_府内府外別健診受診率!V32</f>
        <v>9.8072056874322203E-2</v>
      </c>
      <c r="W230" s="105">
        <f>地区別_府内府外別健診受診率!W32</f>
        <v>25034</v>
      </c>
      <c r="X230" s="62">
        <f>地区別_府内府外別健診受診率!X32</f>
        <v>1537</v>
      </c>
      <c r="Y230" s="60">
        <f>地区別_府内府外別健診受診率!Y32</f>
        <v>6.1396500758967805E-2</v>
      </c>
      <c r="Z230" s="105">
        <f>地区別_府内府外別健診受診率!Z32</f>
        <v>1001944</v>
      </c>
      <c r="AA230" s="62">
        <f>地区別_府内府外別健診受診率!AA32</f>
        <v>194770</v>
      </c>
      <c r="AB230" s="60">
        <f>地区別_府内府外別健診受診率!AB32</f>
        <v>0.19439210175418986</v>
      </c>
      <c r="AD230" s="87"/>
    </row>
    <row r="231" spans="2:30" s="12" customFormat="1" ht="13.5" customHeight="1">
      <c r="B231" s="59"/>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D231" s="87"/>
    </row>
  </sheetData>
  <mergeCells count="181">
    <mergeCell ref="B228:C230"/>
    <mergeCell ref="B219:B221"/>
    <mergeCell ref="C219:C221"/>
    <mergeCell ref="B222:B224"/>
    <mergeCell ref="C222:C224"/>
    <mergeCell ref="B225:B227"/>
    <mergeCell ref="C225:C227"/>
    <mergeCell ref="B210:B212"/>
    <mergeCell ref="C210:C212"/>
    <mergeCell ref="B213:B215"/>
    <mergeCell ref="C213:C215"/>
    <mergeCell ref="B216:B218"/>
    <mergeCell ref="C216:C218"/>
    <mergeCell ref="B201:B203"/>
    <mergeCell ref="C201:C203"/>
    <mergeCell ref="B204:B206"/>
    <mergeCell ref="C204:C206"/>
    <mergeCell ref="B207:B209"/>
    <mergeCell ref="C207:C209"/>
    <mergeCell ref="B192:B194"/>
    <mergeCell ref="C192:C194"/>
    <mergeCell ref="B195:B197"/>
    <mergeCell ref="C195:C197"/>
    <mergeCell ref="B198:B200"/>
    <mergeCell ref="C198:C200"/>
    <mergeCell ref="B183:B185"/>
    <mergeCell ref="C183:C185"/>
    <mergeCell ref="B186:B188"/>
    <mergeCell ref="C186:C188"/>
    <mergeCell ref="B189:B191"/>
    <mergeCell ref="C189:C191"/>
    <mergeCell ref="B174:B176"/>
    <mergeCell ref="C174:C176"/>
    <mergeCell ref="B177:B179"/>
    <mergeCell ref="C177:C179"/>
    <mergeCell ref="B180:B182"/>
    <mergeCell ref="C180:C182"/>
    <mergeCell ref="B165:B167"/>
    <mergeCell ref="C165:C167"/>
    <mergeCell ref="B168:B170"/>
    <mergeCell ref="C168:C170"/>
    <mergeCell ref="B171:B173"/>
    <mergeCell ref="C171:C173"/>
    <mergeCell ref="B156:B158"/>
    <mergeCell ref="C156:C158"/>
    <mergeCell ref="B159:B161"/>
    <mergeCell ref="C159:C161"/>
    <mergeCell ref="B162:B164"/>
    <mergeCell ref="C162:C164"/>
    <mergeCell ref="B147:B149"/>
    <mergeCell ref="C147:C149"/>
    <mergeCell ref="B150:B152"/>
    <mergeCell ref="C150:C152"/>
    <mergeCell ref="B153:B155"/>
    <mergeCell ref="C153:C155"/>
    <mergeCell ref="B138:B140"/>
    <mergeCell ref="C138:C140"/>
    <mergeCell ref="B141:B143"/>
    <mergeCell ref="C141:C143"/>
    <mergeCell ref="B144:B146"/>
    <mergeCell ref="C144:C146"/>
    <mergeCell ref="B129:B131"/>
    <mergeCell ref="C129:C131"/>
    <mergeCell ref="B132:B134"/>
    <mergeCell ref="C132:C134"/>
    <mergeCell ref="B135:B137"/>
    <mergeCell ref="C135:C137"/>
    <mergeCell ref="B120:B122"/>
    <mergeCell ref="C120:C122"/>
    <mergeCell ref="B123:B125"/>
    <mergeCell ref="C123:C125"/>
    <mergeCell ref="B126:B128"/>
    <mergeCell ref="C126:C128"/>
    <mergeCell ref="B111:B113"/>
    <mergeCell ref="C111:C113"/>
    <mergeCell ref="B114:B116"/>
    <mergeCell ref="C114:C116"/>
    <mergeCell ref="B117:B119"/>
    <mergeCell ref="C117:C119"/>
    <mergeCell ref="B102:B104"/>
    <mergeCell ref="C102:C104"/>
    <mergeCell ref="B105:B107"/>
    <mergeCell ref="C105:C107"/>
    <mergeCell ref="B108:B110"/>
    <mergeCell ref="C108:C110"/>
    <mergeCell ref="B93:B95"/>
    <mergeCell ref="C93:C95"/>
    <mergeCell ref="B96:B98"/>
    <mergeCell ref="C96:C98"/>
    <mergeCell ref="B99:B101"/>
    <mergeCell ref="C99:C101"/>
    <mergeCell ref="B84:B86"/>
    <mergeCell ref="C84:C86"/>
    <mergeCell ref="B87:B89"/>
    <mergeCell ref="C87:C89"/>
    <mergeCell ref="B90:B92"/>
    <mergeCell ref="C90:C92"/>
    <mergeCell ref="B75:B77"/>
    <mergeCell ref="C75:C77"/>
    <mergeCell ref="B78:B80"/>
    <mergeCell ref="C78:C80"/>
    <mergeCell ref="B81:B83"/>
    <mergeCell ref="C81:C83"/>
    <mergeCell ref="B66:B68"/>
    <mergeCell ref="C66:C68"/>
    <mergeCell ref="B69:B71"/>
    <mergeCell ref="C69:C71"/>
    <mergeCell ref="B72:B74"/>
    <mergeCell ref="C72:C74"/>
    <mergeCell ref="B57:B59"/>
    <mergeCell ref="C57:C59"/>
    <mergeCell ref="B60:B62"/>
    <mergeCell ref="C60:C62"/>
    <mergeCell ref="B63:B65"/>
    <mergeCell ref="C63:C65"/>
    <mergeCell ref="B48:B50"/>
    <mergeCell ref="C48:C50"/>
    <mergeCell ref="B51:B53"/>
    <mergeCell ref="C51:C53"/>
    <mergeCell ref="B54:B56"/>
    <mergeCell ref="C54:C56"/>
    <mergeCell ref="B39:B41"/>
    <mergeCell ref="C39:C41"/>
    <mergeCell ref="B42:B44"/>
    <mergeCell ref="C42:C44"/>
    <mergeCell ref="B45:B47"/>
    <mergeCell ref="C45:C47"/>
    <mergeCell ref="B30:B32"/>
    <mergeCell ref="C30:C32"/>
    <mergeCell ref="B33:B35"/>
    <mergeCell ref="C33:C35"/>
    <mergeCell ref="B36:B38"/>
    <mergeCell ref="C36:C38"/>
    <mergeCell ref="B24:B26"/>
    <mergeCell ref="C24:C26"/>
    <mergeCell ref="B27:B29"/>
    <mergeCell ref="C27:C29"/>
    <mergeCell ref="B15:B17"/>
    <mergeCell ref="C15:C17"/>
    <mergeCell ref="B18:B20"/>
    <mergeCell ref="C18:C20"/>
    <mergeCell ref="B21:B23"/>
    <mergeCell ref="C21:C23"/>
    <mergeCell ref="B12:B14"/>
    <mergeCell ref="C12:C14"/>
    <mergeCell ref="B6:B8"/>
    <mergeCell ref="C6:C8"/>
    <mergeCell ref="B9:B11"/>
    <mergeCell ref="C9:C11"/>
    <mergeCell ref="AI4:AJ4"/>
    <mergeCell ref="AK4:AL4"/>
    <mergeCell ref="E4:E5"/>
    <mergeCell ref="F4:G4"/>
    <mergeCell ref="H4:H5"/>
    <mergeCell ref="I4:J4"/>
    <mergeCell ref="K4:K5"/>
    <mergeCell ref="L4:M4"/>
    <mergeCell ref="N4:N5"/>
    <mergeCell ref="O4:P4"/>
    <mergeCell ref="B3:B5"/>
    <mergeCell ref="C3:C5"/>
    <mergeCell ref="D3:D5"/>
    <mergeCell ref="E3:G3"/>
    <mergeCell ref="H3:J3"/>
    <mergeCell ref="K3:M3"/>
    <mergeCell ref="N3:P3"/>
    <mergeCell ref="Q3:S3"/>
    <mergeCell ref="T3:V3"/>
    <mergeCell ref="W3:Y3"/>
    <mergeCell ref="Z3:AB3"/>
    <mergeCell ref="Q4:Q5"/>
    <mergeCell ref="R4:S4"/>
    <mergeCell ref="AM4:AM5"/>
    <mergeCell ref="T4:T5"/>
    <mergeCell ref="U4:V4"/>
    <mergeCell ref="W4:W5"/>
    <mergeCell ref="X4:Y4"/>
    <mergeCell ref="Z4:Z5"/>
    <mergeCell ref="AA4:AB4"/>
    <mergeCell ref="AD4:AD5"/>
    <mergeCell ref="AH4:AH5"/>
  </mergeCells>
  <phoneticPr fontId="3"/>
  <pageMargins left="0.47244094488188981" right="0.43307086614173229"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27" man="1"/>
    <brk id="125" max="27" man="1"/>
    <brk id="185" max="27" man="1"/>
  </rowBreaks>
  <colBreaks count="1" manualBreakCount="1">
    <brk id="16" max="229" man="1"/>
  </colBreaks>
  <ignoredErrors>
    <ignoredError sqref="Y8:AB227" formula="1"/>
    <ignoredError sqref="AE6:AF79"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D21"/>
  <sheetViews>
    <sheetView showGridLines="0" zoomScaleNormal="100" zoomScaleSheetLayoutView="100" workbookViewId="0"/>
  </sheetViews>
  <sheetFormatPr defaultColWidth="9" defaultRowHeight="13.5"/>
  <cols>
    <col min="1" max="1" width="4.625" style="3" customWidth="1"/>
    <col min="2" max="5" width="14.875" style="3" customWidth="1"/>
    <col min="6" max="7" width="9" style="3"/>
    <col min="8" max="9" width="14.875" style="3" customWidth="1"/>
    <col min="10" max="10" width="8.375" style="3" customWidth="1"/>
    <col min="11" max="16384" width="9" style="3"/>
  </cols>
  <sheetData>
    <row r="1" spans="1:4" ht="16.5" customHeight="1">
      <c r="A1" s="3" t="s">
        <v>299</v>
      </c>
    </row>
    <row r="2" spans="1:4" ht="16.5" customHeight="1">
      <c r="A2" s="3" t="s">
        <v>127</v>
      </c>
    </row>
    <row r="3" spans="1:4">
      <c r="B3" s="9"/>
      <c r="C3" s="9"/>
      <c r="D3" s="9"/>
    </row>
    <row r="4" spans="1:4">
      <c r="B4" s="9"/>
      <c r="C4" s="9"/>
      <c r="D4" s="9"/>
    </row>
    <row r="5" spans="1:4">
      <c r="B5" s="9"/>
      <c r="C5" s="9"/>
      <c r="D5" s="9"/>
    </row>
    <row r="6" spans="1:4">
      <c r="B6" s="9"/>
      <c r="C6" s="9"/>
      <c r="D6" s="9"/>
    </row>
    <row r="7" spans="1:4">
      <c r="B7" s="9"/>
      <c r="C7" s="9"/>
      <c r="D7" s="9"/>
    </row>
    <row r="8" spans="1:4">
      <c r="B8" s="9"/>
      <c r="C8" s="9"/>
      <c r="D8" s="9"/>
    </row>
    <row r="9" spans="1:4">
      <c r="B9" s="9"/>
      <c r="C9" s="9"/>
      <c r="D9" s="9"/>
    </row>
    <row r="10" spans="1:4">
      <c r="B10" s="9"/>
      <c r="C10" s="9"/>
      <c r="D10" s="9"/>
    </row>
    <row r="11" spans="1:4">
      <c r="B11" s="9"/>
      <c r="C11" s="9"/>
      <c r="D11" s="9"/>
    </row>
    <row r="12" spans="1:4">
      <c r="B12" s="9"/>
      <c r="C12" s="9"/>
      <c r="D12" s="9"/>
    </row>
    <row r="13" spans="1:4">
      <c r="B13" s="9"/>
      <c r="C13" s="9"/>
      <c r="D13" s="9"/>
    </row>
    <row r="14" spans="1:4">
      <c r="B14" s="9"/>
      <c r="C14" s="9"/>
      <c r="D14" s="9"/>
    </row>
    <row r="15" spans="1:4">
      <c r="B15" s="9"/>
      <c r="C15" s="9"/>
      <c r="D15" s="9"/>
    </row>
    <row r="16" spans="1:4">
      <c r="B16" s="9"/>
      <c r="C16" s="9"/>
      <c r="D16" s="9"/>
    </row>
    <row r="17" spans="2:4">
      <c r="B17" s="9"/>
      <c r="C17" s="9"/>
      <c r="D17" s="9"/>
    </row>
    <row r="18" spans="2:4">
      <c r="B18" s="9"/>
      <c r="C18" s="9"/>
      <c r="D18" s="9"/>
    </row>
    <row r="19" spans="2:4">
      <c r="B19" s="9"/>
      <c r="C19" s="9"/>
      <c r="D19" s="9"/>
    </row>
    <row r="20" spans="2:4">
      <c r="B20" s="9"/>
      <c r="C20" s="9"/>
      <c r="D20" s="9"/>
    </row>
    <row r="21" spans="2:4">
      <c r="B21" s="9"/>
      <c r="C21" s="9"/>
      <c r="D21" s="9"/>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4" width="9" style="3" customWidth="1"/>
    <col min="15" max="16384" width="9" style="3"/>
  </cols>
  <sheetData>
    <row r="1" spans="1:12" ht="16.5" customHeight="1">
      <c r="A1" s="3" t="s">
        <v>252</v>
      </c>
    </row>
    <row r="2" spans="1:12" ht="16.5" customHeight="1">
      <c r="A2" s="3" t="s">
        <v>179</v>
      </c>
    </row>
    <row r="3" spans="1:12" ht="16.5" customHeight="1">
      <c r="A3" s="3" t="s">
        <v>301</v>
      </c>
      <c r="L3" s="3" t="s">
        <v>302</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S44"/>
  <sheetViews>
    <sheetView showGridLines="0" zoomScaleNormal="100" zoomScaleSheetLayoutView="100" workbookViewId="0"/>
  </sheetViews>
  <sheetFormatPr defaultColWidth="9" defaultRowHeight="13.5"/>
  <cols>
    <col min="1" max="1" width="4.625" style="3" customWidth="1"/>
    <col min="2" max="2" width="3.125" style="3" customWidth="1"/>
    <col min="3" max="4" width="16.625" style="3" customWidth="1"/>
    <col min="5" max="60" width="10.625" style="3" customWidth="1"/>
    <col min="61" max="61" width="9" style="3"/>
    <col min="62" max="63" width="16.875" style="3" customWidth="1"/>
    <col min="64" max="64" width="11.125" style="3" customWidth="1"/>
    <col min="65" max="65" width="9" style="3"/>
    <col min="66" max="66" width="12.625" style="3" customWidth="1"/>
    <col min="67" max="70" width="9" style="3"/>
    <col min="71" max="72" width="9" style="3" customWidth="1"/>
    <col min="73" max="79" width="9" style="3"/>
    <col min="80" max="97" width="10.625" style="3" customWidth="1"/>
    <col min="98" max="16384" width="9" style="3"/>
  </cols>
  <sheetData>
    <row r="1" spans="1:97" ht="16.5" customHeight="1">
      <c r="A1" s="3" t="s">
        <v>142</v>
      </c>
    </row>
    <row r="2" spans="1:97" ht="16.5" customHeight="1">
      <c r="A2" s="3" t="s">
        <v>128</v>
      </c>
      <c r="D2" s="6"/>
      <c r="E2" s="6" t="s">
        <v>202</v>
      </c>
      <c r="L2" s="6"/>
      <c r="S2" s="6"/>
      <c r="Z2" s="6"/>
      <c r="AG2" s="6"/>
      <c r="AN2" s="6"/>
      <c r="AU2" s="6"/>
    </row>
    <row r="3" spans="1:97" ht="16.5" customHeight="1">
      <c r="B3" s="280"/>
      <c r="C3" s="283" t="s">
        <v>105</v>
      </c>
      <c r="D3" s="284" t="s">
        <v>229</v>
      </c>
      <c r="E3" s="287" t="s">
        <v>65</v>
      </c>
      <c r="F3" s="288"/>
      <c r="G3" s="288"/>
      <c r="H3" s="288"/>
      <c r="I3" s="288"/>
      <c r="J3" s="288"/>
      <c r="K3" s="289"/>
      <c r="L3" s="287" t="s">
        <v>66</v>
      </c>
      <c r="M3" s="288"/>
      <c r="N3" s="288"/>
      <c r="O3" s="288"/>
      <c r="P3" s="288"/>
      <c r="Q3" s="288"/>
      <c r="R3" s="289"/>
      <c r="S3" s="287" t="s">
        <v>67</v>
      </c>
      <c r="T3" s="288"/>
      <c r="U3" s="288"/>
      <c r="V3" s="288"/>
      <c r="W3" s="288"/>
      <c r="X3" s="288"/>
      <c r="Y3" s="289"/>
      <c r="Z3" s="287" t="s">
        <v>68</v>
      </c>
      <c r="AA3" s="288"/>
      <c r="AB3" s="288"/>
      <c r="AC3" s="288"/>
      <c r="AD3" s="288"/>
      <c r="AE3" s="288"/>
      <c r="AF3" s="289"/>
      <c r="AG3" s="287" t="s">
        <v>69</v>
      </c>
      <c r="AH3" s="288"/>
      <c r="AI3" s="288"/>
      <c r="AJ3" s="288"/>
      <c r="AK3" s="288"/>
      <c r="AL3" s="288"/>
      <c r="AM3" s="289"/>
      <c r="AN3" s="287" t="s">
        <v>70</v>
      </c>
      <c r="AO3" s="288"/>
      <c r="AP3" s="288"/>
      <c r="AQ3" s="288"/>
      <c r="AR3" s="288"/>
      <c r="AS3" s="288"/>
      <c r="AT3" s="289"/>
      <c r="AU3" s="287" t="s">
        <v>71</v>
      </c>
      <c r="AV3" s="288"/>
      <c r="AW3" s="288"/>
      <c r="AX3" s="288"/>
      <c r="AY3" s="288"/>
      <c r="AZ3" s="288"/>
      <c r="BA3" s="289"/>
      <c r="BB3" s="287" t="s">
        <v>64</v>
      </c>
      <c r="BC3" s="288"/>
      <c r="BD3" s="288"/>
      <c r="BE3" s="288"/>
      <c r="BF3" s="288"/>
      <c r="BG3" s="288"/>
      <c r="BH3" s="289"/>
      <c r="BJ3" s="2" t="s">
        <v>260</v>
      </c>
      <c r="BK3" s="2"/>
      <c r="BL3" s="4"/>
      <c r="BN3" s="6" t="s">
        <v>129</v>
      </c>
      <c r="CB3" s="6" t="s">
        <v>261</v>
      </c>
    </row>
    <row r="4" spans="1:97" ht="16.5" customHeight="1">
      <c r="B4" s="281"/>
      <c r="C4" s="283"/>
      <c r="D4" s="285"/>
      <c r="E4" s="290" t="s">
        <v>73</v>
      </c>
      <c r="F4" s="280" t="s">
        <v>137</v>
      </c>
      <c r="G4" s="293"/>
      <c r="H4" s="280" t="s">
        <v>135</v>
      </c>
      <c r="I4" s="293"/>
      <c r="J4" s="280" t="s">
        <v>136</v>
      </c>
      <c r="K4" s="293"/>
      <c r="L4" s="290" t="s">
        <v>73</v>
      </c>
      <c r="M4" s="280" t="s">
        <v>137</v>
      </c>
      <c r="N4" s="293"/>
      <c r="O4" s="280" t="s">
        <v>135</v>
      </c>
      <c r="P4" s="293"/>
      <c r="Q4" s="280" t="s">
        <v>136</v>
      </c>
      <c r="R4" s="293"/>
      <c r="S4" s="290" t="s">
        <v>73</v>
      </c>
      <c r="T4" s="280" t="s">
        <v>137</v>
      </c>
      <c r="U4" s="293"/>
      <c r="V4" s="280" t="s">
        <v>135</v>
      </c>
      <c r="W4" s="293"/>
      <c r="X4" s="280" t="s">
        <v>136</v>
      </c>
      <c r="Y4" s="293"/>
      <c r="Z4" s="290" t="s">
        <v>73</v>
      </c>
      <c r="AA4" s="280" t="s">
        <v>137</v>
      </c>
      <c r="AB4" s="293"/>
      <c r="AC4" s="280" t="s">
        <v>135</v>
      </c>
      <c r="AD4" s="293"/>
      <c r="AE4" s="280" t="s">
        <v>136</v>
      </c>
      <c r="AF4" s="293"/>
      <c r="AG4" s="290" t="s">
        <v>73</v>
      </c>
      <c r="AH4" s="280" t="s">
        <v>137</v>
      </c>
      <c r="AI4" s="293"/>
      <c r="AJ4" s="280" t="s">
        <v>135</v>
      </c>
      <c r="AK4" s="293"/>
      <c r="AL4" s="280" t="s">
        <v>136</v>
      </c>
      <c r="AM4" s="293"/>
      <c r="AN4" s="290" t="s">
        <v>73</v>
      </c>
      <c r="AO4" s="280" t="s">
        <v>137</v>
      </c>
      <c r="AP4" s="293"/>
      <c r="AQ4" s="280" t="s">
        <v>135</v>
      </c>
      <c r="AR4" s="293"/>
      <c r="AS4" s="280" t="s">
        <v>136</v>
      </c>
      <c r="AT4" s="293"/>
      <c r="AU4" s="290" t="s">
        <v>73</v>
      </c>
      <c r="AV4" s="280" t="s">
        <v>137</v>
      </c>
      <c r="AW4" s="293"/>
      <c r="AX4" s="280" t="s">
        <v>135</v>
      </c>
      <c r="AY4" s="293"/>
      <c r="AZ4" s="280" t="s">
        <v>136</v>
      </c>
      <c r="BA4" s="293"/>
      <c r="BB4" s="290" t="s">
        <v>73</v>
      </c>
      <c r="BC4" s="280" t="s">
        <v>137</v>
      </c>
      <c r="BD4" s="293"/>
      <c r="BE4" s="280" t="s">
        <v>135</v>
      </c>
      <c r="BF4" s="293"/>
      <c r="BG4" s="280" t="s">
        <v>136</v>
      </c>
      <c r="BH4" s="293"/>
      <c r="BJ4" s="295"/>
      <c r="BK4" s="273" t="s">
        <v>229</v>
      </c>
      <c r="BL4" s="232" t="s">
        <v>138</v>
      </c>
      <c r="BN4" s="273"/>
      <c r="BO4" s="276" t="s">
        <v>205</v>
      </c>
      <c r="BP4" s="277"/>
      <c r="BQ4" s="277"/>
      <c r="BR4" s="278"/>
      <c r="BS4" s="276" t="s">
        <v>137</v>
      </c>
      <c r="BT4" s="278"/>
      <c r="BU4" s="276" t="s">
        <v>135</v>
      </c>
      <c r="BV4" s="278"/>
      <c r="BW4" s="276" t="s">
        <v>136</v>
      </c>
      <c r="BX4" s="278"/>
      <c r="BY4" s="276" t="s">
        <v>138</v>
      </c>
      <c r="BZ4" s="278"/>
      <c r="CB4" s="279" t="s">
        <v>124</v>
      </c>
      <c r="CC4" s="279"/>
      <c r="CD4" s="279" t="s">
        <v>7</v>
      </c>
      <c r="CE4" s="279"/>
      <c r="CF4" s="279" t="s">
        <v>12</v>
      </c>
      <c r="CG4" s="279"/>
      <c r="CH4" s="279" t="s">
        <v>20</v>
      </c>
      <c r="CI4" s="279"/>
      <c r="CJ4" s="279" t="s">
        <v>24</v>
      </c>
      <c r="CK4" s="279"/>
      <c r="CL4" s="279" t="s">
        <v>34</v>
      </c>
      <c r="CM4" s="279"/>
      <c r="CN4" s="279" t="s">
        <v>43</v>
      </c>
      <c r="CO4" s="279"/>
      <c r="CP4" s="279" t="s">
        <v>56</v>
      </c>
      <c r="CQ4" s="279"/>
      <c r="CR4" s="250" t="s">
        <v>154</v>
      </c>
      <c r="CS4" s="250"/>
    </row>
    <row r="5" spans="1:97" ht="16.5" customHeight="1">
      <c r="B5" s="281"/>
      <c r="C5" s="283"/>
      <c r="D5" s="285"/>
      <c r="E5" s="291"/>
      <c r="F5" s="282"/>
      <c r="G5" s="294"/>
      <c r="H5" s="282"/>
      <c r="I5" s="294"/>
      <c r="J5" s="282"/>
      <c r="K5" s="294"/>
      <c r="L5" s="291"/>
      <c r="M5" s="282"/>
      <c r="N5" s="294"/>
      <c r="O5" s="282"/>
      <c r="P5" s="294"/>
      <c r="Q5" s="282"/>
      <c r="R5" s="294"/>
      <c r="S5" s="291"/>
      <c r="T5" s="282"/>
      <c r="U5" s="294"/>
      <c r="V5" s="282"/>
      <c r="W5" s="294"/>
      <c r="X5" s="282"/>
      <c r="Y5" s="294"/>
      <c r="Z5" s="291"/>
      <c r="AA5" s="282"/>
      <c r="AB5" s="294"/>
      <c r="AC5" s="282"/>
      <c r="AD5" s="294"/>
      <c r="AE5" s="282"/>
      <c r="AF5" s="294"/>
      <c r="AG5" s="291"/>
      <c r="AH5" s="282"/>
      <c r="AI5" s="294"/>
      <c r="AJ5" s="282"/>
      <c r="AK5" s="294"/>
      <c r="AL5" s="282"/>
      <c r="AM5" s="294"/>
      <c r="AN5" s="291"/>
      <c r="AO5" s="282"/>
      <c r="AP5" s="294"/>
      <c r="AQ5" s="282"/>
      <c r="AR5" s="294"/>
      <c r="AS5" s="282"/>
      <c r="AT5" s="294"/>
      <c r="AU5" s="291"/>
      <c r="AV5" s="282"/>
      <c r="AW5" s="294"/>
      <c r="AX5" s="282"/>
      <c r="AY5" s="294"/>
      <c r="AZ5" s="282"/>
      <c r="BA5" s="294"/>
      <c r="BB5" s="291"/>
      <c r="BC5" s="282"/>
      <c r="BD5" s="294"/>
      <c r="BE5" s="282"/>
      <c r="BF5" s="294"/>
      <c r="BG5" s="282"/>
      <c r="BH5" s="294"/>
      <c r="BJ5" s="296"/>
      <c r="BK5" s="275"/>
      <c r="BL5" s="233"/>
      <c r="BN5" s="275"/>
      <c r="BO5" s="273" t="s">
        <v>137</v>
      </c>
      <c r="BP5" s="273" t="s">
        <v>135</v>
      </c>
      <c r="BQ5" s="273" t="s">
        <v>136</v>
      </c>
      <c r="BR5" s="273" t="s">
        <v>138</v>
      </c>
      <c r="BS5" s="271" t="s">
        <v>206</v>
      </c>
      <c r="BT5" s="271" t="s">
        <v>211</v>
      </c>
      <c r="BU5" s="271" t="s">
        <v>206</v>
      </c>
      <c r="BV5" s="271" t="s">
        <v>209</v>
      </c>
      <c r="BW5" s="271" t="s">
        <v>206</v>
      </c>
      <c r="BX5" s="271" t="s">
        <v>209</v>
      </c>
      <c r="BY5" s="271" t="s">
        <v>206</v>
      </c>
      <c r="BZ5" s="271" t="s">
        <v>209</v>
      </c>
      <c r="CB5" s="82" t="s">
        <v>191</v>
      </c>
      <c r="CC5" s="82" t="s">
        <v>176</v>
      </c>
      <c r="CD5" s="82" t="s">
        <v>175</v>
      </c>
      <c r="CE5" s="82" t="s">
        <v>176</v>
      </c>
      <c r="CF5" s="82" t="s">
        <v>175</v>
      </c>
      <c r="CG5" s="82" t="s">
        <v>176</v>
      </c>
      <c r="CH5" s="82" t="s">
        <v>175</v>
      </c>
      <c r="CI5" s="82" t="s">
        <v>176</v>
      </c>
      <c r="CJ5" s="82" t="s">
        <v>175</v>
      </c>
      <c r="CK5" s="82" t="s">
        <v>176</v>
      </c>
      <c r="CL5" s="82" t="s">
        <v>175</v>
      </c>
      <c r="CM5" s="82" t="s">
        <v>176</v>
      </c>
      <c r="CN5" s="82" t="s">
        <v>175</v>
      </c>
      <c r="CO5" s="82" t="s">
        <v>176</v>
      </c>
      <c r="CP5" s="82" t="s">
        <v>175</v>
      </c>
      <c r="CQ5" s="82" t="s">
        <v>176</v>
      </c>
      <c r="CR5" s="82" t="s">
        <v>175</v>
      </c>
      <c r="CS5" s="82" t="s">
        <v>176</v>
      </c>
    </row>
    <row r="6" spans="1:97" ht="27" customHeight="1">
      <c r="B6" s="282"/>
      <c r="C6" s="283"/>
      <c r="D6" s="286"/>
      <c r="E6" s="292"/>
      <c r="F6" s="84" t="s">
        <v>72</v>
      </c>
      <c r="G6" s="118" t="s">
        <v>131</v>
      </c>
      <c r="H6" s="84" t="s">
        <v>72</v>
      </c>
      <c r="I6" s="118" t="s">
        <v>131</v>
      </c>
      <c r="J6" s="84" t="s">
        <v>72</v>
      </c>
      <c r="K6" s="118" t="s">
        <v>131</v>
      </c>
      <c r="L6" s="292"/>
      <c r="M6" s="84" t="s">
        <v>72</v>
      </c>
      <c r="N6" s="118" t="s">
        <v>131</v>
      </c>
      <c r="O6" s="84" t="s">
        <v>72</v>
      </c>
      <c r="P6" s="118" t="s">
        <v>131</v>
      </c>
      <c r="Q6" s="84" t="s">
        <v>72</v>
      </c>
      <c r="R6" s="118" t="s">
        <v>131</v>
      </c>
      <c r="S6" s="292"/>
      <c r="T6" s="84" t="s">
        <v>72</v>
      </c>
      <c r="U6" s="118" t="s">
        <v>131</v>
      </c>
      <c r="V6" s="84" t="s">
        <v>72</v>
      </c>
      <c r="W6" s="118" t="s">
        <v>131</v>
      </c>
      <c r="X6" s="84" t="s">
        <v>72</v>
      </c>
      <c r="Y6" s="118" t="s">
        <v>131</v>
      </c>
      <c r="Z6" s="292"/>
      <c r="AA6" s="84" t="s">
        <v>72</v>
      </c>
      <c r="AB6" s="118" t="s">
        <v>131</v>
      </c>
      <c r="AC6" s="84" t="s">
        <v>72</v>
      </c>
      <c r="AD6" s="118" t="s">
        <v>131</v>
      </c>
      <c r="AE6" s="84" t="s">
        <v>72</v>
      </c>
      <c r="AF6" s="118" t="s">
        <v>131</v>
      </c>
      <c r="AG6" s="292"/>
      <c r="AH6" s="84" t="s">
        <v>72</v>
      </c>
      <c r="AI6" s="118" t="s">
        <v>131</v>
      </c>
      <c r="AJ6" s="84" t="s">
        <v>72</v>
      </c>
      <c r="AK6" s="118" t="s">
        <v>131</v>
      </c>
      <c r="AL6" s="84" t="s">
        <v>72</v>
      </c>
      <c r="AM6" s="118" t="s">
        <v>131</v>
      </c>
      <c r="AN6" s="292"/>
      <c r="AO6" s="84" t="s">
        <v>72</v>
      </c>
      <c r="AP6" s="118" t="s">
        <v>131</v>
      </c>
      <c r="AQ6" s="84" t="s">
        <v>72</v>
      </c>
      <c r="AR6" s="118" t="s">
        <v>131</v>
      </c>
      <c r="AS6" s="84" t="s">
        <v>72</v>
      </c>
      <c r="AT6" s="118" t="s">
        <v>131</v>
      </c>
      <c r="AU6" s="292"/>
      <c r="AV6" s="84" t="s">
        <v>72</v>
      </c>
      <c r="AW6" s="118" t="s">
        <v>131</v>
      </c>
      <c r="AX6" s="84" t="s">
        <v>72</v>
      </c>
      <c r="AY6" s="118" t="s">
        <v>131</v>
      </c>
      <c r="AZ6" s="84" t="s">
        <v>72</v>
      </c>
      <c r="BA6" s="118" t="s">
        <v>131</v>
      </c>
      <c r="BB6" s="292"/>
      <c r="BC6" s="84" t="s">
        <v>72</v>
      </c>
      <c r="BD6" s="93" t="s">
        <v>131</v>
      </c>
      <c r="BE6" s="84" t="s">
        <v>72</v>
      </c>
      <c r="BF6" s="93" t="s">
        <v>131</v>
      </c>
      <c r="BG6" s="84" t="s">
        <v>72</v>
      </c>
      <c r="BH6" s="93" t="s">
        <v>131</v>
      </c>
      <c r="BJ6" s="297"/>
      <c r="BK6" s="274"/>
      <c r="BL6" s="234"/>
      <c r="BN6" s="274"/>
      <c r="BO6" s="274"/>
      <c r="BP6" s="274"/>
      <c r="BQ6" s="274"/>
      <c r="BR6" s="274"/>
      <c r="BS6" s="272"/>
      <c r="BT6" s="272"/>
      <c r="BU6" s="272"/>
      <c r="BV6" s="272"/>
      <c r="BW6" s="272"/>
      <c r="BX6" s="272"/>
      <c r="BY6" s="272"/>
      <c r="BZ6" s="272"/>
    </row>
    <row r="7" spans="1:97" s="12" customFormat="1" ht="14.25" customHeight="1">
      <c r="B7" s="242">
        <v>1</v>
      </c>
      <c r="C7" s="264" t="s">
        <v>124</v>
      </c>
      <c r="D7" s="144" t="s">
        <v>175</v>
      </c>
      <c r="E7" s="128">
        <v>96</v>
      </c>
      <c r="F7" s="89">
        <v>7</v>
      </c>
      <c r="G7" s="77">
        <f>IFERROR(F7/E7,"-")</f>
        <v>7.2916666666666671E-2</v>
      </c>
      <c r="H7" s="78">
        <v>14</v>
      </c>
      <c r="I7" s="77">
        <f>IFERROR(H7/E7,"-")</f>
        <v>0.14583333333333334</v>
      </c>
      <c r="J7" s="78">
        <v>5</v>
      </c>
      <c r="K7" s="77">
        <f>IFERROR(J7/E7,"-")</f>
        <v>5.2083333333333336E-2</v>
      </c>
      <c r="L7" s="128">
        <v>247</v>
      </c>
      <c r="M7" s="89">
        <v>20</v>
      </c>
      <c r="N7" s="77">
        <f>IFERROR(M7/L7,"-")</f>
        <v>8.0971659919028341E-2</v>
      </c>
      <c r="O7" s="78">
        <v>47</v>
      </c>
      <c r="P7" s="77">
        <f>IFERROR(O7/L7,"-")</f>
        <v>0.19028340080971659</v>
      </c>
      <c r="Q7" s="78">
        <v>9</v>
      </c>
      <c r="R7" s="77">
        <f>IFERROR(Q7/L7,"-")</f>
        <v>3.643724696356275E-2</v>
      </c>
      <c r="S7" s="128">
        <v>46004</v>
      </c>
      <c r="T7" s="89">
        <v>3686</v>
      </c>
      <c r="U7" s="77">
        <f>IFERROR(T7/S7,"-")</f>
        <v>8.0123467524563077E-2</v>
      </c>
      <c r="V7" s="78">
        <v>10920</v>
      </c>
      <c r="W7" s="77">
        <f>IFERROR(V7/S7,"-")</f>
        <v>0.23737066342057211</v>
      </c>
      <c r="X7" s="78">
        <v>3377</v>
      </c>
      <c r="Y7" s="77">
        <f>IFERROR(X7/S7,"-")</f>
        <v>7.3406660290409528E-2</v>
      </c>
      <c r="Z7" s="128">
        <v>37182</v>
      </c>
      <c r="AA7" s="89">
        <v>2445</v>
      </c>
      <c r="AB7" s="77">
        <f>IFERROR(AA7/Z7,"-")</f>
        <v>6.5757624657092145E-2</v>
      </c>
      <c r="AC7" s="78">
        <v>8499</v>
      </c>
      <c r="AD7" s="77">
        <f>IFERROR(AC7/Z7,"-")</f>
        <v>0.22857834436017427</v>
      </c>
      <c r="AE7" s="78">
        <v>2640</v>
      </c>
      <c r="AF7" s="77">
        <f>IFERROR(AE7/Z7,"-")</f>
        <v>7.1002097789252858E-2</v>
      </c>
      <c r="AG7" s="128">
        <v>24472</v>
      </c>
      <c r="AH7" s="89">
        <v>1049</v>
      </c>
      <c r="AI7" s="77">
        <f>IFERROR(AH7/AG7,"-")</f>
        <v>4.286531546256947E-2</v>
      </c>
      <c r="AJ7" s="78">
        <v>4301</v>
      </c>
      <c r="AK7" s="77">
        <f>IFERROR(AJ7/AG7,"-")</f>
        <v>0.17575187969924813</v>
      </c>
      <c r="AL7" s="78">
        <v>1396</v>
      </c>
      <c r="AM7" s="77">
        <f>IFERROR(AL7/AG7,"-")</f>
        <v>5.7044785877737821E-2</v>
      </c>
      <c r="AN7" s="128">
        <v>10477</v>
      </c>
      <c r="AO7" s="89">
        <v>220</v>
      </c>
      <c r="AP7" s="77">
        <f>IFERROR(AO7/AN7,"-")</f>
        <v>2.0998377398110148E-2</v>
      </c>
      <c r="AQ7" s="78">
        <v>1332</v>
      </c>
      <c r="AR7" s="77">
        <f>IFERROR(AQ7/AN7,"-")</f>
        <v>0.1271356304285578</v>
      </c>
      <c r="AS7" s="78">
        <v>406</v>
      </c>
      <c r="AT7" s="77">
        <f>IFERROR(AS7/AN7,"-")</f>
        <v>3.8751551016512363E-2</v>
      </c>
      <c r="AU7" s="128">
        <v>3435</v>
      </c>
      <c r="AV7" s="89">
        <v>24</v>
      </c>
      <c r="AW7" s="77">
        <f>IFERROR(AV7/AU7,"-")</f>
        <v>6.9868995633187774E-3</v>
      </c>
      <c r="AX7" s="78">
        <v>314</v>
      </c>
      <c r="AY7" s="77">
        <f>IFERROR(AX7/AU7,"-")</f>
        <v>9.1411935953420675E-2</v>
      </c>
      <c r="AZ7" s="78">
        <v>59</v>
      </c>
      <c r="BA7" s="77">
        <f>IFERROR(AZ7/AU7,"-")</f>
        <v>1.717612809315866E-2</v>
      </c>
      <c r="BB7" s="128">
        <f>SUM(E7,L7,S7,Z7,AG7,AN7,AU7,)</f>
        <v>121913</v>
      </c>
      <c r="BC7" s="79">
        <f>SUM(F7,M7,T7,AA7,AH7,AO7,AV7,)</f>
        <v>7451</v>
      </c>
      <c r="BD7" s="77">
        <f>IFERROR(BC7/BB7,"-")</f>
        <v>6.1117354178799634E-2</v>
      </c>
      <c r="BE7" s="79">
        <f>SUM(H7,O7,V7,AC7,AJ7,AQ7,AX7,)</f>
        <v>25427</v>
      </c>
      <c r="BF7" s="77">
        <f>IFERROR(BE7/BB7,"-")</f>
        <v>0.20856676482409586</v>
      </c>
      <c r="BG7" s="79">
        <f>SUM(J7,Q7,X7,AE7,AL7,AS7,AZ7,)</f>
        <v>7892</v>
      </c>
      <c r="BH7" s="77">
        <f>IFERROR(BG7/BB7,"-")</f>
        <v>6.4734687851172562E-2</v>
      </c>
      <c r="BJ7" s="268" t="s">
        <v>124</v>
      </c>
      <c r="BK7" s="5" t="s">
        <v>175</v>
      </c>
      <c r="BL7" s="33">
        <f>(BB7-SUM(BC7,BE7,BG7))/BB7</f>
        <v>0.66558119314593189</v>
      </c>
      <c r="BM7" s="58">
        <v>1</v>
      </c>
      <c r="BN7" s="147" t="s">
        <v>124</v>
      </c>
      <c r="BO7" s="38">
        <f>INDEX($BD:$BD,(ROW()+($BM7)*3))</f>
        <v>6.0619802371252404E-2</v>
      </c>
      <c r="BP7" s="38">
        <f>INDEX($BF:$BF,(ROW()+($BM7)*3))</f>
        <v>0.20559387365510784</v>
      </c>
      <c r="BQ7" s="38">
        <f>INDEX($BH:$BH,(ROW()+($BM7)*3))</f>
        <v>6.5469093994338839E-2</v>
      </c>
      <c r="BR7" s="38">
        <f>INDEX($BL:$BL,(ROW()+($BM7)*2))</f>
        <v>0.66831722997930088</v>
      </c>
      <c r="BS7" s="38">
        <f>INDEX($BD:$BD,(ROW()+($BM7*3)-3))</f>
        <v>6.1117354178799634E-2</v>
      </c>
      <c r="BT7" s="38">
        <f>INDEX($BD:$BD,(ROW()+($BM7*3)-2))</f>
        <v>6.2073568673983982E-2</v>
      </c>
      <c r="BU7" s="38">
        <f>INDEX($BF:$BF,(ROW()+($BM7*3)-3))</f>
        <v>0.20856676482409586</v>
      </c>
      <c r="BV7" s="38">
        <f>INDEX($BF:$BF,(ROW()+($BM7*3)-2))</f>
        <v>0.19853159299911005</v>
      </c>
      <c r="BW7" s="38">
        <f>INDEX($BH:$BH,(ROW()+($BM7*3)-3))</f>
        <v>6.4734687851172562E-2</v>
      </c>
      <c r="BX7" s="38">
        <f>INDEX($BH:$BH,(ROW()+($BM7*3)-2))</f>
        <v>7.8240878077721746E-2</v>
      </c>
      <c r="BY7" s="38">
        <f>INDEX($BL:$BL,(ROW()+($BM7*2)-2))</f>
        <v>0.66558119314593189</v>
      </c>
      <c r="BZ7" s="38">
        <f>INDEX($BL:$BL,(ROW()+($BM7*2)-1))</f>
        <v>0.66115396024918427</v>
      </c>
    </row>
    <row r="8" spans="1:97" s="12" customFormat="1" ht="14.25" customHeight="1">
      <c r="B8" s="243"/>
      <c r="C8" s="265"/>
      <c r="D8" s="190" t="s">
        <v>212</v>
      </c>
      <c r="E8" s="179">
        <v>1</v>
      </c>
      <c r="F8" s="180">
        <v>0</v>
      </c>
      <c r="G8" s="67">
        <f t="shared" ref="G8:G42" si="0">IFERROR(F8/E8,"-")</f>
        <v>0</v>
      </c>
      <c r="H8" s="68">
        <v>0</v>
      </c>
      <c r="I8" s="67">
        <f t="shared" ref="I8:I42" si="1">IFERROR(H8/E8,"-")</f>
        <v>0</v>
      </c>
      <c r="J8" s="68">
        <v>0</v>
      </c>
      <c r="K8" s="67">
        <f t="shared" ref="K8:K42" si="2">IFERROR(J8/E8,"-")</f>
        <v>0</v>
      </c>
      <c r="L8" s="179">
        <v>7</v>
      </c>
      <c r="M8" s="180">
        <v>0</v>
      </c>
      <c r="N8" s="67">
        <f t="shared" ref="N8:N42" si="3">IFERROR(M8/L8,"-")</f>
        <v>0</v>
      </c>
      <c r="O8" s="68">
        <v>0</v>
      </c>
      <c r="P8" s="67">
        <f t="shared" ref="P8:P42" si="4">IFERROR(O8/L8,"-")</f>
        <v>0</v>
      </c>
      <c r="Q8" s="68">
        <v>0</v>
      </c>
      <c r="R8" s="67">
        <f t="shared" ref="R8:R42" si="5">IFERROR(Q8/L8,"-")</f>
        <v>0</v>
      </c>
      <c r="S8" s="179">
        <v>6175</v>
      </c>
      <c r="T8" s="180">
        <v>435</v>
      </c>
      <c r="U8" s="67">
        <f t="shared" ref="U8:U42" si="6">IFERROR(T8/S8,"-")</f>
        <v>7.0445344129554652E-2</v>
      </c>
      <c r="V8" s="68">
        <v>1262</v>
      </c>
      <c r="W8" s="67">
        <f t="shared" ref="W8:W42" si="7">IFERROR(V8/S8,"-")</f>
        <v>0.20437246963562752</v>
      </c>
      <c r="X8" s="68">
        <v>509</v>
      </c>
      <c r="Y8" s="67">
        <f t="shared" ref="Y8:Y42" si="8">IFERROR(X8/S8,"-")</f>
        <v>8.242914979757085E-2</v>
      </c>
      <c r="Z8" s="179">
        <v>3966</v>
      </c>
      <c r="AA8" s="180">
        <v>260</v>
      </c>
      <c r="AB8" s="67">
        <f t="shared" ref="AB8:AB42" si="9">IFERROR(AA8/Z8,"-")</f>
        <v>6.5557236510337874E-2</v>
      </c>
      <c r="AC8" s="68">
        <v>859</v>
      </c>
      <c r="AD8" s="67">
        <f t="shared" ref="AD8:AD42" si="10">IFERROR(AC8/Z8,"-")</f>
        <v>0.21659102370146244</v>
      </c>
      <c r="AE8" s="68">
        <v>338</v>
      </c>
      <c r="AF8" s="67">
        <f t="shared" ref="AF8:AF42" si="11">IFERROR(AE8/Z8,"-")</f>
        <v>8.5224407463439233E-2</v>
      </c>
      <c r="AG8" s="179">
        <v>2182</v>
      </c>
      <c r="AH8" s="180">
        <v>121</v>
      </c>
      <c r="AI8" s="67">
        <f t="shared" ref="AI8:AI42" si="12">IFERROR(AH8/AG8,"-")</f>
        <v>5.5453712190650782E-2</v>
      </c>
      <c r="AJ8" s="68">
        <v>417</v>
      </c>
      <c r="AK8" s="67">
        <f t="shared" ref="AK8:AK42" si="13">IFERROR(AJ8/AG8,"-")</f>
        <v>0.19110907424381302</v>
      </c>
      <c r="AL8" s="68">
        <v>162</v>
      </c>
      <c r="AM8" s="67">
        <f t="shared" ref="AM8:AM42" si="14">IFERROR(AL8/AG8,"-")</f>
        <v>7.4243813015582041E-2</v>
      </c>
      <c r="AN8" s="179">
        <v>906</v>
      </c>
      <c r="AO8" s="180">
        <v>19</v>
      </c>
      <c r="AP8" s="67">
        <f t="shared" ref="AP8:AP42" si="15">IFERROR(AO8/AN8,"-")</f>
        <v>2.097130242825607E-2</v>
      </c>
      <c r="AQ8" s="68">
        <v>120</v>
      </c>
      <c r="AR8" s="67">
        <f t="shared" ref="AR8:AR42" si="16">IFERROR(AQ8/AN8,"-")</f>
        <v>0.13245033112582782</v>
      </c>
      <c r="AS8" s="68">
        <v>44</v>
      </c>
      <c r="AT8" s="67">
        <f t="shared" ref="AT8:AT42" si="17">IFERROR(AS8/AN8,"-")</f>
        <v>4.856512141280353E-2</v>
      </c>
      <c r="AU8" s="179">
        <v>247</v>
      </c>
      <c r="AV8" s="180">
        <v>2</v>
      </c>
      <c r="AW8" s="67">
        <f t="shared" ref="AW8:AW42" si="18">IFERROR(AV8/AU8,"-")</f>
        <v>8.0971659919028341E-3</v>
      </c>
      <c r="AX8" s="68">
        <v>19</v>
      </c>
      <c r="AY8" s="67">
        <f t="shared" ref="AY8:AY42" si="19">IFERROR(AX8/AU8,"-")</f>
        <v>7.6923076923076927E-2</v>
      </c>
      <c r="AZ8" s="68">
        <v>2</v>
      </c>
      <c r="BA8" s="67">
        <f t="shared" ref="BA8:BA42" si="20">IFERROR(AZ8/AU8,"-")</f>
        <v>8.0971659919028341E-3</v>
      </c>
      <c r="BB8" s="179">
        <f t="shared" ref="BB8:BB42" si="21">SUM(E8,L8,S8,Z8,AG8,AN8,AU8,)</f>
        <v>13484</v>
      </c>
      <c r="BC8" s="69">
        <f t="shared" ref="BC8:BC42" si="22">SUM(F8,M8,T8,AA8,AH8,AO8,AV8,)</f>
        <v>837</v>
      </c>
      <c r="BD8" s="67">
        <f t="shared" ref="BD8:BD42" si="23">IFERROR(BC8/BB8,"-")</f>
        <v>6.2073568673983982E-2</v>
      </c>
      <c r="BE8" s="69">
        <f t="shared" ref="BE8:BE42" si="24">SUM(H8,O8,V8,AC8,AJ8,AQ8,AX8,)</f>
        <v>2677</v>
      </c>
      <c r="BF8" s="67">
        <f t="shared" ref="BF8:BF42" si="25">IFERROR(BE8/BB8,"-")</f>
        <v>0.19853159299911005</v>
      </c>
      <c r="BG8" s="69">
        <f t="shared" ref="BG8:BG42" si="26">SUM(J8,Q8,X8,AE8,AL8,AS8,AZ8,)</f>
        <v>1055</v>
      </c>
      <c r="BH8" s="67">
        <f t="shared" ref="BH8:BH42" si="27">IFERROR(BG8/BB8,"-")</f>
        <v>7.8240878077721746E-2</v>
      </c>
      <c r="BJ8" s="269"/>
      <c r="BK8" s="5" t="s">
        <v>212</v>
      </c>
      <c r="BL8" s="33">
        <f t="shared" ref="BL8" si="28">(BB8-SUM(BC8,BE8,BG8))/BB8</f>
        <v>0.66115396024918427</v>
      </c>
      <c r="BM8" s="58">
        <v>2</v>
      </c>
      <c r="BN8" s="147" t="s">
        <v>7</v>
      </c>
      <c r="BO8" s="38">
        <f t="shared" ref="BO8:BO14" si="29">INDEX($BD:$BD,(ROW()+($BM8)*3))</f>
        <v>6.1403934904056351E-2</v>
      </c>
      <c r="BP8" s="38">
        <f t="shared" ref="BP8:BP14" si="30">INDEX($BF:$BF,(ROW()+($BM8)*3))</f>
        <v>0.18482390089871265</v>
      </c>
      <c r="BQ8" s="38">
        <f t="shared" ref="BQ8:BQ15" si="31">INDEX($BH:$BH,(ROW()+($BM8)*3))</f>
        <v>8.3837745931503518E-2</v>
      </c>
      <c r="BR8" s="38">
        <f t="shared" ref="BR8:BR15" si="32">INDEX($BL:$BL,(ROW()+($BM8)*2))</f>
        <v>0.66993441826572742</v>
      </c>
      <c r="BS8" s="38">
        <f t="shared" ref="BS8:BS15" si="33">INDEX($BD:$BD,(ROW()+($BM8*3)-3))</f>
        <v>6.1094552874189446E-2</v>
      </c>
      <c r="BT8" s="38">
        <f t="shared" ref="BT8:BT15" si="34">INDEX($BD:$BD,(ROW()+($BM8*3)-2))</f>
        <v>7.0259527706336214E-2</v>
      </c>
      <c r="BU8" s="38">
        <f t="shared" ref="BU8:BU15" si="35">INDEX($BF:$BF,(ROW()+($BM8*3)-3))</f>
        <v>0.18566590819258832</v>
      </c>
      <c r="BV8" s="38">
        <f t="shared" ref="BV8:BV15" si="36">INDEX($BF:$BF,(ROW()+($BM8*3)-2))</f>
        <v>0.19172317044657469</v>
      </c>
      <c r="BW8" s="38">
        <f t="shared" ref="BW8:BW15" si="37">INDEX($BH:$BH,(ROW()+($BM8*3)-3))</f>
        <v>8.3645803288145373E-2</v>
      </c>
      <c r="BX8" s="38">
        <f t="shared" ref="BX8:BX15" si="38">INDEX($BH:$BH,(ROW()+($BM8*3)-2))</f>
        <v>9.2938975917699326E-2</v>
      </c>
      <c r="BY8" s="38">
        <f t="shared" ref="BY8:BY15" si="39">INDEX($BL:$BL,(ROW()+($BM8*2)-2))</f>
        <v>0.66959373564507685</v>
      </c>
      <c r="BZ8" s="38">
        <f t="shared" ref="BZ8:BZ15" si="40">INDEX($BL:$BL,(ROW()+($BM8*2)-1))</f>
        <v>0.64507832592938974</v>
      </c>
    </row>
    <row r="9" spans="1:97" s="12" customFormat="1" ht="14.25" customHeight="1">
      <c r="B9" s="243"/>
      <c r="C9" s="265"/>
      <c r="D9" s="184" t="s">
        <v>274</v>
      </c>
      <c r="E9" s="171">
        <v>2</v>
      </c>
      <c r="F9" s="193">
        <v>0</v>
      </c>
      <c r="G9" s="173">
        <f t="shared" ref="G9" si="41">IFERROR(F9/E9,"-")</f>
        <v>0</v>
      </c>
      <c r="H9" s="194">
        <v>0</v>
      </c>
      <c r="I9" s="173">
        <f t="shared" ref="I9" si="42">IFERROR(H9/E9,"-")</f>
        <v>0</v>
      </c>
      <c r="J9" s="194">
        <v>0</v>
      </c>
      <c r="K9" s="173">
        <f t="shared" ref="K9" si="43">IFERROR(J9/E9,"-")</f>
        <v>0</v>
      </c>
      <c r="L9" s="171">
        <v>10</v>
      </c>
      <c r="M9" s="193">
        <v>0</v>
      </c>
      <c r="N9" s="173">
        <f t="shared" ref="N9" si="44">IFERROR(M9/L9,"-")</f>
        <v>0</v>
      </c>
      <c r="O9" s="194">
        <v>0</v>
      </c>
      <c r="P9" s="173">
        <f t="shared" ref="P9" si="45">IFERROR(O9/L9,"-")</f>
        <v>0</v>
      </c>
      <c r="Q9" s="194">
        <v>0</v>
      </c>
      <c r="R9" s="173">
        <f t="shared" ref="R9" si="46">IFERROR(Q9/L9,"-")</f>
        <v>0</v>
      </c>
      <c r="S9" s="171">
        <v>158</v>
      </c>
      <c r="T9" s="193">
        <v>0</v>
      </c>
      <c r="U9" s="173">
        <f t="shared" ref="U9" si="47">IFERROR(T9/S9,"-")</f>
        <v>0</v>
      </c>
      <c r="V9" s="194">
        <v>1</v>
      </c>
      <c r="W9" s="173">
        <f t="shared" ref="W9" si="48">IFERROR(V9/S9,"-")</f>
        <v>6.3291139240506328E-3</v>
      </c>
      <c r="X9" s="194">
        <v>1</v>
      </c>
      <c r="Y9" s="173">
        <f t="shared" ref="Y9" si="49">IFERROR(X9/S9,"-")</f>
        <v>6.3291139240506328E-3</v>
      </c>
      <c r="Z9" s="171">
        <v>304</v>
      </c>
      <c r="AA9" s="193">
        <v>0</v>
      </c>
      <c r="AB9" s="173">
        <f t="shared" ref="AB9" si="50">IFERROR(AA9/Z9,"-")</f>
        <v>0</v>
      </c>
      <c r="AC9" s="194">
        <v>0</v>
      </c>
      <c r="AD9" s="173">
        <f t="shared" ref="AD9" si="51">IFERROR(AC9/Z9,"-")</f>
        <v>0</v>
      </c>
      <c r="AE9" s="194">
        <v>1</v>
      </c>
      <c r="AF9" s="173">
        <f t="shared" ref="AF9" si="52">IFERROR(AE9/Z9,"-")</f>
        <v>3.2894736842105261E-3</v>
      </c>
      <c r="AG9" s="171">
        <v>340</v>
      </c>
      <c r="AH9" s="193">
        <v>0</v>
      </c>
      <c r="AI9" s="173">
        <f t="shared" ref="AI9" si="53">IFERROR(AH9/AG9,"-")</f>
        <v>0</v>
      </c>
      <c r="AJ9" s="194">
        <v>2</v>
      </c>
      <c r="AK9" s="173">
        <f t="shared" ref="AK9" si="54">IFERROR(AJ9/AG9,"-")</f>
        <v>5.8823529411764705E-3</v>
      </c>
      <c r="AL9" s="194">
        <v>1</v>
      </c>
      <c r="AM9" s="173">
        <f t="shared" ref="AM9" si="55">IFERROR(AL9/AG9,"-")</f>
        <v>2.9411764705882353E-3</v>
      </c>
      <c r="AN9" s="171">
        <v>314</v>
      </c>
      <c r="AO9" s="193">
        <v>0</v>
      </c>
      <c r="AP9" s="173">
        <f t="shared" ref="AP9" si="56">IFERROR(AO9/AN9,"-")</f>
        <v>0</v>
      </c>
      <c r="AQ9" s="194">
        <v>1</v>
      </c>
      <c r="AR9" s="173">
        <f t="shared" ref="AR9" si="57">IFERROR(AQ9/AN9,"-")</f>
        <v>3.1847133757961785E-3</v>
      </c>
      <c r="AS9" s="194">
        <v>1</v>
      </c>
      <c r="AT9" s="173">
        <f t="shared" ref="AT9" si="58">IFERROR(AS9/AN9,"-")</f>
        <v>3.1847133757961785E-3</v>
      </c>
      <c r="AU9" s="171">
        <v>196</v>
      </c>
      <c r="AV9" s="193">
        <v>0</v>
      </c>
      <c r="AW9" s="173">
        <f t="shared" ref="AW9" si="59">IFERROR(AV9/AU9,"-")</f>
        <v>0</v>
      </c>
      <c r="AX9" s="194">
        <v>1</v>
      </c>
      <c r="AY9" s="173">
        <f t="shared" ref="AY9" si="60">IFERROR(AX9/AU9,"-")</f>
        <v>5.1020408163265302E-3</v>
      </c>
      <c r="AZ9" s="194">
        <v>0</v>
      </c>
      <c r="BA9" s="173">
        <f t="shared" ref="BA9" si="61">IFERROR(AZ9/AU9,"-")</f>
        <v>0</v>
      </c>
      <c r="BB9" s="171">
        <f t="shared" ref="BB9" si="62">SUM(E9,L9,S9,Z9,AG9,AN9,AU9,)</f>
        <v>1324</v>
      </c>
      <c r="BC9" s="172">
        <f t="shared" ref="BC9" si="63">SUM(F9,M9,T9,AA9,AH9,AO9,AV9,)</f>
        <v>0</v>
      </c>
      <c r="BD9" s="173">
        <f t="shared" ref="BD9" si="64">IFERROR(BC9/BB9,"-")</f>
        <v>0</v>
      </c>
      <c r="BE9" s="172">
        <f t="shared" ref="BE9" si="65">SUM(H9,O9,V9,AC9,AJ9,AQ9,AX9,)</f>
        <v>5</v>
      </c>
      <c r="BF9" s="173">
        <f t="shared" ref="BF9" si="66">IFERROR(BE9/BB9,"-")</f>
        <v>3.7764350453172208E-3</v>
      </c>
      <c r="BG9" s="172">
        <f t="shared" ref="BG9" si="67">SUM(J9,Q9,X9,AE9,AL9,AS9,AZ9,)</f>
        <v>4</v>
      </c>
      <c r="BH9" s="173">
        <f t="shared" ref="BH9" si="68">IFERROR(BG9/BB9,"-")</f>
        <v>3.0211480362537764E-3</v>
      </c>
      <c r="BJ9" s="270"/>
      <c r="BK9" s="125" t="s">
        <v>74</v>
      </c>
      <c r="BL9" s="33">
        <f>(BB10-SUM(BC10,BE10,BG10))/BB10</f>
        <v>0.66831722997930088</v>
      </c>
      <c r="BM9" s="58">
        <v>3</v>
      </c>
      <c r="BN9" s="147" t="s">
        <v>12</v>
      </c>
      <c r="BO9" s="38">
        <f t="shared" si="29"/>
        <v>3.9465673023063245E-2</v>
      </c>
      <c r="BP9" s="38">
        <f t="shared" si="30"/>
        <v>0.15878814446798664</v>
      </c>
      <c r="BQ9" s="38">
        <f t="shared" si="31"/>
        <v>5.8437446725603373E-2</v>
      </c>
      <c r="BR9" s="38">
        <f t="shared" si="32"/>
        <v>0.74330873578334677</v>
      </c>
      <c r="BS9" s="38">
        <f t="shared" si="33"/>
        <v>3.9342286501377409E-2</v>
      </c>
      <c r="BT9" s="38">
        <f t="shared" si="34"/>
        <v>4.6986277575125933E-2</v>
      </c>
      <c r="BU9" s="38">
        <f t="shared" si="35"/>
        <v>0.16038885357067176</v>
      </c>
      <c r="BV9" s="38">
        <f t="shared" si="36"/>
        <v>0.16102136529442418</v>
      </c>
      <c r="BW9" s="38">
        <f t="shared" si="37"/>
        <v>5.8943897012078833E-2</v>
      </c>
      <c r="BX9" s="38">
        <f t="shared" si="38"/>
        <v>6.0187597707139134E-2</v>
      </c>
      <c r="BY9" s="38">
        <f t="shared" si="39"/>
        <v>0.74132496291587202</v>
      </c>
      <c r="BZ9" s="38">
        <f t="shared" si="40"/>
        <v>0.7318047594233108</v>
      </c>
    </row>
    <row r="10" spans="1:97" s="12" customFormat="1" ht="14.25" customHeight="1">
      <c r="B10" s="244"/>
      <c r="C10" s="266"/>
      <c r="D10" s="146" t="s">
        <v>74</v>
      </c>
      <c r="E10" s="39">
        <v>99</v>
      </c>
      <c r="F10" s="195">
        <v>7</v>
      </c>
      <c r="G10" s="13">
        <f t="shared" si="0"/>
        <v>7.0707070707070704E-2</v>
      </c>
      <c r="H10" s="34">
        <v>14</v>
      </c>
      <c r="I10" s="13">
        <f t="shared" si="1"/>
        <v>0.14141414141414141</v>
      </c>
      <c r="J10" s="34">
        <v>5</v>
      </c>
      <c r="K10" s="13">
        <f t="shared" si="2"/>
        <v>5.0505050505050504E-2</v>
      </c>
      <c r="L10" s="39">
        <v>264</v>
      </c>
      <c r="M10" s="195">
        <v>20</v>
      </c>
      <c r="N10" s="13">
        <f t="shared" si="3"/>
        <v>7.575757575757576E-2</v>
      </c>
      <c r="O10" s="34">
        <v>47</v>
      </c>
      <c r="P10" s="13">
        <f t="shared" si="4"/>
        <v>0.17803030303030304</v>
      </c>
      <c r="Q10" s="34">
        <v>9</v>
      </c>
      <c r="R10" s="13">
        <f t="shared" si="5"/>
        <v>3.4090909090909088E-2</v>
      </c>
      <c r="S10" s="39">
        <v>52337</v>
      </c>
      <c r="T10" s="195">
        <v>4121</v>
      </c>
      <c r="U10" s="13">
        <f t="shared" si="6"/>
        <v>7.8739706135238938E-2</v>
      </c>
      <c r="V10" s="34">
        <v>12183</v>
      </c>
      <c r="W10" s="13">
        <f t="shared" si="7"/>
        <v>0.23277986892638095</v>
      </c>
      <c r="X10" s="34">
        <v>3887</v>
      </c>
      <c r="Y10" s="13">
        <f t="shared" si="8"/>
        <v>7.4268681812102333E-2</v>
      </c>
      <c r="Z10" s="39">
        <v>41452</v>
      </c>
      <c r="AA10" s="195">
        <v>2705</v>
      </c>
      <c r="AB10" s="13">
        <f t="shared" si="9"/>
        <v>6.5256199942101703E-2</v>
      </c>
      <c r="AC10" s="34">
        <v>9358</v>
      </c>
      <c r="AD10" s="13">
        <f t="shared" si="10"/>
        <v>0.22575509022483836</v>
      </c>
      <c r="AE10" s="34">
        <v>2979</v>
      </c>
      <c r="AF10" s="13">
        <f t="shared" si="11"/>
        <v>7.1866254945479102E-2</v>
      </c>
      <c r="AG10" s="39">
        <v>26994</v>
      </c>
      <c r="AH10" s="195">
        <v>1170</v>
      </c>
      <c r="AI10" s="13">
        <f t="shared" si="12"/>
        <v>4.33429651033563E-2</v>
      </c>
      <c r="AJ10" s="34">
        <v>4720</v>
      </c>
      <c r="AK10" s="13">
        <f t="shared" si="13"/>
        <v>0.17485367118618952</v>
      </c>
      <c r="AL10" s="34">
        <v>1559</v>
      </c>
      <c r="AM10" s="13">
        <f t="shared" si="14"/>
        <v>5.7753574868489296E-2</v>
      </c>
      <c r="AN10" s="39">
        <v>11697</v>
      </c>
      <c r="AO10" s="195">
        <v>239</v>
      </c>
      <c r="AP10" s="13">
        <f t="shared" si="15"/>
        <v>2.0432589552876804E-2</v>
      </c>
      <c r="AQ10" s="34">
        <v>1453</v>
      </c>
      <c r="AR10" s="13">
        <f t="shared" si="16"/>
        <v>0.12421988544071129</v>
      </c>
      <c r="AS10" s="34">
        <v>451</v>
      </c>
      <c r="AT10" s="13">
        <f t="shared" si="17"/>
        <v>3.8556894930324014E-2</v>
      </c>
      <c r="AU10" s="39">
        <v>3878</v>
      </c>
      <c r="AV10" s="195">
        <v>26</v>
      </c>
      <c r="AW10" s="13">
        <f t="shared" si="18"/>
        <v>6.7044868488911813E-3</v>
      </c>
      <c r="AX10" s="34">
        <v>334</v>
      </c>
      <c r="AY10" s="13">
        <f t="shared" si="19"/>
        <v>8.6126869520371324E-2</v>
      </c>
      <c r="AZ10" s="34">
        <v>61</v>
      </c>
      <c r="BA10" s="13">
        <f t="shared" si="20"/>
        <v>1.5729757607013926E-2</v>
      </c>
      <c r="BB10" s="39">
        <f t="shared" si="21"/>
        <v>136721</v>
      </c>
      <c r="BC10" s="75">
        <f t="shared" si="22"/>
        <v>8288</v>
      </c>
      <c r="BD10" s="13">
        <f t="shared" si="23"/>
        <v>6.0619802371252404E-2</v>
      </c>
      <c r="BE10" s="75">
        <f t="shared" si="24"/>
        <v>28109</v>
      </c>
      <c r="BF10" s="13">
        <f t="shared" si="25"/>
        <v>0.20559387365510784</v>
      </c>
      <c r="BG10" s="75">
        <f t="shared" si="26"/>
        <v>8951</v>
      </c>
      <c r="BH10" s="13">
        <f t="shared" si="27"/>
        <v>6.5469093994338839E-2</v>
      </c>
      <c r="BJ10" s="268" t="s">
        <v>7</v>
      </c>
      <c r="BK10" s="5" t="s">
        <v>175</v>
      </c>
      <c r="BL10" s="33">
        <f>(BB11-SUM(BC11,BE11,BG11))/BB11</f>
        <v>0.66959373564507685</v>
      </c>
      <c r="BM10" s="58">
        <v>4</v>
      </c>
      <c r="BN10" s="147" t="s">
        <v>20</v>
      </c>
      <c r="BO10" s="38">
        <f t="shared" si="29"/>
        <v>4.875688937265675E-2</v>
      </c>
      <c r="BP10" s="38">
        <f t="shared" si="30"/>
        <v>0.14712590058570466</v>
      </c>
      <c r="BQ10" s="38">
        <f t="shared" si="31"/>
        <v>8.68363309663263E-2</v>
      </c>
      <c r="BR10" s="38">
        <f t="shared" si="32"/>
        <v>0.71728087907531224</v>
      </c>
      <c r="BS10" s="38">
        <f t="shared" si="33"/>
        <v>4.930609025521606E-2</v>
      </c>
      <c r="BT10" s="38">
        <f t="shared" si="34"/>
        <v>4.8303834808259588E-2</v>
      </c>
      <c r="BU10" s="38">
        <f t="shared" si="35"/>
        <v>0.1488948149261019</v>
      </c>
      <c r="BV10" s="38">
        <f t="shared" si="36"/>
        <v>0.1441740412979351</v>
      </c>
      <c r="BW10" s="38">
        <f t="shared" si="37"/>
        <v>8.730680388364101E-2</v>
      </c>
      <c r="BX10" s="38">
        <f t="shared" si="38"/>
        <v>9.2305801376597843E-2</v>
      </c>
      <c r="BY10" s="38">
        <f t="shared" si="39"/>
        <v>0.71449229093504107</v>
      </c>
      <c r="BZ10" s="38">
        <f t="shared" si="40"/>
        <v>0.71521632251720746</v>
      </c>
    </row>
    <row r="11" spans="1:97" s="12" customFormat="1" ht="14.25" customHeight="1">
      <c r="B11" s="242">
        <v>2</v>
      </c>
      <c r="C11" s="264" t="s">
        <v>7</v>
      </c>
      <c r="D11" s="144" t="s">
        <v>175</v>
      </c>
      <c r="E11" s="128">
        <v>137</v>
      </c>
      <c r="F11" s="89">
        <v>2</v>
      </c>
      <c r="G11" s="77">
        <f t="shared" si="0"/>
        <v>1.4598540145985401E-2</v>
      </c>
      <c r="H11" s="78">
        <v>10</v>
      </c>
      <c r="I11" s="77">
        <f t="shared" si="1"/>
        <v>7.2992700729927001E-2</v>
      </c>
      <c r="J11" s="78">
        <v>10</v>
      </c>
      <c r="K11" s="77">
        <f t="shared" si="2"/>
        <v>7.2992700729927001E-2</v>
      </c>
      <c r="L11" s="128">
        <v>375</v>
      </c>
      <c r="M11" s="89">
        <v>13</v>
      </c>
      <c r="N11" s="77">
        <f t="shared" si="3"/>
        <v>3.4666666666666665E-2</v>
      </c>
      <c r="O11" s="78">
        <v>39</v>
      </c>
      <c r="P11" s="77">
        <f t="shared" si="4"/>
        <v>0.104</v>
      </c>
      <c r="Q11" s="78">
        <v>24</v>
      </c>
      <c r="R11" s="77">
        <f t="shared" si="5"/>
        <v>6.4000000000000001E-2</v>
      </c>
      <c r="S11" s="128">
        <v>38036</v>
      </c>
      <c r="T11" s="89">
        <v>2861</v>
      </c>
      <c r="U11" s="77">
        <f t="shared" si="6"/>
        <v>7.5218214323272692E-2</v>
      </c>
      <c r="V11" s="78">
        <v>8212</v>
      </c>
      <c r="W11" s="77">
        <f t="shared" si="7"/>
        <v>0.21590072562835208</v>
      </c>
      <c r="X11" s="78">
        <v>3535</v>
      </c>
      <c r="Y11" s="77">
        <f t="shared" si="8"/>
        <v>9.2938269008307914E-2</v>
      </c>
      <c r="Z11" s="128">
        <v>28497</v>
      </c>
      <c r="AA11" s="89">
        <v>1889</v>
      </c>
      <c r="AB11" s="77">
        <f t="shared" si="9"/>
        <v>6.6287679404849628E-2</v>
      </c>
      <c r="AC11" s="78">
        <v>5735</v>
      </c>
      <c r="AD11" s="77">
        <f t="shared" si="10"/>
        <v>0.20124925430747095</v>
      </c>
      <c r="AE11" s="78">
        <v>2514</v>
      </c>
      <c r="AF11" s="77">
        <f t="shared" si="11"/>
        <v>8.8219812611853882E-2</v>
      </c>
      <c r="AG11" s="128">
        <v>16949</v>
      </c>
      <c r="AH11" s="89">
        <v>788</v>
      </c>
      <c r="AI11" s="77">
        <f t="shared" si="12"/>
        <v>4.6492418431765888E-2</v>
      </c>
      <c r="AJ11" s="78">
        <v>2559</v>
      </c>
      <c r="AK11" s="77">
        <f t="shared" si="13"/>
        <v>0.15098235884122957</v>
      </c>
      <c r="AL11" s="78">
        <v>1296</v>
      </c>
      <c r="AM11" s="77">
        <f t="shared" si="14"/>
        <v>7.6464688182193638E-2</v>
      </c>
      <c r="AN11" s="128">
        <v>7312</v>
      </c>
      <c r="AO11" s="89">
        <v>154</v>
      </c>
      <c r="AP11" s="77">
        <f t="shared" si="15"/>
        <v>2.1061269146608316E-2</v>
      </c>
      <c r="AQ11" s="78">
        <v>708</v>
      </c>
      <c r="AR11" s="77">
        <f t="shared" si="16"/>
        <v>9.6827133479212249E-2</v>
      </c>
      <c r="AS11" s="78">
        <v>391</v>
      </c>
      <c r="AT11" s="77">
        <f t="shared" si="17"/>
        <v>5.347374179431072E-2</v>
      </c>
      <c r="AU11" s="128">
        <v>2303</v>
      </c>
      <c r="AV11" s="89">
        <v>12</v>
      </c>
      <c r="AW11" s="77">
        <f t="shared" si="18"/>
        <v>5.2105948762483714E-3</v>
      </c>
      <c r="AX11" s="78">
        <v>117</v>
      </c>
      <c r="AY11" s="77">
        <f t="shared" si="19"/>
        <v>5.0803300043421623E-2</v>
      </c>
      <c r="AZ11" s="78">
        <v>60</v>
      </c>
      <c r="BA11" s="77">
        <f t="shared" si="20"/>
        <v>2.6052974381241857E-2</v>
      </c>
      <c r="BB11" s="128">
        <f t="shared" si="21"/>
        <v>93609</v>
      </c>
      <c r="BC11" s="79">
        <f t="shared" si="22"/>
        <v>5719</v>
      </c>
      <c r="BD11" s="77">
        <f t="shared" si="23"/>
        <v>6.1094552874189446E-2</v>
      </c>
      <c r="BE11" s="79">
        <f t="shared" si="24"/>
        <v>17380</v>
      </c>
      <c r="BF11" s="77">
        <f t="shared" si="25"/>
        <v>0.18566590819258832</v>
      </c>
      <c r="BG11" s="79">
        <f t="shared" si="26"/>
        <v>7830</v>
      </c>
      <c r="BH11" s="77">
        <f t="shared" si="27"/>
        <v>8.3645803288145373E-2</v>
      </c>
      <c r="BJ11" s="269"/>
      <c r="BK11" s="5" t="s">
        <v>212</v>
      </c>
      <c r="BL11" s="33">
        <f>(BB12-SUM(BC12,BE12,BG12))/BB12</f>
        <v>0.64507832592938974</v>
      </c>
      <c r="BM11" s="58">
        <v>5</v>
      </c>
      <c r="BN11" s="147" t="s">
        <v>24</v>
      </c>
      <c r="BO11" s="38">
        <f t="shared" si="29"/>
        <v>5.5579334845696188E-2</v>
      </c>
      <c r="BP11" s="38">
        <f t="shared" si="30"/>
        <v>0.19579035226640415</v>
      </c>
      <c r="BQ11" s="38">
        <f t="shared" si="31"/>
        <v>6.2598981295210382E-2</v>
      </c>
      <c r="BR11" s="38">
        <f t="shared" si="32"/>
        <v>0.68603133159268925</v>
      </c>
      <c r="BS11" s="38">
        <f t="shared" si="33"/>
        <v>5.5538105375818707E-2</v>
      </c>
      <c r="BT11" s="38">
        <f t="shared" si="34"/>
        <v>6.4486411791801007E-2</v>
      </c>
      <c r="BU11" s="38">
        <f t="shared" si="35"/>
        <v>0.19728009865168278</v>
      </c>
      <c r="BV11" s="38">
        <f t="shared" si="36"/>
        <v>0.20512820512820512</v>
      </c>
      <c r="BW11" s="38">
        <f t="shared" si="37"/>
        <v>6.2366942379506511E-2</v>
      </c>
      <c r="BX11" s="38">
        <f t="shared" si="38"/>
        <v>7.4619990787655452E-2</v>
      </c>
      <c r="BY11" s="38">
        <f t="shared" si="39"/>
        <v>0.68481485359299199</v>
      </c>
      <c r="BZ11" s="38">
        <f t="shared" si="40"/>
        <v>0.65576539229233843</v>
      </c>
    </row>
    <row r="12" spans="1:97" s="12" customFormat="1" ht="14.25" customHeight="1">
      <c r="B12" s="243"/>
      <c r="C12" s="265"/>
      <c r="D12" s="190" t="s">
        <v>212</v>
      </c>
      <c r="E12" s="179">
        <v>2</v>
      </c>
      <c r="F12" s="180">
        <v>0</v>
      </c>
      <c r="G12" s="67">
        <f t="shared" si="0"/>
        <v>0</v>
      </c>
      <c r="H12" s="68">
        <v>0</v>
      </c>
      <c r="I12" s="67">
        <f t="shared" si="1"/>
        <v>0</v>
      </c>
      <c r="J12" s="68">
        <v>0</v>
      </c>
      <c r="K12" s="67">
        <f t="shared" si="2"/>
        <v>0</v>
      </c>
      <c r="L12" s="179">
        <v>7</v>
      </c>
      <c r="M12" s="180">
        <v>0</v>
      </c>
      <c r="N12" s="67">
        <f t="shared" si="3"/>
        <v>0</v>
      </c>
      <c r="O12" s="68">
        <v>1</v>
      </c>
      <c r="P12" s="67">
        <f t="shared" si="4"/>
        <v>0.14285714285714285</v>
      </c>
      <c r="Q12" s="68">
        <v>0</v>
      </c>
      <c r="R12" s="67">
        <f t="shared" si="5"/>
        <v>0</v>
      </c>
      <c r="S12" s="179">
        <v>3906</v>
      </c>
      <c r="T12" s="180">
        <v>285</v>
      </c>
      <c r="U12" s="67">
        <f t="shared" si="6"/>
        <v>7.2964669738863286E-2</v>
      </c>
      <c r="V12" s="68">
        <v>789</v>
      </c>
      <c r="W12" s="67">
        <f t="shared" si="7"/>
        <v>0.20199692780337941</v>
      </c>
      <c r="X12" s="68">
        <v>356</v>
      </c>
      <c r="Y12" s="67">
        <f t="shared" si="8"/>
        <v>9.114183307731695E-2</v>
      </c>
      <c r="Z12" s="179">
        <v>2601</v>
      </c>
      <c r="AA12" s="180">
        <v>201</v>
      </c>
      <c r="AB12" s="67">
        <f t="shared" si="9"/>
        <v>7.7277970011534025E-2</v>
      </c>
      <c r="AC12" s="68">
        <v>531</v>
      </c>
      <c r="AD12" s="67">
        <f t="shared" si="10"/>
        <v>0.20415224913494809</v>
      </c>
      <c r="AE12" s="68">
        <v>267</v>
      </c>
      <c r="AF12" s="67">
        <f t="shared" si="11"/>
        <v>0.10265282583621683</v>
      </c>
      <c r="AG12" s="179">
        <v>1413</v>
      </c>
      <c r="AH12" s="180">
        <v>98</v>
      </c>
      <c r="AI12" s="67">
        <f t="shared" si="12"/>
        <v>6.9355980184005656E-2</v>
      </c>
      <c r="AJ12" s="68">
        <v>239</v>
      </c>
      <c r="AK12" s="67">
        <f t="shared" si="13"/>
        <v>0.16914366595895258</v>
      </c>
      <c r="AL12" s="68">
        <v>131</v>
      </c>
      <c r="AM12" s="67">
        <f t="shared" si="14"/>
        <v>9.2710544939844305E-2</v>
      </c>
      <c r="AN12" s="179">
        <v>505</v>
      </c>
      <c r="AO12" s="180">
        <v>16</v>
      </c>
      <c r="AP12" s="67">
        <f t="shared" si="15"/>
        <v>3.1683168316831684E-2</v>
      </c>
      <c r="AQ12" s="68">
        <v>76</v>
      </c>
      <c r="AR12" s="67">
        <f t="shared" si="16"/>
        <v>0.15049504950495049</v>
      </c>
      <c r="AS12" s="68">
        <v>38</v>
      </c>
      <c r="AT12" s="67">
        <f t="shared" si="17"/>
        <v>7.5247524752475245E-2</v>
      </c>
      <c r="AU12" s="179">
        <v>120</v>
      </c>
      <c r="AV12" s="180">
        <v>1</v>
      </c>
      <c r="AW12" s="67">
        <f t="shared" si="18"/>
        <v>8.3333333333333332E-3</v>
      </c>
      <c r="AX12" s="68">
        <v>4</v>
      </c>
      <c r="AY12" s="67">
        <f t="shared" si="19"/>
        <v>3.3333333333333333E-2</v>
      </c>
      <c r="AZ12" s="68">
        <v>3</v>
      </c>
      <c r="BA12" s="67">
        <f t="shared" si="20"/>
        <v>2.5000000000000001E-2</v>
      </c>
      <c r="BB12" s="179">
        <f t="shared" si="21"/>
        <v>8554</v>
      </c>
      <c r="BC12" s="69">
        <f t="shared" si="22"/>
        <v>601</v>
      </c>
      <c r="BD12" s="67">
        <f t="shared" si="23"/>
        <v>7.0259527706336214E-2</v>
      </c>
      <c r="BE12" s="69">
        <f t="shared" si="24"/>
        <v>1640</v>
      </c>
      <c r="BF12" s="67">
        <f t="shared" si="25"/>
        <v>0.19172317044657469</v>
      </c>
      <c r="BG12" s="69">
        <f t="shared" si="26"/>
        <v>795</v>
      </c>
      <c r="BH12" s="67">
        <f t="shared" si="27"/>
        <v>9.2938975917699326E-2</v>
      </c>
      <c r="BJ12" s="270"/>
      <c r="BK12" s="125" t="s">
        <v>74</v>
      </c>
      <c r="BL12" s="33">
        <f>(BB14-SUM(BC14,BE14,BG14))/BB14</f>
        <v>0.66993441826572742</v>
      </c>
      <c r="BM12" s="58">
        <v>6</v>
      </c>
      <c r="BN12" s="147" t="s">
        <v>34</v>
      </c>
      <c r="BO12" s="38">
        <f t="shared" si="29"/>
        <v>2.5244932870250376E-2</v>
      </c>
      <c r="BP12" s="38">
        <f t="shared" si="30"/>
        <v>0.14523180066697769</v>
      </c>
      <c r="BQ12" s="38">
        <f t="shared" si="31"/>
        <v>4.7872064693380331E-2</v>
      </c>
      <c r="BR12" s="38">
        <f t="shared" si="32"/>
        <v>0.78165120176939162</v>
      </c>
      <c r="BS12" s="38">
        <f t="shared" si="33"/>
        <v>2.5356710663327047E-2</v>
      </c>
      <c r="BT12" s="38">
        <f t="shared" si="34"/>
        <v>2.9002781088597537E-2</v>
      </c>
      <c r="BU12" s="38">
        <f t="shared" si="35"/>
        <v>0.14684940759294177</v>
      </c>
      <c r="BV12" s="38">
        <f t="shared" si="36"/>
        <v>0.15282744007416235</v>
      </c>
      <c r="BW12" s="38">
        <f t="shared" si="37"/>
        <v>4.7749040797756076E-2</v>
      </c>
      <c r="BX12" s="38">
        <f t="shared" si="38"/>
        <v>5.9065024500066218E-2</v>
      </c>
      <c r="BY12" s="38">
        <f t="shared" si="39"/>
        <v>0.78004484094597515</v>
      </c>
      <c r="BZ12" s="38">
        <f t="shared" si="40"/>
        <v>0.75910475433717384</v>
      </c>
    </row>
    <row r="13" spans="1:97" s="12" customFormat="1" ht="14.25" customHeight="1">
      <c r="B13" s="243"/>
      <c r="C13" s="265"/>
      <c r="D13" s="184" t="s">
        <v>274</v>
      </c>
      <c r="E13" s="204">
        <v>2</v>
      </c>
      <c r="F13" s="205">
        <v>0</v>
      </c>
      <c r="G13" s="206">
        <f t="shared" ref="G13" si="69">IFERROR(F13/E13,"-")</f>
        <v>0</v>
      </c>
      <c r="H13" s="207">
        <v>0</v>
      </c>
      <c r="I13" s="206">
        <f t="shared" ref="I13" si="70">IFERROR(H13/E13,"-")</f>
        <v>0</v>
      </c>
      <c r="J13" s="207">
        <v>0</v>
      </c>
      <c r="K13" s="206">
        <f t="shared" ref="K13" si="71">IFERROR(J13/E13,"-")</f>
        <v>0</v>
      </c>
      <c r="L13" s="204">
        <v>14</v>
      </c>
      <c r="M13" s="205">
        <v>0</v>
      </c>
      <c r="N13" s="206">
        <f t="shared" ref="N13" si="72">IFERROR(M13/L13,"-")</f>
        <v>0</v>
      </c>
      <c r="O13" s="207">
        <v>0</v>
      </c>
      <c r="P13" s="206">
        <f t="shared" ref="P13" si="73">IFERROR(O13/L13,"-")</f>
        <v>0</v>
      </c>
      <c r="Q13" s="207">
        <v>0</v>
      </c>
      <c r="R13" s="206">
        <f t="shared" ref="R13" si="74">IFERROR(Q13/L13,"-")</f>
        <v>0</v>
      </c>
      <c r="S13" s="204">
        <v>127</v>
      </c>
      <c r="T13" s="205">
        <v>0</v>
      </c>
      <c r="U13" s="206">
        <f t="shared" ref="U13" si="75">IFERROR(T13/S13,"-")</f>
        <v>0</v>
      </c>
      <c r="V13" s="207">
        <v>1</v>
      </c>
      <c r="W13" s="206">
        <f t="shared" ref="W13" si="76">IFERROR(V13/S13,"-")</f>
        <v>7.874015748031496E-3</v>
      </c>
      <c r="X13" s="207">
        <v>2</v>
      </c>
      <c r="Y13" s="206">
        <f t="shared" ref="Y13" si="77">IFERROR(X13/S13,"-")</f>
        <v>1.5748031496062992E-2</v>
      </c>
      <c r="Z13" s="204">
        <v>165</v>
      </c>
      <c r="AA13" s="205">
        <v>0</v>
      </c>
      <c r="AB13" s="206">
        <f t="shared" ref="AB13" si="78">IFERROR(AA13/Z13,"-")</f>
        <v>0</v>
      </c>
      <c r="AC13" s="207">
        <v>1</v>
      </c>
      <c r="AD13" s="206">
        <f t="shared" ref="AD13" si="79">IFERROR(AC13/Z13,"-")</f>
        <v>6.0606060606060606E-3</v>
      </c>
      <c r="AE13" s="207">
        <v>1</v>
      </c>
      <c r="AF13" s="206">
        <f t="shared" ref="AF13" si="80">IFERROR(AE13/Z13,"-")</f>
        <v>6.0606060606060606E-3</v>
      </c>
      <c r="AG13" s="204">
        <v>175</v>
      </c>
      <c r="AH13" s="205">
        <v>0</v>
      </c>
      <c r="AI13" s="206">
        <f t="shared" ref="AI13" si="81">IFERROR(AH13/AG13,"-")</f>
        <v>0</v>
      </c>
      <c r="AJ13" s="207">
        <v>0</v>
      </c>
      <c r="AK13" s="206">
        <f t="shared" ref="AK13" si="82">IFERROR(AJ13/AG13,"-")</f>
        <v>0</v>
      </c>
      <c r="AL13" s="207">
        <v>0</v>
      </c>
      <c r="AM13" s="206">
        <f t="shared" ref="AM13" si="83">IFERROR(AL13/AG13,"-")</f>
        <v>0</v>
      </c>
      <c r="AN13" s="204">
        <v>169</v>
      </c>
      <c r="AO13" s="205">
        <v>0</v>
      </c>
      <c r="AP13" s="206">
        <f t="shared" ref="AP13" si="84">IFERROR(AO13/AN13,"-")</f>
        <v>0</v>
      </c>
      <c r="AQ13" s="207">
        <v>1</v>
      </c>
      <c r="AR13" s="206">
        <f t="shared" ref="AR13" si="85">IFERROR(AQ13/AN13,"-")</f>
        <v>5.9171597633136093E-3</v>
      </c>
      <c r="AS13" s="207">
        <v>1</v>
      </c>
      <c r="AT13" s="206">
        <f t="shared" ref="AT13" si="86">IFERROR(AS13/AN13,"-")</f>
        <v>5.9171597633136093E-3</v>
      </c>
      <c r="AU13" s="204">
        <v>110</v>
      </c>
      <c r="AV13" s="205">
        <v>0</v>
      </c>
      <c r="AW13" s="206">
        <f t="shared" ref="AW13" si="87">IFERROR(AV13/AU13,"-")</f>
        <v>0</v>
      </c>
      <c r="AX13" s="207">
        <v>0</v>
      </c>
      <c r="AY13" s="206">
        <f t="shared" ref="AY13" si="88">IFERROR(AX13/AU13,"-")</f>
        <v>0</v>
      </c>
      <c r="AZ13" s="207">
        <v>0</v>
      </c>
      <c r="BA13" s="206">
        <f t="shared" ref="BA13" si="89">IFERROR(AZ13/AU13,"-")</f>
        <v>0</v>
      </c>
      <c r="BB13" s="204">
        <f t="shared" ref="BB13" si="90">SUM(E13,L13,S13,Z13,AG13,AN13,AU13,)</f>
        <v>762</v>
      </c>
      <c r="BC13" s="208">
        <f t="shared" ref="BC13" si="91">SUM(F13,M13,T13,AA13,AH13,AO13,AV13,)</f>
        <v>0</v>
      </c>
      <c r="BD13" s="206">
        <f t="shared" ref="BD13" si="92">IFERROR(BC13/BB13,"-")</f>
        <v>0</v>
      </c>
      <c r="BE13" s="208">
        <f t="shared" ref="BE13" si="93">SUM(H13,O13,V13,AC13,AJ13,AQ13,AX13,)</f>
        <v>3</v>
      </c>
      <c r="BF13" s="206">
        <f t="shared" ref="BF13" si="94">IFERROR(BE13/BB13,"-")</f>
        <v>3.937007874015748E-3</v>
      </c>
      <c r="BG13" s="208">
        <f t="shared" ref="BG13" si="95">SUM(J13,Q13,X13,AE13,AL13,AS13,AZ13,)</f>
        <v>4</v>
      </c>
      <c r="BH13" s="206">
        <f t="shared" ref="BH13" si="96">IFERROR(BG13/BB13,"-")</f>
        <v>5.2493438320209973E-3</v>
      </c>
      <c r="BJ13" s="268" t="s">
        <v>12</v>
      </c>
      <c r="BK13" s="5" t="s">
        <v>175</v>
      </c>
      <c r="BL13" s="33">
        <f>(BB15-SUM(BC15,BE15,BG15))/BB15</f>
        <v>0.74132496291587202</v>
      </c>
      <c r="BM13" s="58">
        <v>7</v>
      </c>
      <c r="BN13" s="147" t="s">
        <v>43</v>
      </c>
      <c r="BO13" s="38">
        <f t="shared" si="29"/>
        <v>4.4082459046567275E-2</v>
      </c>
      <c r="BP13" s="38">
        <f t="shared" si="30"/>
        <v>0.14528219801549452</v>
      </c>
      <c r="BQ13" s="38">
        <f t="shared" si="31"/>
        <v>7.2670381339624848E-2</v>
      </c>
      <c r="BR13" s="38">
        <f t="shared" si="32"/>
        <v>0.73796496159831337</v>
      </c>
      <c r="BS13" s="38">
        <f t="shared" si="33"/>
        <v>4.4344392631898662E-2</v>
      </c>
      <c r="BT13" s="38">
        <f t="shared" si="34"/>
        <v>4.7470331043098064E-2</v>
      </c>
      <c r="BU13" s="38">
        <f t="shared" si="35"/>
        <v>0.14542352289578531</v>
      </c>
      <c r="BV13" s="38">
        <f t="shared" si="36"/>
        <v>0.16926920674578388</v>
      </c>
      <c r="BW13" s="38">
        <f t="shared" si="37"/>
        <v>7.2832359614800515E-2</v>
      </c>
      <c r="BX13" s="38">
        <f t="shared" si="38"/>
        <v>8.3229231730168649E-2</v>
      </c>
      <c r="BY13" s="38">
        <f t="shared" si="39"/>
        <v>0.73739972485751548</v>
      </c>
      <c r="BZ13" s="38">
        <f t="shared" si="40"/>
        <v>0.7000312304809494</v>
      </c>
    </row>
    <row r="14" spans="1:97" s="12" customFormat="1" ht="14.25" customHeight="1">
      <c r="B14" s="244"/>
      <c r="C14" s="266"/>
      <c r="D14" s="146" t="s">
        <v>74</v>
      </c>
      <c r="E14" s="40">
        <v>141</v>
      </c>
      <c r="F14" s="35">
        <v>2</v>
      </c>
      <c r="G14" s="60">
        <f t="shared" si="0"/>
        <v>1.4184397163120567E-2</v>
      </c>
      <c r="H14" s="61">
        <v>10</v>
      </c>
      <c r="I14" s="60">
        <f t="shared" si="1"/>
        <v>7.0921985815602842E-2</v>
      </c>
      <c r="J14" s="61">
        <v>10</v>
      </c>
      <c r="K14" s="60">
        <f t="shared" si="2"/>
        <v>7.0921985815602842E-2</v>
      </c>
      <c r="L14" s="40">
        <v>396</v>
      </c>
      <c r="M14" s="35">
        <v>13</v>
      </c>
      <c r="N14" s="60">
        <f t="shared" si="3"/>
        <v>3.2828282828282832E-2</v>
      </c>
      <c r="O14" s="61">
        <v>40</v>
      </c>
      <c r="P14" s="60">
        <f t="shared" si="4"/>
        <v>0.10101010101010101</v>
      </c>
      <c r="Q14" s="61">
        <v>24</v>
      </c>
      <c r="R14" s="60">
        <f t="shared" si="5"/>
        <v>6.0606060606060608E-2</v>
      </c>
      <c r="S14" s="40">
        <v>42069</v>
      </c>
      <c r="T14" s="35">
        <v>3146</v>
      </c>
      <c r="U14" s="60">
        <f t="shared" si="6"/>
        <v>7.4781905916470562E-2</v>
      </c>
      <c r="V14" s="61">
        <v>9002</v>
      </c>
      <c r="W14" s="60">
        <f t="shared" si="7"/>
        <v>0.21398179181820343</v>
      </c>
      <c r="X14" s="61">
        <v>3893</v>
      </c>
      <c r="Y14" s="60">
        <f t="shared" si="8"/>
        <v>9.2538448738976445E-2</v>
      </c>
      <c r="Z14" s="40">
        <v>31263</v>
      </c>
      <c r="AA14" s="35">
        <v>2090</v>
      </c>
      <c r="AB14" s="60">
        <f t="shared" si="9"/>
        <v>6.68521894891725E-2</v>
      </c>
      <c r="AC14" s="61">
        <v>6267</v>
      </c>
      <c r="AD14" s="60">
        <f t="shared" si="10"/>
        <v>0.20046060838691104</v>
      </c>
      <c r="AE14" s="61">
        <v>2782</v>
      </c>
      <c r="AF14" s="60">
        <f t="shared" si="11"/>
        <v>8.8986981415731053E-2</v>
      </c>
      <c r="AG14" s="40">
        <v>18537</v>
      </c>
      <c r="AH14" s="35">
        <v>886</v>
      </c>
      <c r="AI14" s="60">
        <f t="shared" si="12"/>
        <v>4.7796299293305283E-2</v>
      </c>
      <c r="AJ14" s="61">
        <v>2798</v>
      </c>
      <c r="AK14" s="60">
        <f t="shared" si="13"/>
        <v>0.15094136052219884</v>
      </c>
      <c r="AL14" s="61">
        <v>1427</v>
      </c>
      <c r="AM14" s="60">
        <f t="shared" si="14"/>
        <v>7.6981172789556018E-2</v>
      </c>
      <c r="AN14" s="40">
        <v>7986</v>
      </c>
      <c r="AO14" s="35">
        <v>170</v>
      </c>
      <c r="AP14" s="60">
        <f t="shared" si="15"/>
        <v>2.1287252692211371E-2</v>
      </c>
      <c r="AQ14" s="61">
        <v>785</v>
      </c>
      <c r="AR14" s="60">
        <f t="shared" si="16"/>
        <v>9.8297019784623088E-2</v>
      </c>
      <c r="AS14" s="61">
        <v>430</v>
      </c>
      <c r="AT14" s="60">
        <f t="shared" si="17"/>
        <v>5.3844227397946406E-2</v>
      </c>
      <c r="AU14" s="40">
        <v>2533</v>
      </c>
      <c r="AV14" s="35">
        <v>13</v>
      </c>
      <c r="AW14" s="60">
        <f t="shared" si="18"/>
        <v>5.1322542439794713E-3</v>
      </c>
      <c r="AX14" s="61">
        <v>121</v>
      </c>
      <c r="AY14" s="60">
        <f t="shared" si="19"/>
        <v>4.7769443347808922E-2</v>
      </c>
      <c r="AZ14" s="61">
        <v>63</v>
      </c>
      <c r="BA14" s="60">
        <f t="shared" si="20"/>
        <v>2.4871693643900513E-2</v>
      </c>
      <c r="BB14" s="40">
        <f t="shared" si="21"/>
        <v>102925</v>
      </c>
      <c r="BC14" s="62">
        <f t="shared" si="22"/>
        <v>6320</v>
      </c>
      <c r="BD14" s="60">
        <f t="shared" si="23"/>
        <v>6.1403934904056351E-2</v>
      </c>
      <c r="BE14" s="62">
        <f t="shared" si="24"/>
        <v>19023</v>
      </c>
      <c r="BF14" s="60">
        <f t="shared" si="25"/>
        <v>0.18482390089871265</v>
      </c>
      <c r="BG14" s="62">
        <f t="shared" si="26"/>
        <v>8629</v>
      </c>
      <c r="BH14" s="60">
        <f t="shared" si="27"/>
        <v>8.3837745931503518E-2</v>
      </c>
      <c r="BJ14" s="269"/>
      <c r="BK14" s="5" t="s">
        <v>212</v>
      </c>
      <c r="BL14" s="33">
        <f>(BB16-SUM(BC16,BE16,BG16))/BB16</f>
        <v>0.7318047594233108</v>
      </c>
      <c r="BM14" s="58">
        <v>8</v>
      </c>
      <c r="BN14" s="147" t="s">
        <v>56</v>
      </c>
      <c r="BO14" s="38">
        <f t="shared" si="29"/>
        <v>2.3562189674226033E-2</v>
      </c>
      <c r="BP14" s="38">
        <f t="shared" si="30"/>
        <v>9.3383348638846952E-2</v>
      </c>
      <c r="BQ14" s="38">
        <f t="shared" si="31"/>
        <v>7.7282985975998877E-2</v>
      </c>
      <c r="BR14" s="38">
        <f t="shared" si="32"/>
        <v>0.80577147571092811</v>
      </c>
      <c r="BS14" s="38">
        <f t="shared" si="33"/>
        <v>2.4028549849970403E-2</v>
      </c>
      <c r="BT14" s="38">
        <f t="shared" si="34"/>
        <v>2.4174980813507291E-2</v>
      </c>
      <c r="BU14" s="38">
        <f t="shared" si="35"/>
        <v>9.5260289444856469E-2</v>
      </c>
      <c r="BV14" s="38">
        <f t="shared" si="36"/>
        <v>9.5165003837298548E-2</v>
      </c>
      <c r="BW14" s="38">
        <f t="shared" si="37"/>
        <v>7.8284151295153467E-2</v>
      </c>
      <c r="BX14" s="38">
        <f t="shared" si="38"/>
        <v>8.6674980813507288E-2</v>
      </c>
      <c r="BY14" s="38">
        <f t="shared" si="39"/>
        <v>0.80242700941001965</v>
      </c>
      <c r="BZ14" s="38">
        <f t="shared" si="40"/>
        <v>0.79398503453568692</v>
      </c>
    </row>
    <row r="15" spans="1:97" s="12" customFormat="1" ht="14.25" customHeight="1">
      <c r="B15" s="242">
        <v>3</v>
      </c>
      <c r="C15" s="264" t="s">
        <v>12</v>
      </c>
      <c r="D15" s="144" t="s">
        <v>175</v>
      </c>
      <c r="E15" s="128">
        <v>268</v>
      </c>
      <c r="F15" s="89">
        <v>13</v>
      </c>
      <c r="G15" s="77">
        <f t="shared" si="0"/>
        <v>4.8507462686567165E-2</v>
      </c>
      <c r="H15" s="78">
        <v>38</v>
      </c>
      <c r="I15" s="77">
        <f t="shared" si="1"/>
        <v>0.1417910447761194</v>
      </c>
      <c r="J15" s="78">
        <v>9</v>
      </c>
      <c r="K15" s="77">
        <f t="shared" si="2"/>
        <v>3.3582089552238806E-2</v>
      </c>
      <c r="L15" s="128">
        <v>932</v>
      </c>
      <c r="M15" s="89">
        <v>20</v>
      </c>
      <c r="N15" s="77">
        <f t="shared" si="3"/>
        <v>2.1459227467811159E-2</v>
      </c>
      <c r="O15" s="78">
        <v>108</v>
      </c>
      <c r="P15" s="77">
        <f t="shared" si="4"/>
        <v>0.11587982832618025</v>
      </c>
      <c r="Q15" s="78">
        <v>40</v>
      </c>
      <c r="R15" s="77">
        <f t="shared" si="5"/>
        <v>4.2918454935622317E-2</v>
      </c>
      <c r="S15" s="128">
        <v>62830</v>
      </c>
      <c r="T15" s="89">
        <v>3096</v>
      </c>
      <c r="U15" s="77">
        <f t="shared" si="6"/>
        <v>4.9275823651122076E-2</v>
      </c>
      <c r="V15" s="78">
        <v>12151</v>
      </c>
      <c r="W15" s="77">
        <f t="shared" si="7"/>
        <v>0.19339487505968486</v>
      </c>
      <c r="X15" s="78">
        <v>4037</v>
      </c>
      <c r="Y15" s="77">
        <f t="shared" si="8"/>
        <v>6.4252745503740258E-2</v>
      </c>
      <c r="Z15" s="128">
        <v>47179</v>
      </c>
      <c r="AA15" s="89">
        <v>2007</v>
      </c>
      <c r="AB15" s="77">
        <f t="shared" si="9"/>
        <v>4.2540113185951377E-2</v>
      </c>
      <c r="AC15" s="78">
        <v>7760</v>
      </c>
      <c r="AD15" s="77">
        <f t="shared" si="10"/>
        <v>0.16447995930392759</v>
      </c>
      <c r="AE15" s="78">
        <v>3000</v>
      </c>
      <c r="AF15" s="77">
        <f t="shared" si="11"/>
        <v>6.3587613132961698E-2</v>
      </c>
      <c r="AG15" s="128">
        <v>26429</v>
      </c>
      <c r="AH15" s="89">
        <v>666</v>
      </c>
      <c r="AI15" s="77">
        <f t="shared" si="12"/>
        <v>2.5199591357977977E-2</v>
      </c>
      <c r="AJ15" s="78">
        <v>3224</v>
      </c>
      <c r="AK15" s="77">
        <f t="shared" si="13"/>
        <v>0.1219872110181997</v>
      </c>
      <c r="AL15" s="78">
        <v>1425</v>
      </c>
      <c r="AM15" s="77">
        <f t="shared" si="14"/>
        <v>5.3918044572250183E-2</v>
      </c>
      <c r="AN15" s="128">
        <v>10199</v>
      </c>
      <c r="AO15" s="89">
        <v>125</v>
      </c>
      <c r="AP15" s="77">
        <f t="shared" si="15"/>
        <v>1.2256103539562703E-2</v>
      </c>
      <c r="AQ15" s="78">
        <v>794</v>
      </c>
      <c r="AR15" s="77">
        <f t="shared" si="16"/>
        <v>7.785076968330229E-2</v>
      </c>
      <c r="AS15" s="78">
        <v>330</v>
      </c>
      <c r="AT15" s="77">
        <f t="shared" si="17"/>
        <v>3.2356113344445533E-2</v>
      </c>
      <c r="AU15" s="128">
        <v>3171</v>
      </c>
      <c r="AV15" s="89">
        <v>14</v>
      </c>
      <c r="AW15" s="77">
        <f t="shared" si="18"/>
        <v>4.4150110375275938E-3</v>
      </c>
      <c r="AX15" s="78">
        <v>145</v>
      </c>
      <c r="AY15" s="77">
        <f t="shared" si="19"/>
        <v>4.5726900031535796E-2</v>
      </c>
      <c r="AZ15" s="78">
        <v>60</v>
      </c>
      <c r="BA15" s="77">
        <f t="shared" si="20"/>
        <v>1.8921475875118259E-2</v>
      </c>
      <c r="BB15" s="128">
        <f t="shared" si="21"/>
        <v>151008</v>
      </c>
      <c r="BC15" s="79">
        <f t="shared" si="22"/>
        <v>5941</v>
      </c>
      <c r="BD15" s="77">
        <f t="shared" si="23"/>
        <v>3.9342286501377409E-2</v>
      </c>
      <c r="BE15" s="79">
        <f t="shared" si="24"/>
        <v>24220</v>
      </c>
      <c r="BF15" s="77">
        <f t="shared" si="25"/>
        <v>0.16038885357067176</v>
      </c>
      <c r="BG15" s="79">
        <f t="shared" si="26"/>
        <v>8901</v>
      </c>
      <c r="BH15" s="77">
        <f t="shared" si="27"/>
        <v>5.8943897012078833E-2</v>
      </c>
      <c r="BJ15" s="270"/>
      <c r="BK15" s="125" t="s">
        <v>74</v>
      </c>
      <c r="BL15" s="33">
        <f>(BB18-SUM(BC18,BE18,BG18))/BB18</f>
        <v>0.74330873578334677</v>
      </c>
      <c r="BM15" s="58">
        <v>9</v>
      </c>
      <c r="BN15" s="82" t="s">
        <v>253</v>
      </c>
      <c r="BO15" s="38">
        <f>INDEX($BD:$BD,(ROW()+($BM15)*3))</f>
        <v>4.0772669794212929E-2</v>
      </c>
      <c r="BP15" s="38">
        <f>INDEX($BF:$BF,(ROW()+($BM15)*3))</f>
        <v>0.14766754986931507</v>
      </c>
      <c r="BQ15" s="38">
        <f t="shared" si="31"/>
        <v>7.0222732935079898E-2</v>
      </c>
      <c r="BR15" s="38">
        <f t="shared" si="32"/>
        <v>0.74133704740139206</v>
      </c>
      <c r="BS15" s="38">
        <f t="shared" si="33"/>
        <v>4.0940016986009874E-2</v>
      </c>
      <c r="BT15" s="38">
        <f t="shared" si="34"/>
        <v>4.6009830851525227E-2</v>
      </c>
      <c r="BU15" s="38">
        <f t="shared" si="35"/>
        <v>0.14911850075130428</v>
      </c>
      <c r="BV15" s="38">
        <f t="shared" si="36"/>
        <v>0.15543829213049973</v>
      </c>
      <c r="BW15" s="38">
        <f t="shared" si="37"/>
        <v>7.049754076175721E-2</v>
      </c>
      <c r="BX15" s="38">
        <f t="shared" si="38"/>
        <v>7.9104621464025832E-2</v>
      </c>
      <c r="BY15" s="38">
        <f t="shared" si="39"/>
        <v>0.73944394150092863</v>
      </c>
      <c r="BZ15" s="38">
        <f t="shared" si="40"/>
        <v>0.71944725555394917</v>
      </c>
    </row>
    <row r="16" spans="1:97" s="12" customFormat="1" ht="14.25" customHeight="1">
      <c r="B16" s="243"/>
      <c r="C16" s="265"/>
      <c r="D16" s="187" t="s">
        <v>212</v>
      </c>
      <c r="E16" s="179">
        <v>7</v>
      </c>
      <c r="F16" s="180">
        <v>1</v>
      </c>
      <c r="G16" s="67">
        <f t="shared" si="0"/>
        <v>0.14285714285714285</v>
      </c>
      <c r="H16" s="68">
        <v>1</v>
      </c>
      <c r="I16" s="67">
        <f t="shared" si="1"/>
        <v>0.14285714285714285</v>
      </c>
      <c r="J16" s="68">
        <v>0</v>
      </c>
      <c r="K16" s="67">
        <f t="shared" si="2"/>
        <v>0</v>
      </c>
      <c r="L16" s="179">
        <v>13</v>
      </c>
      <c r="M16" s="180">
        <v>0</v>
      </c>
      <c r="N16" s="67">
        <f t="shared" si="3"/>
        <v>0</v>
      </c>
      <c r="O16" s="68">
        <v>2</v>
      </c>
      <c r="P16" s="67">
        <f t="shared" si="4"/>
        <v>0.15384615384615385</v>
      </c>
      <c r="Q16" s="68">
        <v>1</v>
      </c>
      <c r="R16" s="67">
        <f t="shared" si="5"/>
        <v>7.6923076923076927E-2</v>
      </c>
      <c r="S16" s="179">
        <v>5258</v>
      </c>
      <c r="T16" s="180">
        <v>298</v>
      </c>
      <c r="U16" s="67">
        <f t="shared" si="6"/>
        <v>5.6675542031190566E-2</v>
      </c>
      <c r="V16" s="68">
        <v>932</v>
      </c>
      <c r="W16" s="67">
        <f t="shared" si="7"/>
        <v>0.17725370863446177</v>
      </c>
      <c r="X16" s="68">
        <v>312</v>
      </c>
      <c r="Y16" s="67">
        <f t="shared" si="8"/>
        <v>5.9338151388360592E-2</v>
      </c>
      <c r="Z16" s="179">
        <v>3505</v>
      </c>
      <c r="AA16" s="180">
        <v>164</v>
      </c>
      <c r="AB16" s="67">
        <f t="shared" si="9"/>
        <v>4.6790299572039944E-2</v>
      </c>
      <c r="AC16" s="68">
        <v>625</v>
      </c>
      <c r="AD16" s="67">
        <f t="shared" si="10"/>
        <v>0.1783166904422254</v>
      </c>
      <c r="AE16" s="68">
        <v>226</v>
      </c>
      <c r="AF16" s="67">
        <f t="shared" si="11"/>
        <v>6.4479315263908696E-2</v>
      </c>
      <c r="AG16" s="179">
        <v>1882</v>
      </c>
      <c r="AH16" s="180">
        <v>62</v>
      </c>
      <c r="AI16" s="67">
        <f t="shared" si="12"/>
        <v>3.2943676939426139E-2</v>
      </c>
      <c r="AJ16" s="68">
        <v>246</v>
      </c>
      <c r="AK16" s="67">
        <f t="shared" si="13"/>
        <v>0.13071200850159406</v>
      </c>
      <c r="AL16" s="68">
        <v>127</v>
      </c>
      <c r="AM16" s="67">
        <f t="shared" si="14"/>
        <v>6.7481402763018061E-2</v>
      </c>
      <c r="AN16" s="179">
        <v>675</v>
      </c>
      <c r="AO16" s="180">
        <v>13</v>
      </c>
      <c r="AP16" s="67">
        <f t="shared" si="15"/>
        <v>1.9259259259259261E-2</v>
      </c>
      <c r="AQ16" s="68">
        <v>42</v>
      </c>
      <c r="AR16" s="67">
        <f t="shared" si="16"/>
        <v>6.222222222222222E-2</v>
      </c>
      <c r="AS16" s="68">
        <v>24</v>
      </c>
      <c r="AT16" s="67">
        <f t="shared" si="17"/>
        <v>3.5555555555555556E-2</v>
      </c>
      <c r="AU16" s="179">
        <v>174</v>
      </c>
      <c r="AV16" s="180">
        <v>3</v>
      </c>
      <c r="AW16" s="67">
        <f t="shared" si="18"/>
        <v>1.7241379310344827E-2</v>
      </c>
      <c r="AX16" s="68">
        <v>6</v>
      </c>
      <c r="AY16" s="67">
        <f t="shared" si="19"/>
        <v>3.4482758620689655E-2</v>
      </c>
      <c r="AZ16" s="68">
        <v>3</v>
      </c>
      <c r="BA16" s="67">
        <f t="shared" si="20"/>
        <v>1.7241379310344827E-2</v>
      </c>
      <c r="BB16" s="179">
        <f t="shared" si="21"/>
        <v>11514</v>
      </c>
      <c r="BC16" s="69">
        <f t="shared" si="22"/>
        <v>541</v>
      </c>
      <c r="BD16" s="67">
        <f t="shared" si="23"/>
        <v>4.6986277575125933E-2</v>
      </c>
      <c r="BE16" s="69">
        <f t="shared" si="24"/>
        <v>1854</v>
      </c>
      <c r="BF16" s="67">
        <f t="shared" si="25"/>
        <v>0.16102136529442418</v>
      </c>
      <c r="BG16" s="69">
        <f t="shared" si="26"/>
        <v>693</v>
      </c>
      <c r="BH16" s="67">
        <f t="shared" si="27"/>
        <v>6.0187597707139134E-2</v>
      </c>
      <c r="BJ16" s="268" t="s">
        <v>20</v>
      </c>
      <c r="BK16" s="5" t="s">
        <v>175</v>
      </c>
      <c r="BL16" s="33">
        <f>(BB19-SUM(BC19,BE19,BG19))/BB19</f>
        <v>0.71449229093504107</v>
      </c>
      <c r="BM16" s="58"/>
      <c r="BN16" s="2"/>
      <c r="BO16" s="2"/>
      <c r="BP16" s="2"/>
      <c r="BQ16" s="2"/>
      <c r="BR16" s="2"/>
      <c r="BS16" s="2"/>
      <c r="BT16" s="2"/>
      <c r="BU16" s="2"/>
      <c r="BV16" s="2"/>
      <c r="BW16" s="2"/>
      <c r="BX16" s="2"/>
      <c r="BY16" s="2"/>
      <c r="BZ16" s="2"/>
    </row>
    <row r="17" spans="2:78" s="12" customFormat="1" ht="14.25" customHeight="1">
      <c r="B17" s="243"/>
      <c r="C17" s="265"/>
      <c r="D17" s="187" t="s">
        <v>274</v>
      </c>
      <c r="E17" s="185">
        <v>8</v>
      </c>
      <c r="F17" s="196">
        <v>0</v>
      </c>
      <c r="G17" s="88">
        <f>IFERROR(F17/E17,"-")</f>
        <v>0</v>
      </c>
      <c r="H17" s="197">
        <v>0</v>
      </c>
      <c r="I17" s="88">
        <f>IFERROR(H17/E17,"-")</f>
        <v>0</v>
      </c>
      <c r="J17" s="197">
        <v>0</v>
      </c>
      <c r="K17" s="88">
        <f t="shared" ref="K17" si="97">IFERROR(J17/E17,"-")</f>
        <v>0</v>
      </c>
      <c r="L17" s="185">
        <v>16</v>
      </c>
      <c r="M17" s="196">
        <v>0</v>
      </c>
      <c r="N17" s="88">
        <f t="shared" ref="N17" si="98">IFERROR(M17/L17,"-")</f>
        <v>0</v>
      </c>
      <c r="O17" s="197">
        <v>0</v>
      </c>
      <c r="P17" s="88">
        <f t="shared" ref="P17" si="99">IFERROR(O17/L17,"-")</f>
        <v>0</v>
      </c>
      <c r="Q17" s="194">
        <v>0</v>
      </c>
      <c r="R17" s="173">
        <f t="shared" ref="R17" si="100">IFERROR(Q17/L17,"-")</f>
        <v>0</v>
      </c>
      <c r="S17" s="171">
        <v>360</v>
      </c>
      <c r="T17" s="193">
        <v>0</v>
      </c>
      <c r="U17" s="173">
        <f t="shared" ref="U17" si="101">IFERROR(T17/S17,"-")</f>
        <v>0</v>
      </c>
      <c r="V17" s="194">
        <v>5</v>
      </c>
      <c r="W17" s="173">
        <f t="shared" ref="W17" si="102">IFERROR(V17/S17,"-")</f>
        <v>1.3888888888888888E-2</v>
      </c>
      <c r="X17" s="194">
        <v>0</v>
      </c>
      <c r="Y17" s="173">
        <f t="shared" ref="Y17" si="103">IFERROR(X17/S17,"-")</f>
        <v>0</v>
      </c>
      <c r="Z17" s="171">
        <v>428</v>
      </c>
      <c r="AA17" s="193">
        <v>0</v>
      </c>
      <c r="AB17" s="173">
        <f t="shared" ref="AB17" si="104">IFERROR(AA17/Z17,"-")</f>
        <v>0</v>
      </c>
      <c r="AC17" s="194">
        <v>0</v>
      </c>
      <c r="AD17" s="173">
        <f t="shared" ref="AD17" si="105">IFERROR(AC17/Z17,"-")</f>
        <v>0</v>
      </c>
      <c r="AE17" s="194">
        <v>3</v>
      </c>
      <c r="AF17" s="173">
        <f t="shared" ref="AF17" si="106">IFERROR(AE17/Z17,"-")</f>
        <v>7.0093457943925233E-3</v>
      </c>
      <c r="AG17" s="171">
        <v>364</v>
      </c>
      <c r="AH17" s="193">
        <v>0</v>
      </c>
      <c r="AI17" s="173">
        <f t="shared" ref="AI17" si="107">IFERROR(AH17/AG17,"-")</f>
        <v>0</v>
      </c>
      <c r="AJ17" s="194">
        <v>1</v>
      </c>
      <c r="AK17" s="173">
        <f t="shared" ref="AK17" si="108">IFERROR(AJ17/AG17,"-")</f>
        <v>2.7472527472527475E-3</v>
      </c>
      <c r="AL17" s="194">
        <v>1</v>
      </c>
      <c r="AM17" s="173">
        <f t="shared" ref="AM17" si="109">IFERROR(AL17/AG17,"-")</f>
        <v>2.7472527472527475E-3</v>
      </c>
      <c r="AN17" s="171">
        <v>339</v>
      </c>
      <c r="AO17" s="193">
        <v>0</v>
      </c>
      <c r="AP17" s="173">
        <f t="shared" ref="AP17" si="110">IFERROR(AO17/AN17,"-")</f>
        <v>0</v>
      </c>
      <c r="AQ17" s="194">
        <v>0</v>
      </c>
      <c r="AR17" s="173">
        <f t="shared" ref="AR17" si="111">IFERROR(AQ17/AN17,"-")</f>
        <v>0</v>
      </c>
      <c r="AS17" s="194">
        <v>0</v>
      </c>
      <c r="AT17" s="173">
        <f t="shared" ref="AT17" si="112">IFERROR(AS17/AN17,"-")</f>
        <v>0</v>
      </c>
      <c r="AU17" s="171">
        <v>207</v>
      </c>
      <c r="AV17" s="193">
        <v>0</v>
      </c>
      <c r="AW17" s="173">
        <f t="shared" ref="AW17" si="113">IFERROR(AV17/AU17,"-")</f>
        <v>0</v>
      </c>
      <c r="AX17" s="194">
        <v>0</v>
      </c>
      <c r="AY17" s="173">
        <f t="shared" ref="AY17" si="114">IFERROR(AX17/AU17,"-")</f>
        <v>0</v>
      </c>
      <c r="AZ17" s="194">
        <v>0</v>
      </c>
      <c r="BA17" s="173">
        <f t="shared" ref="BA17" si="115">IFERROR(AZ17/AU17,"-")</f>
        <v>0</v>
      </c>
      <c r="BB17" s="171">
        <f t="shared" ref="BB17" si="116">SUM(E17,L17,S17,Z17,AG17,AN17,AU17,)</f>
        <v>1722</v>
      </c>
      <c r="BC17" s="172">
        <f t="shared" ref="BC17" si="117">SUM(F17,M17,T17,AA17,AH17,AO17,AV17,)</f>
        <v>0</v>
      </c>
      <c r="BD17" s="173">
        <f t="shared" ref="BD17" si="118">IFERROR(BC17/BB17,"-")</f>
        <v>0</v>
      </c>
      <c r="BE17" s="172">
        <f t="shared" ref="BE17" si="119">SUM(H17,O17,V17,AC17,AJ17,AQ17,AX17,)</f>
        <v>6</v>
      </c>
      <c r="BF17" s="173">
        <f t="shared" ref="BF17" si="120">IFERROR(BE17/BB17,"-")</f>
        <v>3.4843205574912892E-3</v>
      </c>
      <c r="BG17" s="172">
        <f t="shared" ref="BG17" si="121">SUM(J17,Q17,X17,AE17,AL17,AS17,AZ17,)</f>
        <v>4</v>
      </c>
      <c r="BH17" s="173">
        <f t="shared" ref="BH17" si="122">IFERROR(BG17/BB17,"-")</f>
        <v>2.3228803716608595E-3</v>
      </c>
      <c r="BJ17" s="269"/>
      <c r="BK17" s="5" t="s">
        <v>212</v>
      </c>
      <c r="BL17" s="33">
        <f>(BB20-SUM(BC20,BE20,BG20))/BB20</f>
        <v>0.71521632251720746</v>
      </c>
      <c r="BM17" s="58"/>
      <c r="BN17" s="85"/>
      <c r="BO17" s="85"/>
      <c r="BP17" s="85"/>
      <c r="BQ17" s="85"/>
      <c r="BR17" s="85"/>
      <c r="BS17" s="85"/>
      <c r="BT17" s="85"/>
      <c r="BU17" s="85"/>
      <c r="BV17" s="85"/>
      <c r="BW17" s="85"/>
      <c r="BX17" s="85"/>
      <c r="BY17" s="85"/>
      <c r="BZ17" s="85"/>
    </row>
    <row r="18" spans="2:78" s="12" customFormat="1" ht="14.25" customHeight="1">
      <c r="B18" s="244"/>
      <c r="C18" s="266"/>
      <c r="D18" s="203" t="s">
        <v>74</v>
      </c>
      <c r="E18" s="40">
        <v>283</v>
      </c>
      <c r="F18" s="35">
        <v>14</v>
      </c>
      <c r="G18" s="60">
        <f t="shared" si="0"/>
        <v>4.9469964664310952E-2</v>
      </c>
      <c r="H18" s="61">
        <v>39</v>
      </c>
      <c r="I18" s="60">
        <f t="shared" si="1"/>
        <v>0.13780918727915195</v>
      </c>
      <c r="J18" s="61">
        <v>9</v>
      </c>
      <c r="K18" s="60">
        <f t="shared" si="2"/>
        <v>3.1802120141342753E-2</v>
      </c>
      <c r="L18" s="40">
        <v>961</v>
      </c>
      <c r="M18" s="35">
        <v>20</v>
      </c>
      <c r="N18" s="60">
        <f t="shared" si="3"/>
        <v>2.081165452653486E-2</v>
      </c>
      <c r="O18" s="61">
        <v>110</v>
      </c>
      <c r="P18" s="60">
        <f t="shared" si="4"/>
        <v>0.11446409989594172</v>
      </c>
      <c r="Q18" s="34">
        <v>41</v>
      </c>
      <c r="R18" s="13">
        <f t="shared" si="5"/>
        <v>4.2663891779396459E-2</v>
      </c>
      <c r="S18" s="39">
        <v>68448</v>
      </c>
      <c r="T18" s="195">
        <v>3394</v>
      </c>
      <c r="U18" s="13">
        <f t="shared" si="6"/>
        <v>4.9585086489013559E-2</v>
      </c>
      <c r="V18" s="34">
        <v>13088</v>
      </c>
      <c r="W18" s="13">
        <f t="shared" si="7"/>
        <v>0.19121084618980833</v>
      </c>
      <c r="X18" s="34">
        <v>4349</v>
      </c>
      <c r="Y18" s="13">
        <f t="shared" si="8"/>
        <v>6.3537283777466105E-2</v>
      </c>
      <c r="Z18" s="39">
        <v>51112</v>
      </c>
      <c r="AA18" s="195">
        <v>2171</v>
      </c>
      <c r="AB18" s="13">
        <f t="shared" si="9"/>
        <v>4.2475348254812959E-2</v>
      </c>
      <c r="AC18" s="34">
        <v>8385</v>
      </c>
      <c r="AD18" s="13">
        <f t="shared" si="10"/>
        <v>0.16405149475661293</v>
      </c>
      <c r="AE18" s="34">
        <v>3229</v>
      </c>
      <c r="AF18" s="13">
        <f t="shared" si="11"/>
        <v>6.317498826107372E-2</v>
      </c>
      <c r="AG18" s="39">
        <v>28675</v>
      </c>
      <c r="AH18" s="195">
        <v>728</v>
      </c>
      <c r="AI18" s="13">
        <f t="shared" si="12"/>
        <v>2.5387968613775066E-2</v>
      </c>
      <c r="AJ18" s="34">
        <v>3471</v>
      </c>
      <c r="AK18" s="13">
        <f t="shared" si="13"/>
        <v>0.1210462074978204</v>
      </c>
      <c r="AL18" s="34">
        <v>1553</v>
      </c>
      <c r="AM18" s="13">
        <f t="shared" si="14"/>
        <v>5.4158674803836092E-2</v>
      </c>
      <c r="AN18" s="39">
        <v>11213</v>
      </c>
      <c r="AO18" s="195">
        <v>138</v>
      </c>
      <c r="AP18" s="13">
        <f t="shared" si="15"/>
        <v>1.2307143494158566E-2</v>
      </c>
      <c r="AQ18" s="34">
        <v>836</v>
      </c>
      <c r="AR18" s="13">
        <f t="shared" si="16"/>
        <v>7.4556318558815657E-2</v>
      </c>
      <c r="AS18" s="34">
        <v>354</v>
      </c>
      <c r="AT18" s="13">
        <f t="shared" si="17"/>
        <v>3.157049852849371E-2</v>
      </c>
      <c r="AU18" s="39">
        <v>3552</v>
      </c>
      <c r="AV18" s="195">
        <v>17</v>
      </c>
      <c r="AW18" s="13">
        <f t="shared" si="18"/>
        <v>4.7860360360360357E-3</v>
      </c>
      <c r="AX18" s="34">
        <v>151</v>
      </c>
      <c r="AY18" s="13">
        <f t="shared" si="19"/>
        <v>4.2511261261261264E-2</v>
      </c>
      <c r="AZ18" s="34">
        <v>63</v>
      </c>
      <c r="BA18" s="13">
        <f t="shared" si="20"/>
        <v>1.7736486486486486E-2</v>
      </c>
      <c r="BB18" s="39">
        <f t="shared" si="21"/>
        <v>164244</v>
      </c>
      <c r="BC18" s="75">
        <f t="shared" si="22"/>
        <v>6482</v>
      </c>
      <c r="BD18" s="13">
        <f t="shared" si="23"/>
        <v>3.9465673023063245E-2</v>
      </c>
      <c r="BE18" s="75">
        <f t="shared" si="24"/>
        <v>26080</v>
      </c>
      <c r="BF18" s="13">
        <f t="shared" si="25"/>
        <v>0.15878814446798664</v>
      </c>
      <c r="BG18" s="75">
        <f t="shared" si="26"/>
        <v>9598</v>
      </c>
      <c r="BH18" s="13">
        <f t="shared" si="27"/>
        <v>5.8437446725603373E-2</v>
      </c>
      <c r="BJ18" s="270"/>
      <c r="BK18" s="125" t="s">
        <v>74</v>
      </c>
      <c r="BL18" s="33">
        <f>(BB22-SUM(BC22,BE22,BG22))/BB22</f>
        <v>0.71728087907531224</v>
      </c>
      <c r="BM18" s="58"/>
      <c r="BN18" s="3"/>
      <c r="BO18" s="3"/>
      <c r="BP18" s="3"/>
      <c r="BQ18" s="3"/>
      <c r="BR18" s="3"/>
      <c r="BS18" s="3"/>
      <c r="BT18" s="3"/>
      <c r="BU18" s="3"/>
      <c r="BV18" s="3"/>
      <c r="BW18" s="3"/>
      <c r="BX18" s="3"/>
      <c r="BY18" s="3"/>
      <c r="BZ18" s="3"/>
    </row>
    <row r="19" spans="2:78" s="12" customFormat="1" ht="14.25" customHeight="1">
      <c r="B19" s="242">
        <v>4</v>
      </c>
      <c r="C19" s="264" t="s">
        <v>20</v>
      </c>
      <c r="D19" s="144" t="s">
        <v>175</v>
      </c>
      <c r="E19" s="128">
        <v>103</v>
      </c>
      <c r="F19" s="89">
        <v>7</v>
      </c>
      <c r="G19" s="77">
        <f t="shared" si="0"/>
        <v>6.7961165048543687E-2</v>
      </c>
      <c r="H19" s="78">
        <v>8</v>
      </c>
      <c r="I19" s="77">
        <f t="shared" si="1"/>
        <v>7.7669902912621352E-2</v>
      </c>
      <c r="J19" s="78">
        <v>3</v>
      </c>
      <c r="K19" s="77">
        <f t="shared" si="2"/>
        <v>2.9126213592233011E-2</v>
      </c>
      <c r="L19" s="128">
        <v>292</v>
      </c>
      <c r="M19" s="89">
        <v>3</v>
      </c>
      <c r="N19" s="77">
        <f t="shared" si="3"/>
        <v>1.0273972602739725E-2</v>
      </c>
      <c r="O19" s="78">
        <v>41</v>
      </c>
      <c r="P19" s="77">
        <f t="shared" si="4"/>
        <v>0.1404109589041096</v>
      </c>
      <c r="Q19" s="78">
        <v>25</v>
      </c>
      <c r="R19" s="77">
        <f t="shared" si="5"/>
        <v>8.5616438356164379E-2</v>
      </c>
      <c r="S19" s="128">
        <v>42403</v>
      </c>
      <c r="T19" s="89">
        <v>2683</v>
      </c>
      <c r="U19" s="77">
        <f t="shared" si="6"/>
        <v>6.327382496521472E-2</v>
      </c>
      <c r="V19" s="78">
        <v>7713</v>
      </c>
      <c r="W19" s="77">
        <f t="shared" si="7"/>
        <v>0.18189750725184539</v>
      </c>
      <c r="X19" s="78">
        <v>4027</v>
      </c>
      <c r="Y19" s="77">
        <f t="shared" si="8"/>
        <v>9.4969695540409876E-2</v>
      </c>
      <c r="Z19" s="128">
        <v>33776</v>
      </c>
      <c r="AA19" s="89">
        <v>1810</v>
      </c>
      <c r="AB19" s="77">
        <f t="shared" si="9"/>
        <v>5.3588346755092373E-2</v>
      </c>
      <c r="AC19" s="78">
        <v>5178</v>
      </c>
      <c r="AD19" s="77">
        <f t="shared" si="10"/>
        <v>0.15330412126954049</v>
      </c>
      <c r="AE19" s="78">
        <v>3262</v>
      </c>
      <c r="AF19" s="77">
        <f t="shared" si="11"/>
        <v>9.657745144481289E-2</v>
      </c>
      <c r="AG19" s="128">
        <v>19988</v>
      </c>
      <c r="AH19" s="89">
        <v>608</v>
      </c>
      <c r="AI19" s="77">
        <f t="shared" si="12"/>
        <v>3.0418250950570342E-2</v>
      </c>
      <c r="AJ19" s="78">
        <v>2238</v>
      </c>
      <c r="AK19" s="77">
        <f t="shared" si="13"/>
        <v>0.11196718030818491</v>
      </c>
      <c r="AL19" s="78">
        <v>1569</v>
      </c>
      <c r="AM19" s="77">
        <f t="shared" si="14"/>
        <v>7.8497098258955372E-2</v>
      </c>
      <c r="AN19" s="128">
        <v>7598</v>
      </c>
      <c r="AO19" s="89">
        <v>124</v>
      </c>
      <c r="AP19" s="77">
        <f t="shared" si="15"/>
        <v>1.6320084232692815E-2</v>
      </c>
      <c r="AQ19" s="78">
        <v>568</v>
      </c>
      <c r="AR19" s="77">
        <f t="shared" si="16"/>
        <v>7.4756514872334826E-2</v>
      </c>
      <c r="AS19" s="78">
        <v>369</v>
      </c>
      <c r="AT19" s="77">
        <f t="shared" si="17"/>
        <v>4.8565411950513296E-2</v>
      </c>
      <c r="AU19" s="128">
        <v>2338</v>
      </c>
      <c r="AV19" s="89">
        <v>16</v>
      </c>
      <c r="AW19" s="77">
        <f t="shared" si="18"/>
        <v>6.8434559452523521E-3</v>
      </c>
      <c r="AX19" s="78">
        <v>111</v>
      </c>
      <c r="AY19" s="77">
        <f t="shared" si="19"/>
        <v>4.7476475620188197E-2</v>
      </c>
      <c r="AZ19" s="78">
        <v>43</v>
      </c>
      <c r="BA19" s="77">
        <f t="shared" si="20"/>
        <v>1.8391787852865698E-2</v>
      </c>
      <c r="BB19" s="128">
        <f t="shared" si="21"/>
        <v>106498</v>
      </c>
      <c r="BC19" s="79">
        <f t="shared" si="22"/>
        <v>5251</v>
      </c>
      <c r="BD19" s="77">
        <f>IFERROR(BC19/BB19,"-")</f>
        <v>4.930609025521606E-2</v>
      </c>
      <c r="BE19" s="79">
        <f t="shared" si="24"/>
        <v>15857</v>
      </c>
      <c r="BF19" s="77">
        <f t="shared" si="25"/>
        <v>0.1488948149261019</v>
      </c>
      <c r="BG19" s="79">
        <f t="shared" si="26"/>
        <v>9298</v>
      </c>
      <c r="BH19" s="77">
        <f t="shared" si="27"/>
        <v>8.730680388364101E-2</v>
      </c>
      <c r="BJ19" s="268" t="s">
        <v>24</v>
      </c>
      <c r="BK19" s="5" t="s">
        <v>175</v>
      </c>
      <c r="BL19" s="33">
        <f>(BB23-SUM(BC23,BE23,BG23))/BB23</f>
        <v>0.68481485359299199</v>
      </c>
      <c r="BM19" s="58"/>
      <c r="BN19" s="3"/>
      <c r="BO19" s="3"/>
      <c r="BP19" s="3"/>
      <c r="BQ19" s="3"/>
      <c r="BR19" s="3"/>
      <c r="BS19" s="3"/>
      <c r="BT19" s="3"/>
      <c r="BU19" s="3"/>
      <c r="BV19" s="3"/>
      <c r="BW19" s="3"/>
      <c r="BX19" s="3"/>
      <c r="BY19" s="3"/>
      <c r="BZ19" s="3"/>
    </row>
    <row r="20" spans="2:78" s="12" customFormat="1" ht="14.25" customHeight="1">
      <c r="B20" s="243"/>
      <c r="C20" s="265"/>
      <c r="D20" s="190" t="s">
        <v>212</v>
      </c>
      <c r="E20" s="179">
        <v>3</v>
      </c>
      <c r="F20" s="180">
        <v>0</v>
      </c>
      <c r="G20" s="67">
        <f t="shared" si="0"/>
        <v>0</v>
      </c>
      <c r="H20" s="68">
        <v>0</v>
      </c>
      <c r="I20" s="67">
        <f t="shared" si="1"/>
        <v>0</v>
      </c>
      <c r="J20" s="68">
        <v>1</v>
      </c>
      <c r="K20" s="67">
        <f t="shared" si="2"/>
        <v>0.33333333333333331</v>
      </c>
      <c r="L20" s="179">
        <v>4</v>
      </c>
      <c r="M20" s="180">
        <v>0</v>
      </c>
      <c r="N20" s="67">
        <f t="shared" si="3"/>
        <v>0</v>
      </c>
      <c r="O20" s="68">
        <v>0</v>
      </c>
      <c r="P20" s="67">
        <f t="shared" si="4"/>
        <v>0</v>
      </c>
      <c r="Q20" s="68">
        <v>0</v>
      </c>
      <c r="R20" s="67">
        <f t="shared" si="5"/>
        <v>0</v>
      </c>
      <c r="S20" s="179">
        <v>3944</v>
      </c>
      <c r="T20" s="180">
        <v>221</v>
      </c>
      <c r="U20" s="67">
        <f t="shared" si="6"/>
        <v>5.6034482758620691E-2</v>
      </c>
      <c r="V20" s="68">
        <v>615</v>
      </c>
      <c r="W20" s="67">
        <f t="shared" si="7"/>
        <v>0.15593306288032455</v>
      </c>
      <c r="X20" s="68">
        <v>384</v>
      </c>
      <c r="Y20" s="67">
        <f t="shared" si="8"/>
        <v>9.7363083164300201E-2</v>
      </c>
      <c r="Z20" s="179">
        <v>2391</v>
      </c>
      <c r="AA20" s="180">
        <v>122</v>
      </c>
      <c r="AB20" s="67">
        <f t="shared" si="9"/>
        <v>5.1024675867837724E-2</v>
      </c>
      <c r="AC20" s="68">
        <v>371</v>
      </c>
      <c r="AD20" s="67">
        <f t="shared" si="10"/>
        <v>0.15516520284399832</v>
      </c>
      <c r="AE20" s="68">
        <v>236</v>
      </c>
      <c r="AF20" s="67">
        <f t="shared" si="11"/>
        <v>9.87034713508992E-2</v>
      </c>
      <c r="AG20" s="179">
        <v>1184</v>
      </c>
      <c r="AH20" s="180">
        <v>38</v>
      </c>
      <c r="AI20" s="67">
        <f t="shared" si="12"/>
        <v>3.2094594594594593E-2</v>
      </c>
      <c r="AJ20" s="68">
        <v>133</v>
      </c>
      <c r="AK20" s="67">
        <f t="shared" si="13"/>
        <v>0.11233108108108109</v>
      </c>
      <c r="AL20" s="68">
        <v>100</v>
      </c>
      <c r="AM20" s="67">
        <f t="shared" si="14"/>
        <v>8.4459459459459457E-2</v>
      </c>
      <c r="AN20" s="179">
        <v>486</v>
      </c>
      <c r="AO20" s="180">
        <v>11</v>
      </c>
      <c r="AP20" s="67">
        <f t="shared" si="15"/>
        <v>2.2633744855967079E-2</v>
      </c>
      <c r="AQ20" s="68">
        <v>47</v>
      </c>
      <c r="AR20" s="67">
        <f t="shared" si="16"/>
        <v>9.6707818930041156E-2</v>
      </c>
      <c r="AS20" s="68">
        <v>26</v>
      </c>
      <c r="AT20" s="67">
        <f t="shared" si="17"/>
        <v>5.3497942386831275E-2</v>
      </c>
      <c r="AU20" s="179">
        <v>124</v>
      </c>
      <c r="AV20" s="180">
        <v>1</v>
      </c>
      <c r="AW20" s="67">
        <f t="shared" si="18"/>
        <v>8.0645161290322578E-3</v>
      </c>
      <c r="AX20" s="68">
        <v>7</v>
      </c>
      <c r="AY20" s="67">
        <f t="shared" si="19"/>
        <v>5.6451612903225805E-2</v>
      </c>
      <c r="AZ20" s="68">
        <v>4</v>
      </c>
      <c r="BA20" s="67">
        <f t="shared" si="20"/>
        <v>3.2258064516129031E-2</v>
      </c>
      <c r="BB20" s="179">
        <f t="shared" si="21"/>
        <v>8136</v>
      </c>
      <c r="BC20" s="69">
        <f t="shared" si="22"/>
        <v>393</v>
      </c>
      <c r="BD20" s="67">
        <f>IFERROR(BC20/BB20,"-")</f>
        <v>4.8303834808259588E-2</v>
      </c>
      <c r="BE20" s="69">
        <f t="shared" si="24"/>
        <v>1173</v>
      </c>
      <c r="BF20" s="67">
        <f t="shared" si="25"/>
        <v>0.1441740412979351</v>
      </c>
      <c r="BG20" s="69">
        <f t="shared" si="26"/>
        <v>751</v>
      </c>
      <c r="BH20" s="67">
        <f t="shared" si="27"/>
        <v>9.2305801376597843E-2</v>
      </c>
      <c r="BJ20" s="269"/>
      <c r="BK20" s="5" t="s">
        <v>212</v>
      </c>
      <c r="BL20" s="33">
        <f>(BB24-SUM(BC24,BE24,BG24))/BB24</f>
        <v>0.65576539229233843</v>
      </c>
      <c r="BM20" s="58"/>
      <c r="BN20" s="3"/>
      <c r="BO20" s="3"/>
      <c r="BP20" s="3"/>
      <c r="BQ20" s="3"/>
      <c r="BR20" s="3"/>
      <c r="BS20" s="3"/>
      <c r="BT20" s="3"/>
      <c r="BU20" s="3"/>
      <c r="BV20" s="3"/>
      <c r="BW20" s="3"/>
      <c r="BX20" s="3"/>
      <c r="BY20" s="3"/>
      <c r="BZ20" s="3"/>
    </row>
    <row r="21" spans="2:78" s="12" customFormat="1" ht="14.25" customHeight="1">
      <c r="B21" s="243"/>
      <c r="C21" s="265"/>
      <c r="D21" s="184" t="s">
        <v>274</v>
      </c>
      <c r="E21" s="171">
        <v>3</v>
      </c>
      <c r="F21" s="193">
        <v>0</v>
      </c>
      <c r="G21" s="173">
        <f t="shared" ref="G21" si="123">IFERROR(F21/E21,"-")</f>
        <v>0</v>
      </c>
      <c r="H21" s="194">
        <v>0</v>
      </c>
      <c r="I21" s="173">
        <f t="shared" ref="I21" si="124">IFERROR(H21/E21,"-")</f>
        <v>0</v>
      </c>
      <c r="J21" s="194">
        <v>0</v>
      </c>
      <c r="K21" s="173">
        <f t="shared" ref="K21" si="125">IFERROR(J21/E21,"-")</f>
        <v>0</v>
      </c>
      <c r="L21" s="171">
        <v>5</v>
      </c>
      <c r="M21" s="193">
        <v>0</v>
      </c>
      <c r="N21" s="173">
        <f t="shared" ref="N21" si="126">IFERROR(M21/L21,"-")</f>
        <v>0</v>
      </c>
      <c r="O21" s="194">
        <v>0</v>
      </c>
      <c r="P21" s="173">
        <f t="shared" ref="P21" si="127">IFERROR(O21/L21,"-")</f>
        <v>0</v>
      </c>
      <c r="Q21" s="194">
        <v>0</v>
      </c>
      <c r="R21" s="173">
        <f t="shared" ref="R21" si="128">IFERROR(Q21/L21,"-")</f>
        <v>0</v>
      </c>
      <c r="S21" s="171">
        <v>185</v>
      </c>
      <c r="T21" s="193">
        <v>0</v>
      </c>
      <c r="U21" s="173">
        <f t="shared" ref="U21" si="129">IFERROR(T21/S21,"-")</f>
        <v>0</v>
      </c>
      <c r="V21" s="194">
        <v>0</v>
      </c>
      <c r="W21" s="173">
        <f t="shared" ref="W21" si="130">IFERROR(V21/S21,"-")</f>
        <v>0</v>
      </c>
      <c r="X21" s="194">
        <v>2</v>
      </c>
      <c r="Y21" s="173">
        <f t="shared" ref="Y21" si="131">IFERROR(X21/S21,"-")</f>
        <v>1.0810810810810811E-2</v>
      </c>
      <c r="Z21" s="171">
        <v>306</v>
      </c>
      <c r="AA21" s="193">
        <v>0</v>
      </c>
      <c r="AB21" s="173">
        <f t="shared" ref="AB21" si="132">IFERROR(AA21/Z21,"-")</f>
        <v>0</v>
      </c>
      <c r="AC21" s="194">
        <v>1</v>
      </c>
      <c r="AD21" s="173">
        <f t="shared" ref="AD21" si="133">IFERROR(AC21/Z21,"-")</f>
        <v>3.2679738562091504E-3</v>
      </c>
      <c r="AE21" s="194">
        <v>0</v>
      </c>
      <c r="AF21" s="173">
        <f t="shared" ref="AF21" si="134">IFERROR(AE21/Z21,"-")</f>
        <v>0</v>
      </c>
      <c r="AG21" s="171">
        <v>267</v>
      </c>
      <c r="AH21" s="193">
        <v>0</v>
      </c>
      <c r="AI21" s="173">
        <f t="shared" ref="AI21" si="135">IFERROR(AH21/AG21,"-")</f>
        <v>0</v>
      </c>
      <c r="AJ21" s="194">
        <v>0</v>
      </c>
      <c r="AK21" s="173">
        <f t="shared" ref="AK21" si="136">IFERROR(AJ21/AG21,"-")</f>
        <v>0</v>
      </c>
      <c r="AL21" s="194">
        <v>0</v>
      </c>
      <c r="AM21" s="173">
        <f t="shared" ref="AM21" si="137">IFERROR(AL21/AG21,"-")</f>
        <v>0</v>
      </c>
      <c r="AN21" s="171">
        <v>203</v>
      </c>
      <c r="AO21" s="193">
        <v>0</v>
      </c>
      <c r="AP21" s="173">
        <f t="shared" ref="AP21" si="138">IFERROR(AO21/AN21,"-")</f>
        <v>0</v>
      </c>
      <c r="AQ21" s="194">
        <v>0</v>
      </c>
      <c r="AR21" s="173">
        <f t="shared" ref="AR21" si="139">IFERROR(AQ21/AN21,"-")</f>
        <v>0</v>
      </c>
      <c r="AS21" s="194">
        <v>0</v>
      </c>
      <c r="AT21" s="173">
        <f t="shared" ref="AT21" si="140">IFERROR(AS21/AN21,"-")</f>
        <v>0</v>
      </c>
      <c r="AU21" s="171">
        <v>155</v>
      </c>
      <c r="AV21" s="193">
        <v>0</v>
      </c>
      <c r="AW21" s="173">
        <f t="shared" ref="AW21" si="141">IFERROR(AV21/AU21,"-")</f>
        <v>0</v>
      </c>
      <c r="AX21" s="194">
        <v>0</v>
      </c>
      <c r="AY21" s="173">
        <f t="shared" ref="AY21" si="142">IFERROR(AX21/AU21,"-")</f>
        <v>0</v>
      </c>
      <c r="AZ21" s="194">
        <v>1</v>
      </c>
      <c r="BA21" s="173">
        <f t="shared" ref="BA21" si="143">IFERROR(AZ21/AU21,"-")</f>
        <v>6.4516129032258064E-3</v>
      </c>
      <c r="BB21" s="171">
        <f t="shared" ref="BB21" si="144">SUM(E21,L21,S21,Z21,AG21,AN21,AU21,)</f>
        <v>1124</v>
      </c>
      <c r="BC21" s="172">
        <f t="shared" ref="BC21" si="145">SUM(F21,M21,T21,AA21,AH21,AO21,AV21,)</f>
        <v>0</v>
      </c>
      <c r="BD21" s="173">
        <f>IFERROR(BC21/BB21,"-")</f>
        <v>0</v>
      </c>
      <c r="BE21" s="172">
        <f t="shared" ref="BE21" si="146">SUM(H21,O21,V21,AC21,AJ21,AQ21,AX21,)</f>
        <v>1</v>
      </c>
      <c r="BF21" s="173">
        <f t="shared" ref="BF21" si="147">IFERROR(BE21/BB21,"-")</f>
        <v>8.8967971530249106E-4</v>
      </c>
      <c r="BG21" s="172">
        <f t="shared" ref="BG21" si="148">SUM(J21,Q21,X21,AE21,AL21,AS21,AZ21,)</f>
        <v>3</v>
      </c>
      <c r="BH21" s="173">
        <f t="shared" ref="BH21" si="149">IFERROR(BG21/BB21,"-")</f>
        <v>2.6690391459074734E-3</v>
      </c>
      <c r="BJ21" s="270"/>
      <c r="BK21" s="125" t="s">
        <v>74</v>
      </c>
      <c r="BL21" s="33">
        <f>(BB26-SUM(BC26,BE26,BG26))/BB26</f>
        <v>0.68603133159268925</v>
      </c>
      <c r="BM21" s="58"/>
      <c r="BN21" s="3"/>
      <c r="BO21" s="3"/>
      <c r="BP21" s="3"/>
      <c r="BQ21" s="3"/>
      <c r="BR21" s="3"/>
      <c r="BS21" s="3"/>
      <c r="BT21" s="3"/>
      <c r="BU21" s="3"/>
      <c r="BV21" s="3"/>
      <c r="BW21" s="3"/>
      <c r="BX21" s="3"/>
      <c r="BY21" s="3"/>
      <c r="BZ21" s="3"/>
    </row>
    <row r="22" spans="2:78" s="12" customFormat="1" ht="14.25" customHeight="1">
      <c r="B22" s="244"/>
      <c r="C22" s="266"/>
      <c r="D22" s="146" t="s">
        <v>74</v>
      </c>
      <c r="E22" s="39">
        <v>109</v>
      </c>
      <c r="F22" s="195">
        <v>7</v>
      </c>
      <c r="G22" s="13">
        <f t="shared" si="0"/>
        <v>6.4220183486238536E-2</v>
      </c>
      <c r="H22" s="34">
        <v>8</v>
      </c>
      <c r="I22" s="13">
        <f t="shared" si="1"/>
        <v>7.3394495412844041E-2</v>
      </c>
      <c r="J22" s="34">
        <v>4</v>
      </c>
      <c r="K22" s="13">
        <f t="shared" si="2"/>
        <v>3.669724770642202E-2</v>
      </c>
      <c r="L22" s="39">
        <v>301</v>
      </c>
      <c r="M22" s="195">
        <v>3</v>
      </c>
      <c r="N22" s="13">
        <f t="shared" si="3"/>
        <v>9.9667774086378731E-3</v>
      </c>
      <c r="O22" s="34">
        <v>41</v>
      </c>
      <c r="P22" s="13">
        <f t="shared" si="4"/>
        <v>0.13621262458471761</v>
      </c>
      <c r="Q22" s="34">
        <v>25</v>
      </c>
      <c r="R22" s="13">
        <f t="shared" si="5"/>
        <v>8.3056478405315617E-2</v>
      </c>
      <c r="S22" s="39">
        <v>46532</v>
      </c>
      <c r="T22" s="195">
        <v>2904</v>
      </c>
      <c r="U22" s="13">
        <f t="shared" si="6"/>
        <v>6.2408665004727928E-2</v>
      </c>
      <c r="V22" s="34">
        <v>8328</v>
      </c>
      <c r="W22" s="13">
        <f t="shared" si="7"/>
        <v>0.17897360955901315</v>
      </c>
      <c r="X22" s="34">
        <v>4413</v>
      </c>
      <c r="Y22" s="13">
        <f t="shared" si="8"/>
        <v>9.4837960973093785E-2</v>
      </c>
      <c r="Z22" s="39">
        <v>36473</v>
      </c>
      <c r="AA22" s="195">
        <v>1932</v>
      </c>
      <c r="AB22" s="13">
        <f t="shared" si="9"/>
        <v>5.297069064787651E-2</v>
      </c>
      <c r="AC22" s="34">
        <v>5550</v>
      </c>
      <c r="AD22" s="13">
        <f t="shared" si="10"/>
        <v>0.15216735667480052</v>
      </c>
      <c r="AE22" s="34">
        <v>3498</v>
      </c>
      <c r="AF22" s="13">
        <f t="shared" si="11"/>
        <v>9.5906561017739145E-2</v>
      </c>
      <c r="AG22" s="39">
        <v>21439</v>
      </c>
      <c r="AH22" s="195">
        <v>646</v>
      </c>
      <c r="AI22" s="13">
        <f t="shared" si="12"/>
        <v>3.0132002425486262E-2</v>
      </c>
      <c r="AJ22" s="34">
        <v>2371</v>
      </c>
      <c r="AK22" s="13">
        <f t="shared" si="13"/>
        <v>0.11059284481552312</v>
      </c>
      <c r="AL22" s="34">
        <v>1669</v>
      </c>
      <c r="AM22" s="13">
        <f t="shared" si="14"/>
        <v>7.7848780260273337E-2</v>
      </c>
      <c r="AN22" s="39">
        <v>8287</v>
      </c>
      <c r="AO22" s="195">
        <v>135</v>
      </c>
      <c r="AP22" s="13">
        <f t="shared" si="15"/>
        <v>1.6290575600337878E-2</v>
      </c>
      <c r="AQ22" s="34">
        <v>615</v>
      </c>
      <c r="AR22" s="13">
        <f t="shared" si="16"/>
        <v>7.4212622179316998E-2</v>
      </c>
      <c r="AS22" s="34">
        <v>395</v>
      </c>
      <c r="AT22" s="13">
        <f t="shared" si="17"/>
        <v>4.7665017497284905E-2</v>
      </c>
      <c r="AU22" s="39">
        <v>2617</v>
      </c>
      <c r="AV22" s="195">
        <v>17</v>
      </c>
      <c r="AW22" s="13">
        <f t="shared" si="18"/>
        <v>6.4959877722583111E-3</v>
      </c>
      <c r="AX22" s="34">
        <v>118</v>
      </c>
      <c r="AY22" s="13">
        <f t="shared" si="19"/>
        <v>4.5089797478028278E-2</v>
      </c>
      <c r="AZ22" s="34">
        <v>48</v>
      </c>
      <c r="BA22" s="13">
        <f t="shared" si="20"/>
        <v>1.834161253343523E-2</v>
      </c>
      <c r="BB22" s="39">
        <f t="shared" si="21"/>
        <v>115758</v>
      </c>
      <c r="BC22" s="75">
        <f t="shared" si="22"/>
        <v>5644</v>
      </c>
      <c r="BD22" s="13">
        <f t="shared" si="23"/>
        <v>4.875688937265675E-2</v>
      </c>
      <c r="BE22" s="75">
        <f t="shared" si="24"/>
        <v>17031</v>
      </c>
      <c r="BF22" s="13">
        <f t="shared" si="25"/>
        <v>0.14712590058570466</v>
      </c>
      <c r="BG22" s="75">
        <f t="shared" si="26"/>
        <v>10052</v>
      </c>
      <c r="BH22" s="13">
        <f t="shared" si="27"/>
        <v>8.68363309663263E-2</v>
      </c>
      <c r="BJ22" s="268" t="s">
        <v>34</v>
      </c>
      <c r="BK22" s="5" t="s">
        <v>175</v>
      </c>
      <c r="BL22" s="33">
        <f>(BB27-SUM(BC27,BE27,BG27))/BB27</f>
        <v>0.78004484094597515</v>
      </c>
      <c r="BM22" s="58"/>
      <c r="BN22" s="3"/>
      <c r="BO22" s="3"/>
      <c r="BP22" s="3"/>
      <c r="BQ22" s="3"/>
      <c r="BR22" s="3"/>
      <c r="BS22" s="3"/>
      <c r="BT22" s="3"/>
      <c r="BU22" s="3"/>
      <c r="BV22" s="3"/>
      <c r="BW22" s="3"/>
      <c r="BX22" s="3"/>
      <c r="BY22" s="3"/>
      <c r="BZ22" s="3"/>
    </row>
    <row r="23" spans="2:78" s="12" customFormat="1" ht="14.25" customHeight="1">
      <c r="B23" s="242">
        <v>5</v>
      </c>
      <c r="C23" s="264" t="s">
        <v>24</v>
      </c>
      <c r="D23" s="144" t="s">
        <v>175</v>
      </c>
      <c r="E23" s="128">
        <v>155</v>
      </c>
      <c r="F23" s="89">
        <v>7</v>
      </c>
      <c r="G23" s="77">
        <f t="shared" si="0"/>
        <v>4.5161290322580643E-2</v>
      </c>
      <c r="H23" s="78">
        <v>14</v>
      </c>
      <c r="I23" s="77">
        <f t="shared" si="1"/>
        <v>9.0322580645161285E-2</v>
      </c>
      <c r="J23" s="78">
        <v>12</v>
      </c>
      <c r="K23" s="77">
        <f t="shared" si="2"/>
        <v>7.7419354838709681E-2</v>
      </c>
      <c r="L23" s="128">
        <v>474</v>
      </c>
      <c r="M23" s="89">
        <v>22</v>
      </c>
      <c r="N23" s="77">
        <f t="shared" si="3"/>
        <v>4.6413502109704644E-2</v>
      </c>
      <c r="O23" s="78">
        <v>73</v>
      </c>
      <c r="P23" s="77">
        <f t="shared" si="4"/>
        <v>0.15400843881856541</v>
      </c>
      <c r="Q23" s="78">
        <v>29</v>
      </c>
      <c r="R23" s="77">
        <f t="shared" si="5"/>
        <v>6.118143459915612E-2</v>
      </c>
      <c r="S23" s="128">
        <v>33995</v>
      </c>
      <c r="T23" s="89">
        <v>2454</v>
      </c>
      <c r="U23" s="77">
        <f t="shared" si="6"/>
        <v>7.218708633622592E-2</v>
      </c>
      <c r="V23" s="78">
        <v>7838</v>
      </c>
      <c r="W23" s="77">
        <f t="shared" si="7"/>
        <v>0.23056331813501985</v>
      </c>
      <c r="X23" s="78">
        <v>2374</v>
      </c>
      <c r="Y23" s="77">
        <f t="shared" si="8"/>
        <v>6.9833799088101195E-2</v>
      </c>
      <c r="Z23" s="128">
        <v>26116</v>
      </c>
      <c r="AA23" s="89">
        <v>1558</v>
      </c>
      <c r="AB23" s="77">
        <f t="shared" si="9"/>
        <v>5.9656915300964924E-2</v>
      </c>
      <c r="AC23" s="78">
        <v>5436</v>
      </c>
      <c r="AD23" s="77">
        <f t="shared" si="10"/>
        <v>0.20814826160208302</v>
      </c>
      <c r="AE23" s="78">
        <v>1755</v>
      </c>
      <c r="AF23" s="77">
        <f t="shared" si="11"/>
        <v>6.7200183795374485E-2</v>
      </c>
      <c r="AG23" s="128">
        <v>16038</v>
      </c>
      <c r="AH23" s="89">
        <v>579</v>
      </c>
      <c r="AI23" s="77">
        <f t="shared" si="12"/>
        <v>3.6101758323980548E-2</v>
      </c>
      <c r="AJ23" s="78">
        <v>2663</v>
      </c>
      <c r="AK23" s="77">
        <f t="shared" si="13"/>
        <v>0.16604314752462901</v>
      </c>
      <c r="AL23" s="78">
        <v>887</v>
      </c>
      <c r="AM23" s="77">
        <f t="shared" si="14"/>
        <v>5.5306147898740492E-2</v>
      </c>
      <c r="AN23" s="128">
        <v>7003</v>
      </c>
      <c r="AO23" s="89">
        <v>131</v>
      </c>
      <c r="AP23" s="77">
        <f t="shared" si="15"/>
        <v>1.8706268741967728E-2</v>
      </c>
      <c r="AQ23" s="78">
        <v>795</v>
      </c>
      <c r="AR23" s="77">
        <f t="shared" si="16"/>
        <v>0.11352277595316293</v>
      </c>
      <c r="AS23" s="78">
        <v>261</v>
      </c>
      <c r="AT23" s="77">
        <f t="shared" si="17"/>
        <v>3.7269741539340283E-2</v>
      </c>
      <c r="AU23" s="128">
        <v>2178</v>
      </c>
      <c r="AV23" s="89">
        <v>23</v>
      </c>
      <c r="AW23" s="77">
        <f t="shared" si="18"/>
        <v>1.0560146923783287E-2</v>
      </c>
      <c r="AX23" s="78">
        <v>139</v>
      </c>
      <c r="AY23" s="77">
        <f t="shared" si="19"/>
        <v>6.3820018365472908E-2</v>
      </c>
      <c r="AZ23" s="78">
        <v>43</v>
      </c>
      <c r="BA23" s="77">
        <f t="shared" si="20"/>
        <v>1.9742883379247015E-2</v>
      </c>
      <c r="BB23" s="128">
        <f t="shared" si="21"/>
        <v>85959</v>
      </c>
      <c r="BC23" s="79">
        <f t="shared" si="22"/>
        <v>4774</v>
      </c>
      <c r="BD23" s="77">
        <f t="shared" si="23"/>
        <v>5.5538105375818707E-2</v>
      </c>
      <c r="BE23" s="79">
        <f t="shared" si="24"/>
        <v>16958</v>
      </c>
      <c r="BF23" s="77">
        <f t="shared" si="25"/>
        <v>0.19728009865168278</v>
      </c>
      <c r="BG23" s="79">
        <f t="shared" si="26"/>
        <v>5361</v>
      </c>
      <c r="BH23" s="77">
        <f t="shared" si="27"/>
        <v>6.2366942379506511E-2</v>
      </c>
      <c r="BJ23" s="269"/>
      <c r="BK23" s="5" t="s">
        <v>212</v>
      </c>
      <c r="BL23" s="33">
        <f>(BB28-SUM(BC28,BE28,BG28))/BB28</f>
        <v>0.75910475433717384</v>
      </c>
      <c r="BM23" s="58"/>
      <c r="BN23" s="3"/>
      <c r="BO23" s="3"/>
      <c r="BP23" s="3"/>
      <c r="BQ23" s="3"/>
      <c r="BR23" s="3"/>
      <c r="BS23" s="3"/>
      <c r="BT23" s="3"/>
      <c r="BU23" s="3"/>
      <c r="BV23" s="3"/>
      <c r="BW23" s="3"/>
      <c r="BX23" s="3"/>
      <c r="BY23" s="3"/>
      <c r="BZ23" s="3"/>
    </row>
    <row r="24" spans="2:78" s="12" customFormat="1" ht="14.25" customHeight="1">
      <c r="B24" s="243"/>
      <c r="C24" s="265"/>
      <c r="D24" s="190" t="s">
        <v>212</v>
      </c>
      <c r="E24" s="179">
        <v>1</v>
      </c>
      <c r="F24" s="180">
        <v>0</v>
      </c>
      <c r="G24" s="67">
        <f t="shared" si="0"/>
        <v>0</v>
      </c>
      <c r="H24" s="68">
        <v>0</v>
      </c>
      <c r="I24" s="67">
        <f t="shared" si="1"/>
        <v>0</v>
      </c>
      <c r="J24" s="68">
        <v>0</v>
      </c>
      <c r="K24" s="67">
        <f t="shared" si="2"/>
        <v>0</v>
      </c>
      <c r="L24" s="179">
        <v>9</v>
      </c>
      <c r="M24" s="180">
        <v>0</v>
      </c>
      <c r="N24" s="67">
        <f t="shared" si="3"/>
        <v>0</v>
      </c>
      <c r="O24" s="68">
        <v>0</v>
      </c>
      <c r="P24" s="67">
        <f t="shared" si="4"/>
        <v>0</v>
      </c>
      <c r="Q24" s="68">
        <v>0</v>
      </c>
      <c r="R24" s="67">
        <f t="shared" si="5"/>
        <v>0</v>
      </c>
      <c r="S24" s="179">
        <v>3162</v>
      </c>
      <c r="T24" s="180">
        <v>223</v>
      </c>
      <c r="U24" s="67">
        <f t="shared" si="6"/>
        <v>7.0524984187223277E-2</v>
      </c>
      <c r="V24" s="68">
        <v>700</v>
      </c>
      <c r="W24" s="67">
        <f t="shared" si="7"/>
        <v>0.22137887413029728</v>
      </c>
      <c r="X24" s="68">
        <v>261</v>
      </c>
      <c r="Y24" s="67">
        <f t="shared" si="8"/>
        <v>8.2542694497153707E-2</v>
      </c>
      <c r="Z24" s="179">
        <v>1983</v>
      </c>
      <c r="AA24" s="180">
        <v>151</v>
      </c>
      <c r="AB24" s="67">
        <f t="shared" si="9"/>
        <v>7.6147251638930907E-2</v>
      </c>
      <c r="AC24" s="68">
        <v>417</v>
      </c>
      <c r="AD24" s="67">
        <f t="shared" si="10"/>
        <v>0.2102874432677761</v>
      </c>
      <c r="AE24" s="68">
        <v>136</v>
      </c>
      <c r="AF24" s="67">
        <f t="shared" si="11"/>
        <v>6.8582955118507316E-2</v>
      </c>
      <c r="AG24" s="179">
        <v>900</v>
      </c>
      <c r="AH24" s="180">
        <v>37</v>
      </c>
      <c r="AI24" s="67">
        <f t="shared" si="12"/>
        <v>4.1111111111111112E-2</v>
      </c>
      <c r="AJ24" s="68">
        <v>163</v>
      </c>
      <c r="AK24" s="67">
        <f t="shared" si="13"/>
        <v>0.18111111111111111</v>
      </c>
      <c r="AL24" s="68">
        <v>63</v>
      </c>
      <c r="AM24" s="67">
        <f t="shared" si="14"/>
        <v>7.0000000000000007E-2</v>
      </c>
      <c r="AN24" s="179">
        <v>376</v>
      </c>
      <c r="AO24" s="180">
        <v>8</v>
      </c>
      <c r="AP24" s="67">
        <f t="shared" si="15"/>
        <v>2.1276595744680851E-2</v>
      </c>
      <c r="AQ24" s="68">
        <v>46</v>
      </c>
      <c r="AR24" s="67">
        <f t="shared" si="16"/>
        <v>0.12234042553191489</v>
      </c>
      <c r="AS24" s="68">
        <v>24</v>
      </c>
      <c r="AT24" s="67">
        <f t="shared" si="17"/>
        <v>6.3829787234042548E-2</v>
      </c>
      <c r="AU24" s="179">
        <v>82</v>
      </c>
      <c r="AV24" s="180">
        <v>1</v>
      </c>
      <c r="AW24" s="67">
        <f t="shared" si="18"/>
        <v>1.2195121951219513E-2</v>
      </c>
      <c r="AX24" s="68">
        <v>10</v>
      </c>
      <c r="AY24" s="67">
        <f t="shared" si="19"/>
        <v>0.12195121951219512</v>
      </c>
      <c r="AZ24" s="68">
        <v>2</v>
      </c>
      <c r="BA24" s="67">
        <f t="shared" si="20"/>
        <v>2.4390243902439025E-2</v>
      </c>
      <c r="BB24" s="179">
        <f t="shared" si="21"/>
        <v>6513</v>
      </c>
      <c r="BC24" s="69">
        <f t="shared" si="22"/>
        <v>420</v>
      </c>
      <c r="BD24" s="67">
        <f t="shared" si="23"/>
        <v>6.4486411791801007E-2</v>
      </c>
      <c r="BE24" s="69">
        <f t="shared" si="24"/>
        <v>1336</v>
      </c>
      <c r="BF24" s="67">
        <f t="shared" si="25"/>
        <v>0.20512820512820512</v>
      </c>
      <c r="BG24" s="69">
        <f t="shared" si="26"/>
        <v>486</v>
      </c>
      <c r="BH24" s="67">
        <f t="shared" si="27"/>
        <v>7.4619990787655452E-2</v>
      </c>
      <c r="BJ24" s="270"/>
      <c r="BK24" s="125" t="s">
        <v>74</v>
      </c>
      <c r="BL24" s="33">
        <f>(BB30-SUM(BC30,BE30,BG30))/BB30</f>
        <v>0.78165120176939162</v>
      </c>
      <c r="BM24" s="58"/>
      <c r="BN24" s="3"/>
      <c r="BO24" s="3"/>
      <c r="BP24" s="3"/>
      <c r="BQ24" s="3"/>
      <c r="BR24" s="3"/>
      <c r="BS24" s="3"/>
      <c r="BT24" s="3"/>
      <c r="BU24" s="3"/>
      <c r="BV24" s="3"/>
      <c r="BW24" s="3"/>
      <c r="BX24" s="3"/>
      <c r="BY24" s="3"/>
      <c r="BZ24" s="3"/>
    </row>
    <row r="25" spans="2:78" s="12" customFormat="1" ht="14.25" customHeight="1">
      <c r="B25" s="243"/>
      <c r="C25" s="265"/>
      <c r="D25" s="184" t="s">
        <v>274</v>
      </c>
      <c r="E25" s="171">
        <v>2</v>
      </c>
      <c r="F25" s="193">
        <v>0</v>
      </c>
      <c r="G25" s="173">
        <f t="shared" ref="G25" si="150">IFERROR(F25/E25,"-")</f>
        <v>0</v>
      </c>
      <c r="H25" s="194">
        <v>0</v>
      </c>
      <c r="I25" s="173">
        <f t="shared" ref="I25" si="151">IFERROR(H25/E25,"-")</f>
        <v>0</v>
      </c>
      <c r="J25" s="194">
        <v>0</v>
      </c>
      <c r="K25" s="173">
        <f t="shared" ref="K25" si="152">IFERROR(J25/E25,"-")</f>
        <v>0</v>
      </c>
      <c r="L25" s="171">
        <v>8</v>
      </c>
      <c r="M25" s="193">
        <v>0</v>
      </c>
      <c r="N25" s="173">
        <f t="shared" ref="N25" si="153">IFERROR(M25/L25,"-")</f>
        <v>0</v>
      </c>
      <c r="O25" s="194">
        <v>0</v>
      </c>
      <c r="P25" s="173">
        <f t="shared" ref="P25" si="154">IFERROR(O25/L25,"-")</f>
        <v>0</v>
      </c>
      <c r="Q25" s="194">
        <v>0</v>
      </c>
      <c r="R25" s="173">
        <f t="shared" ref="R25" si="155">IFERROR(Q25/L25,"-")</f>
        <v>0</v>
      </c>
      <c r="S25" s="171">
        <v>138</v>
      </c>
      <c r="T25" s="193">
        <v>0</v>
      </c>
      <c r="U25" s="173">
        <f t="shared" ref="U25" si="156">IFERROR(T25/S25,"-")</f>
        <v>0</v>
      </c>
      <c r="V25" s="194">
        <v>0</v>
      </c>
      <c r="W25" s="173">
        <f t="shared" ref="W25" si="157">IFERROR(V25/S25,"-")</f>
        <v>0</v>
      </c>
      <c r="X25" s="194">
        <v>2</v>
      </c>
      <c r="Y25" s="173">
        <f t="shared" ref="Y25" si="158">IFERROR(X25/S25,"-")</f>
        <v>1.4492753623188406E-2</v>
      </c>
      <c r="Z25" s="171">
        <v>233</v>
      </c>
      <c r="AA25" s="193">
        <v>0</v>
      </c>
      <c r="AB25" s="173">
        <f t="shared" ref="AB25" si="159">IFERROR(AA25/Z25,"-")</f>
        <v>0</v>
      </c>
      <c r="AC25" s="194">
        <v>3</v>
      </c>
      <c r="AD25" s="173">
        <f t="shared" ref="AD25" si="160">IFERROR(AC25/Z25,"-")</f>
        <v>1.2875536480686695E-2</v>
      </c>
      <c r="AE25" s="194">
        <v>1</v>
      </c>
      <c r="AF25" s="173">
        <f t="shared" ref="AF25" si="161">IFERROR(AE25/Z25,"-")</f>
        <v>4.2918454935622317E-3</v>
      </c>
      <c r="AG25" s="171">
        <v>233</v>
      </c>
      <c r="AH25" s="193">
        <v>0</v>
      </c>
      <c r="AI25" s="173">
        <f t="shared" ref="AI25" si="162">IFERROR(AH25/AG25,"-")</f>
        <v>0</v>
      </c>
      <c r="AJ25" s="194">
        <v>0</v>
      </c>
      <c r="AK25" s="173">
        <f t="shared" ref="AK25" si="163">IFERROR(AJ25/AG25,"-")</f>
        <v>0</v>
      </c>
      <c r="AL25" s="194">
        <v>0</v>
      </c>
      <c r="AM25" s="173">
        <f t="shared" ref="AM25" si="164">IFERROR(AL25/AG25,"-")</f>
        <v>0</v>
      </c>
      <c r="AN25" s="171">
        <v>214</v>
      </c>
      <c r="AO25" s="193">
        <v>0</v>
      </c>
      <c r="AP25" s="173">
        <f t="shared" ref="AP25" si="165">IFERROR(AO25/AN25,"-")</f>
        <v>0</v>
      </c>
      <c r="AQ25" s="194">
        <v>0</v>
      </c>
      <c r="AR25" s="173">
        <f t="shared" ref="AR25" si="166">IFERROR(AQ25/AN25,"-")</f>
        <v>0</v>
      </c>
      <c r="AS25" s="194">
        <v>0</v>
      </c>
      <c r="AT25" s="173">
        <f t="shared" ref="AT25" si="167">IFERROR(AS25/AN25,"-")</f>
        <v>0</v>
      </c>
      <c r="AU25" s="171">
        <v>152</v>
      </c>
      <c r="AV25" s="193">
        <v>0</v>
      </c>
      <c r="AW25" s="173">
        <f t="shared" ref="AW25" si="168">IFERROR(AV25/AU25,"-")</f>
        <v>0</v>
      </c>
      <c r="AX25" s="194">
        <v>0</v>
      </c>
      <c r="AY25" s="173">
        <f t="shared" ref="AY25" si="169">IFERROR(AX25/AU25,"-")</f>
        <v>0</v>
      </c>
      <c r="AZ25" s="194">
        <v>0</v>
      </c>
      <c r="BA25" s="173">
        <f t="shared" ref="BA25" si="170">IFERROR(AZ25/AU25,"-")</f>
        <v>0</v>
      </c>
      <c r="BB25" s="171">
        <f t="shared" ref="BB25" si="171">SUM(E25,L25,S25,Z25,AG25,AN25,AU25,)</f>
        <v>980</v>
      </c>
      <c r="BC25" s="172">
        <f t="shared" ref="BC25" si="172">SUM(F25,M25,T25,AA25,AH25,AO25,AV25,)</f>
        <v>0</v>
      </c>
      <c r="BD25" s="173">
        <f t="shared" ref="BD25" si="173">IFERROR(BC25/BB25,"-")</f>
        <v>0</v>
      </c>
      <c r="BE25" s="172">
        <f t="shared" ref="BE25" si="174">SUM(H25,O25,V25,AC25,AJ25,AQ25,AX25,)</f>
        <v>3</v>
      </c>
      <c r="BF25" s="173">
        <f t="shared" ref="BF25" si="175">IFERROR(BE25/BB25,"-")</f>
        <v>3.0612244897959182E-3</v>
      </c>
      <c r="BG25" s="172">
        <f t="shared" ref="BG25" si="176">SUM(J25,Q25,X25,AE25,AL25,AS25,AZ25,)</f>
        <v>3</v>
      </c>
      <c r="BH25" s="173">
        <f t="shared" ref="BH25" si="177">IFERROR(BG25/BB25,"-")</f>
        <v>3.0612244897959182E-3</v>
      </c>
      <c r="BJ25" s="268" t="s">
        <v>43</v>
      </c>
      <c r="BK25" s="5" t="s">
        <v>175</v>
      </c>
      <c r="BL25" s="33">
        <f>(BB31-SUM(BC31,BE31,BG31))/BB31</f>
        <v>0.73739972485751548</v>
      </c>
      <c r="BM25" s="58"/>
      <c r="BN25" s="3"/>
      <c r="BO25" s="3"/>
      <c r="BP25" s="3"/>
      <c r="BQ25" s="3"/>
      <c r="BR25" s="3"/>
      <c r="BS25" s="3"/>
      <c r="BT25" s="3"/>
      <c r="BU25" s="3"/>
      <c r="BV25" s="3"/>
      <c r="BW25" s="3"/>
      <c r="BX25" s="3"/>
      <c r="BY25" s="3"/>
      <c r="BZ25" s="3"/>
    </row>
    <row r="26" spans="2:78" s="12" customFormat="1" ht="14.25" customHeight="1">
      <c r="B26" s="244"/>
      <c r="C26" s="266"/>
      <c r="D26" s="146" t="s">
        <v>74</v>
      </c>
      <c r="E26" s="39">
        <v>158</v>
      </c>
      <c r="F26" s="195">
        <v>7</v>
      </c>
      <c r="G26" s="13">
        <f t="shared" si="0"/>
        <v>4.4303797468354431E-2</v>
      </c>
      <c r="H26" s="34">
        <v>14</v>
      </c>
      <c r="I26" s="13">
        <f t="shared" si="1"/>
        <v>8.8607594936708861E-2</v>
      </c>
      <c r="J26" s="34">
        <v>12</v>
      </c>
      <c r="K26" s="13">
        <f t="shared" si="2"/>
        <v>7.5949367088607597E-2</v>
      </c>
      <c r="L26" s="39">
        <v>491</v>
      </c>
      <c r="M26" s="195">
        <v>22</v>
      </c>
      <c r="N26" s="13">
        <f t="shared" si="3"/>
        <v>4.4806517311608958E-2</v>
      </c>
      <c r="O26" s="34">
        <v>73</v>
      </c>
      <c r="P26" s="13">
        <f t="shared" si="4"/>
        <v>0.14867617107942974</v>
      </c>
      <c r="Q26" s="34">
        <v>29</v>
      </c>
      <c r="R26" s="13">
        <f t="shared" si="5"/>
        <v>5.9063136456211814E-2</v>
      </c>
      <c r="S26" s="39">
        <v>37295</v>
      </c>
      <c r="T26" s="195">
        <v>2677</v>
      </c>
      <c r="U26" s="13">
        <f t="shared" si="6"/>
        <v>7.1779058855074407E-2</v>
      </c>
      <c r="V26" s="34">
        <v>8538</v>
      </c>
      <c r="W26" s="13">
        <f t="shared" si="7"/>
        <v>0.22893149215712563</v>
      </c>
      <c r="X26" s="34">
        <v>2637</v>
      </c>
      <c r="Y26" s="13">
        <f t="shared" si="8"/>
        <v>7.0706529025338513E-2</v>
      </c>
      <c r="Z26" s="39">
        <v>28332</v>
      </c>
      <c r="AA26" s="195">
        <v>1709</v>
      </c>
      <c r="AB26" s="13">
        <f t="shared" si="9"/>
        <v>6.0320485669913881E-2</v>
      </c>
      <c r="AC26" s="34">
        <v>5856</v>
      </c>
      <c r="AD26" s="13">
        <f t="shared" si="10"/>
        <v>0.20669207962727656</v>
      </c>
      <c r="AE26" s="34">
        <v>1892</v>
      </c>
      <c r="AF26" s="13">
        <f t="shared" si="11"/>
        <v>6.6779613158266277E-2</v>
      </c>
      <c r="AG26" s="39">
        <v>17171</v>
      </c>
      <c r="AH26" s="195">
        <v>616</v>
      </c>
      <c r="AI26" s="13">
        <f t="shared" si="12"/>
        <v>3.5874439461883408E-2</v>
      </c>
      <c r="AJ26" s="34">
        <v>2826</v>
      </c>
      <c r="AK26" s="13">
        <f t="shared" si="13"/>
        <v>0.16457981480403006</v>
      </c>
      <c r="AL26" s="34">
        <v>950</v>
      </c>
      <c r="AM26" s="13">
        <f t="shared" si="14"/>
        <v>5.5325840079203305E-2</v>
      </c>
      <c r="AN26" s="39">
        <v>7593</v>
      </c>
      <c r="AO26" s="195">
        <v>139</v>
      </c>
      <c r="AP26" s="13">
        <f t="shared" si="15"/>
        <v>1.8306334782036086E-2</v>
      </c>
      <c r="AQ26" s="34">
        <v>841</v>
      </c>
      <c r="AR26" s="13">
        <f t="shared" si="16"/>
        <v>0.11075991044382984</v>
      </c>
      <c r="AS26" s="34">
        <v>285</v>
      </c>
      <c r="AT26" s="13">
        <f t="shared" si="17"/>
        <v>3.7534571315685501E-2</v>
      </c>
      <c r="AU26" s="39">
        <v>2412</v>
      </c>
      <c r="AV26" s="195">
        <v>24</v>
      </c>
      <c r="AW26" s="13">
        <f t="shared" si="18"/>
        <v>9.9502487562189053E-3</v>
      </c>
      <c r="AX26" s="34">
        <v>149</v>
      </c>
      <c r="AY26" s="13">
        <f t="shared" si="19"/>
        <v>6.1774461028192375E-2</v>
      </c>
      <c r="AZ26" s="34">
        <v>45</v>
      </c>
      <c r="BA26" s="13">
        <f t="shared" si="20"/>
        <v>1.8656716417910446E-2</v>
      </c>
      <c r="BB26" s="39">
        <f t="shared" si="21"/>
        <v>93452</v>
      </c>
      <c r="BC26" s="75">
        <f t="shared" si="22"/>
        <v>5194</v>
      </c>
      <c r="BD26" s="13">
        <f t="shared" si="23"/>
        <v>5.5579334845696188E-2</v>
      </c>
      <c r="BE26" s="75">
        <f t="shared" si="24"/>
        <v>18297</v>
      </c>
      <c r="BF26" s="13">
        <f t="shared" si="25"/>
        <v>0.19579035226640415</v>
      </c>
      <c r="BG26" s="75">
        <f t="shared" si="26"/>
        <v>5850</v>
      </c>
      <c r="BH26" s="13">
        <f t="shared" si="27"/>
        <v>6.2598981295210382E-2</v>
      </c>
      <c r="BJ26" s="269"/>
      <c r="BK26" s="5" t="s">
        <v>212</v>
      </c>
      <c r="BL26" s="33">
        <f>(BB32-SUM(BC32,BE32,BG32))/BB32</f>
        <v>0.7000312304809494</v>
      </c>
      <c r="BM26" s="58"/>
      <c r="BN26" s="3"/>
      <c r="BO26" s="3"/>
      <c r="BP26" s="3"/>
      <c r="BQ26" s="3"/>
      <c r="BR26" s="3"/>
      <c r="BS26" s="3"/>
      <c r="BT26" s="3"/>
      <c r="BU26" s="3"/>
      <c r="BV26" s="3"/>
      <c r="BW26" s="3"/>
      <c r="BX26" s="3"/>
      <c r="BY26" s="3"/>
      <c r="BZ26" s="3"/>
    </row>
    <row r="27" spans="2:78" s="12" customFormat="1" ht="14.25" customHeight="1">
      <c r="B27" s="242">
        <v>6</v>
      </c>
      <c r="C27" s="264" t="s">
        <v>34</v>
      </c>
      <c r="D27" s="144" t="s">
        <v>175</v>
      </c>
      <c r="E27" s="128">
        <v>442</v>
      </c>
      <c r="F27" s="89">
        <v>7</v>
      </c>
      <c r="G27" s="77">
        <f t="shared" si="0"/>
        <v>1.5837104072398189E-2</v>
      </c>
      <c r="H27" s="78">
        <v>43</v>
      </c>
      <c r="I27" s="77">
        <f t="shared" si="1"/>
        <v>9.7285067873303169E-2</v>
      </c>
      <c r="J27" s="78">
        <v>18</v>
      </c>
      <c r="K27" s="77">
        <f t="shared" si="2"/>
        <v>4.072398190045249E-2</v>
      </c>
      <c r="L27" s="128">
        <v>996</v>
      </c>
      <c r="M27" s="89">
        <v>16</v>
      </c>
      <c r="N27" s="77">
        <f t="shared" si="3"/>
        <v>1.6064257028112448E-2</v>
      </c>
      <c r="O27" s="78">
        <v>90</v>
      </c>
      <c r="P27" s="77">
        <f t="shared" si="4"/>
        <v>9.036144578313253E-2</v>
      </c>
      <c r="Q27" s="78">
        <v>37</v>
      </c>
      <c r="R27" s="77">
        <f t="shared" si="5"/>
        <v>3.7148594377510037E-2</v>
      </c>
      <c r="S27" s="128">
        <v>42663</v>
      </c>
      <c r="T27" s="89">
        <v>1428</v>
      </c>
      <c r="U27" s="77">
        <f t="shared" si="6"/>
        <v>3.3471626467899585E-2</v>
      </c>
      <c r="V27" s="78">
        <v>7423</v>
      </c>
      <c r="W27" s="77">
        <f t="shared" si="7"/>
        <v>0.17399151489581136</v>
      </c>
      <c r="X27" s="78">
        <v>2298</v>
      </c>
      <c r="Y27" s="77">
        <f t="shared" si="8"/>
        <v>5.3864003937838405E-2</v>
      </c>
      <c r="Z27" s="128">
        <v>32413</v>
      </c>
      <c r="AA27" s="89">
        <v>847</v>
      </c>
      <c r="AB27" s="77">
        <f t="shared" si="9"/>
        <v>2.6131490451362108E-2</v>
      </c>
      <c r="AC27" s="78">
        <v>5149</v>
      </c>
      <c r="AD27" s="77">
        <f t="shared" si="10"/>
        <v>0.15885601456205845</v>
      </c>
      <c r="AE27" s="78">
        <v>1701</v>
      </c>
      <c r="AF27" s="77">
        <f t="shared" si="11"/>
        <v>5.247894363372721E-2</v>
      </c>
      <c r="AG27" s="128">
        <v>19381</v>
      </c>
      <c r="AH27" s="89">
        <v>321</v>
      </c>
      <c r="AI27" s="77">
        <f t="shared" si="12"/>
        <v>1.6562612868273052E-2</v>
      </c>
      <c r="AJ27" s="78">
        <v>2197</v>
      </c>
      <c r="AK27" s="77">
        <f t="shared" si="13"/>
        <v>0.11335844383674733</v>
      </c>
      <c r="AL27" s="78">
        <v>805</v>
      </c>
      <c r="AM27" s="77">
        <f t="shared" si="14"/>
        <v>4.1535524482740831E-2</v>
      </c>
      <c r="AN27" s="128">
        <v>8162</v>
      </c>
      <c r="AO27" s="89">
        <v>71</v>
      </c>
      <c r="AP27" s="77">
        <f t="shared" si="15"/>
        <v>8.6988483214898316E-3</v>
      </c>
      <c r="AQ27" s="78">
        <v>633</v>
      </c>
      <c r="AR27" s="77">
        <f t="shared" si="16"/>
        <v>7.7554520950747372E-2</v>
      </c>
      <c r="AS27" s="78">
        <v>201</v>
      </c>
      <c r="AT27" s="77">
        <f t="shared" si="17"/>
        <v>2.4626317079147267E-2</v>
      </c>
      <c r="AU27" s="128">
        <v>2542</v>
      </c>
      <c r="AV27" s="89">
        <v>13</v>
      </c>
      <c r="AW27" s="77">
        <f t="shared" si="18"/>
        <v>5.1140833988985055E-3</v>
      </c>
      <c r="AX27" s="78">
        <v>119</v>
      </c>
      <c r="AY27" s="77">
        <f t="shared" si="19"/>
        <v>4.6813532651455547E-2</v>
      </c>
      <c r="AZ27" s="78">
        <v>30</v>
      </c>
      <c r="BA27" s="77">
        <f t="shared" si="20"/>
        <v>1.1801730920535013E-2</v>
      </c>
      <c r="BB27" s="128">
        <f t="shared" si="21"/>
        <v>106599</v>
      </c>
      <c r="BC27" s="79">
        <f t="shared" si="22"/>
        <v>2703</v>
      </c>
      <c r="BD27" s="77">
        <f t="shared" si="23"/>
        <v>2.5356710663327047E-2</v>
      </c>
      <c r="BE27" s="79">
        <f t="shared" si="24"/>
        <v>15654</v>
      </c>
      <c r="BF27" s="77">
        <f t="shared" si="25"/>
        <v>0.14684940759294177</v>
      </c>
      <c r="BG27" s="79">
        <f t="shared" si="26"/>
        <v>5090</v>
      </c>
      <c r="BH27" s="77">
        <f t="shared" si="27"/>
        <v>4.7749040797756076E-2</v>
      </c>
      <c r="BJ27" s="270"/>
      <c r="BK27" s="125" t="s">
        <v>74</v>
      </c>
      <c r="BL27" s="33">
        <f>(BB34-SUM(BC34,BE34,BG34))/BB34</f>
        <v>0.73796496159831337</v>
      </c>
      <c r="BM27" s="58"/>
      <c r="BN27" s="3"/>
      <c r="BO27" s="3"/>
      <c r="BP27" s="3"/>
      <c r="BQ27" s="3"/>
      <c r="BR27" s="3"/>
      <c r="BS27" s="3"/>
      <c r="BT27" s="3"/>
      <c r="BU27" s="3"/>
      <c r="BV27" s="3"/>
      <c r="BW27" s="3"/>
      <c r="BX27" s="3"/>
      <c r="BY27" s="3"/>
      <c r="BZ27" s="3"/>
    </row>
    <row r="28" spans="2:78" s="12" customFormat="1" ht="14.25" customHeight="1">
      <c r="B28" s="243"/>
      <c r="C28" s="265"/>
      <c r="D28" s="190" t="s">
        <v>212</v>
      </c>
      <c r="E28" s="179">
        <v>7</v>
      </c>
      <c r="F28" s="180">
        <v>1</v>
      </c>
      <c r="G28" s="67">
        <f t="shared" si="0"/>
        <v>0.14285714285714285</v>
      </c>
      <c r="H28" s="68">
        <v>1</v>
      </c>
      <c r="I28" s="67">
        <f t="shared" si="1"/>
        <v>0.14285714285714285</v>
      </c>
      <c r="J28" s="68">
        <v>0</v>
      </c>
      <c r="K28" s="67">
        <f t="shared" si="2"/>
        <v>0</v>
      </c>
      <c r="L28" s="179">
        <v>22</v>
      </c>
      <c r="M28" s="180">
        <v>0</v>
      </c>
      <c r="N28" s="67">
        <f t="shared" si="3"/>
        <v>0</v>
      </c>
      <c r="O28" s="68">
        <v>0</v>
      </c>
      <c r="P28" s="67">
        <f t="shared" si="4"/>
        <v>0</v>
      </c>
      <c r="Q28" s="68">
        <v>1</v>
      </c>
      <c r="R28" s="67">
        <f t="shared" si="5"/>
        <v>4.5454545454545456E-2</v>
      </c>
      <c r="S28" s="179">
        <v>3647</v>
      </c>
      <c r="T28" s="180">
        <v>128</v>
      </c>
      <c r="U28" s="67">
        <f t="shared" si="6"/>
        <v>3.5097340279681928E-2</v>
      </c>
      <c r="V28" s="68">
        <v>624</v>
      </c>
      <c r="W28" s="67">
        <f t="shared" si="7"/>
        <v>0.17109953386344942</v>
      </c>
      <c r="X28" s="68">
        <v>214</v>
      </c>
      <c r="Y28" s="67">
        <f t="shared" si="8"/>
        <v>5.8678365780093229E-2</v>
      </c>
      <c r="Z28" s="179">
        <v>2138</v>
      </c>
      <c r="AA28" s="180">
        <v>64</v>
      </c>
      <c r="AB28" s="67">
        <f t="shared" si="9"/>
        <v>2.9934518241347054E-2</v>
      </c>
      <c r="AC28" s="68">
        <v>356</v>
      </c>
      <c r="AD28" s="67">
        <f t="shared" si="10"/>
        <v>0.16651075771749299</v>
      </c>
      <c r="AE28" s="68">
        <v>140</v>
      </c>
      <c r="AF28" s="67">
        <f t="shared" si="11"/>
        <v>6.5481758652946684E-2</v>
      </c>
      <c r="AG28" s="179">
        <v>1137</v>
      </c>
      <c r="AH28" s="180">
        <v>25</v>
      </c>
      <c r="AI28" s="67">
        <f t="shared" si="12"/>
        <v>2.1987686895338612E-2</v>
      </c>
      <c r="AJ28" s="68">
        <v>141</v>
      </c>
      <c r="AK28" s="67">
        <f t="shared" si="13"/>
        <v>0.12401055408970976</v>
      </c>
      <c r="AL28" s="68">
        <v>72</v>
      </c>
      <c r="AM28" s="67">
        <f t="shared" si="14"/>
        <v>6.3324538258575203E-2</v>
      </c>
      <c r="AN28" s="179">
        <v>477</v>
      </c>
      <c r="AO28" s="180">
        <v>1</v>
      </c>
      <c r="AP28" s="67">
        <f t="shared" si="15"/>
        <v>2.0964360587002098E-3</v>
      </c>
      <c r="AQ28" s="68">
        <v>30</v>
      </c>
      <c r="AR28" s="67">
        <f t="shared" si="16"/>
        <v>6.2893081761006289E-2</v>
      </c>
      <c r="AS28" s="68">
        <v>18</v>
      </c>
      <c r="AT28" s="67">
        <f t="shared" si="17"/>
        <v>3.7735849056603772E-2</v>
      </c>
      <c r="AU28" s="179">
        <v>123</v>
      </c>
      <c r="AV28" s="180">
        <v>0</v>
      </c>
      <c r="AW28" s="67">
        <f t="shared" si="18"/>
        <v>0</v>
      </c>
      <c r="AX28" s="68">
        <v>2</v>
      </c>
      <c r="AY28" s="67">
        <f t="shared" si="19"/>
        <v>1.6260162601626018E-2</v>
      </c>
      <c r="AZ28" s="68">
        <v>1</v>
      </c>
      <c r="BA28" s="67">
        <f t="shared" si="20"/>
        <v>8.130081300813009E-3</v>
      </c>
      <c r="BB28" s="179">
        <f t="shared" si="21"/>
        <v>7551</v>
      </c>
      <c r="BC28" s="69">
        <f t="shared" si="22"/>
        <v>219</v>
      </c>
      <c r="BD28" s="67">
        <f t="shared" si="23"/>
        <v>2.9002781088597537E-2</v>
      </c>
      <c r="BE28" s="69">
        <f t="shared" si="24"/>
        <v>1154</v>
      </c>
      <c r="BF28" s="67">
        <f t="shared" si="25"/>
        <v>0.15282744007416235</v>
      </c>
      <c r="BG28" s="69">
        <f t="shared" si="26"/>
        <v>446</v>
      </c>
      <c r="BH28" s="67">
        <f t="shared" si="27"/>
        <v>5.9065024500066218E-2</v>
      </c>
      <c r="BJ28" s="268" t="s">
        <v>56</v>
      </c>
      <c r="BK28" s="5" t="s">
        <v>175</v>
      </c>
      <c r="BL28" s="33">
        <f>(BB35-SUM(BC35,BE35,BG35))/BB35</f>
        <v>0.80242700941001965</v>
      </c>
      <c r="BM28" s="58"/>
      <c r="BN28" s="3"/>
      <c r="BO28" s="3"/>
      <c r="BP28" s="3"/>
      <c r="BQ28" s="3"/>
      <c r="BR28" s="3"/>
      <c r="BS28" s="3"/>
      <c r="BT28" s="3"/>
      <c r="BU28" s="3"/>
      <c r="BV28" s="3"/>
      <c r="BW28" s="3"/>
      <c r="BX28" s="3"/>
      <c r="BY28" s="3"/>
      <c r="BZ28" s="3"/>
    </row>
    <row r="29" spans="2:78" s="12" customFormat="1" ht="14.25" customHeight="1">
      <c r="B29" s="243"/>
      <c r="C29" s="265"/>
      <c r="D29" s="184" t="s">
        <v>274</v>
      </c>
      <c r="E29" s="171">
        <v>10</v>
      </c>
      <c r="F29" s="193">
        <v>0</v>
      </c>
      <c r="G29" s="173">
        <f t="shared" ref="G29" si="178">IFERROR(F29/E29,"-")</f>
        <v>0</v>
      </c>
      <c r="H29" s="194">
        <v>0</v>
      </c>
      <c r="I29" s="173">
        <f t="shared" ref="I29" si="179">IFERROR(H29/E29,"-")</f>
        <v>0</v>
      </c>
      <c r="J29" s="194">
        <v>0</v>
      </c>
      <c r="K29" s="173">
        <f t="shared" ref="K29" si="180">IFERROR(J29/E29,"-")</f>
        <v>0</v>
      </c>
      <c r="L29" s="171">
        <v>21</v>
      </c>
      <c r="M29" s="193">
        <v>0</v>
      </c>
      <c r="N29" s="173">
        <f>IFERROR(M29/L29,"-")</f>
        <v>0</v>
      </c>
      <c r="O29" s="194">
        <v>0</v>
      </c>
      <c r="P29" s="173">
        <f t="shared" ref="P29" si="181">IFERROR(O29/L29,"-")</f>
        <v>0</v>
      </c>
      <c r="Q29" s="194">
        <v>0</v>
      </c>
      <c r="R29" s="173">
        <f t="shared" ref="R29" si="182">IFERROR(Q29/L29,"-")</f>
        <v>0</v>
      </c>
      <c r="S29" s="171">
        <v>200</v>
      </c>
      <c r="T29" s="193">
        <v>0</v>
      </c>
      <c r="U29" s="173">
        <f t="shared" ref="U29" si="183">IFERROR(T29/S29,"-")</f>
        <v>0</v>
      </c>
      <c r="V29" s="194">
        <v>0</v>
      </c>
      <c r="W29" s="173">
        <f t="shared" ref="W29" si="184">IFERROR(V29/S29,"-")</f>
        <v>0</v>
      </c>
      <c r="X29" s="194">
        <v>1</v>
      </c>
      <c r="Y29" s="173">
        <f t="shared" ref="Y29" si="185">IFERROR(X29/S29,"-")</f>
        <v>5.0000000000000001E-3</v>
      </c>
      <c r="Z29" s="171">
        <v>350</v>
      </c>
      <c r="AA29" s="193">
        <v>0</v>
      </c>
      <c r="AB29" s="173">
        <f t="shared" ref="AB29" si="186">IFERROR(AA29/Z29,"-")</f>
        <v>0</v>
      </c>
      <c r="AC29" s="194">
        <v>1</v>
      </c>
      <c r="AD29" s="173">
        <f t="shared" ref="AD29" si="187">IFERROR(AC29/Z29,"-")</f>
        <v>2.8571428571428571E-3</v>
      </c>
      <c r="AE29" s="194">
        <v>1</v>
      </c>
      <c r="AF29" s="173">
        <f t="shared" ref="AF29" si="188">IFERROR(AE29/Z29,"-")</f>
        <v>2.8571428571428571E-3</v>
      </c>
      <c r="AG29" s="171">
        <v>368</v>
      </c>
      <c r="AH29" s="193">
        <v>0</v>
      </c>
      <c r="AI29" s="173">
        <f t="shared" ref="AI29" si="189">IFERROR(AH29/AG29,"-")</f>
        <v>0</v>
      </c>
      <c r="AJ29" s="194">
        <v>0</v>
      </c>
      <c r="AK29" s="173">
        <f t="shared" ref="AK29" si="190">IFERROR(AJ29/AG29,"-")</f>
        <v>0</v>
      </c>
      <c r="AL29" s="194">
        <v>1</v>
      </c>
      <c r="AM29" s="173">
        <f t="shared" ref="AM29" si="191">IFERROR(AL29/AG29,"-")</f>
        <v>2.717391304347826E-3</v>
      </c>
      <c r="AN29" s="171">
        <v>382</v>
      </c>
      <c r="AO29" s="193">
        <v>0</v>
      </c>
      <c r="AP29" s="173">
        <f t="shared" ref="AP29" si="192">IFERROR(AO29/AN29,"-")</f>
        <v>0</v>
      </c>
      <c r="AQ29" s="194">
        <v>1</v>
      </c>
      <c r="AR29" s="173">
        <f t="shared" ref="AR29" si="193">IFERROR(AQ29/AN29,"-")</f>
        <v>2.617801047120419E-3</v>
      </c>
      <c r="AS29" s="194">
        <v>2</v>
      </c>
      <c r="AT29" s="173">
        <f t="shared" ref="AT29" si="194">IFERROR(AS29/AN29,"-")</f>
        <v>5.235602094240838E-3</v>
      </c>
      <c r="AU29" s="171">
        <v>265</v>
      </c>
      <c r="AV29" s="193">
        <v>0</v>
      </c>
      <c r="AW29" s="173">
        <f t="shared" ref="AW29" si="195">IFERROR(AV29/AU29,"-")</f>
        <v>0</v>
      </c>
      <c r="AX29" s="194">
        <v>0</v>
      </c>
      <c r="AY29" s="173">
        <f t="shared" ref="AY29" si="196">IFERROR(AX29/AU29,"-")</f>
        <v>0</v>
      </c>
      <c r="AZ29" s="194">
        <v>0</v>
      </c>
      <c r="BA29" s="173">
        <f t="shared" ref="BA29" si="197">IFERROR(AZ29/AU29,"-")</f>
        <v>0</v>
      </c>
      <c r="BB29" s="171">
        <f t="shared" ref="BB29" si="198">SUM(E29,L29,S29,Z29,AG29,AN29,AU29,)</f>
        <v>1596</v>
      </c>
      <c r="BC29" s="172">
        <f t="shared" ref="BC29" si="199">SUM(F29,M29,T29,AA29,AH29,AO29,AV29,)</f>
        <v>0</v>
      </c>
      <c r="BD29" s="173">
        <f t="shared" ref="BD29" si="200">IFERROR(BC29/BB29,"-")</f>
        <v>0</v>
      </c>
      <c r="BE29" s="172">
        <f t="shared" ref="BE29" si="201">SUM(H29,O29,V29,AC29,AJ29,AQ29,AX29,)</f>
        <v>2</v>
      </c>
      <c r="BF29" s="173">
        <f t="shared" ref="BF29" si="202">IFERROR(BE29/BB29,"-")</f>
        <v>1.2531328320802004E-3</v>
      </c>
      <c r="BG29" s="172">
        <f t="shared" ref="BG29" si="203">SUM(J29,Q29,X29,AE29,AL29,AS29,AZ29,)</f>
        <v>5</v>
      </c>
      <c r="BH29" s="173">
        <f t="shared" ref="BH29" si="204">IFERROR(BG29/BB29,"-")</f>
        <v>3.1328320802005011E-3</v>
      </c>
      <c r="BJ29" s="269"/>
      <c r="BK29" s="5" t="s">
        <v>212</v>
      </c>
      <c r="BL29" s="36">
        <f>(BB36-SUM(BC36,BE36,BG36))/BB36</f>
        <v>0.79398503453568692</v>
      </c>
      <c r="BM29" s="58"/>
      <c r="BN29" s="3"/>
      <c r="BO29" s="3"/>
      <c r="BP29" s="3"/>
      <c r="BQ29" s="3"/>
      <c r="BR29" s="3"/>
      <c r="BS29" s="3"/>
      <c r="BT29" s="3"/>
      <c r="BU29" s="3"/>
      <c r="BV29" s="3"/>
      <c r="BW29" s="3"/>
      <c r="BX29" s="3"/>
      <c r="BY29" s="3"/>
      <c r="BZ29" s="3"/>
    </row>
    <row r="30" spans="2:78" s="12" customFormat="1" ht="14.25" customHeight="1">
      <c r="B30" s="244"/>
      <c r="C30" s="266"/>
      <c r="D30" s="146" t="s">
        <v>74</v>
      </c>
      <c r="E30" s="39">
        <v>459</v>
      </c>
      <c r="F30" s="195">
        <v>8</v>
      </c>
      <c r="G30" s="13">
        <f t="shared" si="0"/>
        <v>1.7429193899782137E-2</v>
      </c>
      <c r="H30" s="34">
        <v>44</v>
      </c>
      <c r="I30" s="13">
        <f t="shared" si="1"/>
        <v>9.586056644880174E-2</v>
      </c>
      <c r="J30" s="34">
        <v>18</v>
      </c>
      <c r="K30" s="13">
        <f t="shared" si="2"/>
        <v>3.9215686274509803E-2</v>
      </c>
      <c r="L30" s="39">
        <v>1039</v>
      </c>
      <c r="M30" s="195">
        <v>16</v>
      </c>
      <c r="N30" s="13">
        <f t="shared" si="3"/>
        <v>1.5399422521655439E-2</v>
      </c>
      <c r="O30" s="34">
        <v>90</v>
      </c>
      <c r="P30" s="13">
        <f t="shared" si="4"/>
        <v>8.662175168431184E-2</v>
      </c>
      <c r="Q30" s="34">
        <v>38</v>
      </c>
      <c r="R30" s="13">
        <f t="shared" si="5"/>
        <v>3.6573628488931663E-2</v>
      </c>
      <c r="S30" s="39">
        <v>46510</v>
      </c>
      <c r="T30" s="195">
        <v>1556</v>
      </c>
      <c r="U30" s="13">
        <f t="shared" si="6"/>
        <v>3.3455170930982582E-2</v>
      </c>
      <c r="V30" s="34">
        <v>8047</v>
      </c>
      <c r="W30" s="13">
        <f t="shared" si="7"/>
        <v>0.17301655557944529</v>
      </c>
      <c r="X30" s="34">
        <v>2513</v>
      </c>
      <c r="Y30" s="13">
        <f t="shared" si="8"/>
        <v>5.4031391098688451E-2</v>
      </c>
      <c r="Z30" s="39">
        <v>34901</v>
      </c>
      <c r="AA30" s="195">
        <v>911</v>
      </c>
      <c r="AB30" s="13">
        <f t="shared" si="9"/>
        <v>2.610240394258044E-2</v>
      </c>
      <c r="AC30" s="34">
        <v>5506</v>
      </c>
      <c r="AD30" s="13">
        <f t="shared" si="10"/>
        <v>0.15776052262112833</v>
      </c>
      <c r="AE30" s="34">
        <v>1842</v>
      </c>
      <c r="AF30" s="13">
        <f t="shared" si="11"/>
        <v>5.2777857367983724E-2</v>
      </c>
      <c r="AG30" s="39">
        <v>20886</v>
      </c>
      <c r="AH30" s="195">
        <v>346</v>
      </c>
      <c r="AI30" s="13">
        <f t="shared" si="12"/>
        <v>1.6566120846500047E-2</v>
      </c>
      <c r="AJ30" s="34">
        <v>2338</v>
      </c>
      <c r="AK30" s="13">
        <f t="shared" si="13"/>
        <v>0.11194101311883559</v>
      </c>
      <c r="AL30" s="34">
        <v>878</v>
      </c>
      <c r="AM30" s="13">
        <f t="shared" si="14"/>
        <v>4.2037728622043476E-2</v>
      </c>
      <c r="AN30" s="39">
        <v>9021</v>
      </c>
      <c r="AO30" s="195">
        <v>72</v>
      </c>
      <c r="AP30" s="13">
        <f t="shared" si="15"/>
        <v>7.9813767874958429E-3</v>
      </c>
      <c r="AQ30" s="34">
        <v>664</v>
      </c>
      <c r="AR30" s="13">
        <f t="shared" si="16"/>
        <v>7.3606030373572773E-2</v>
      </c>
      <c r="AS30" s="34">
        <v>221</v>
      </c>
      <c r="AT30" s="13">
        <f t="shared" si="17"/>
        <v>2.4498392639396963E-2</v>
      </c>
      <c r="AU30" s="39">
        <v>2930</v>
      </c>
      <c r="AV30" s="195">
        <v>13</v>
      </c>
      <c r="AW30" s="13">
        <f t="shared" si="18"/>
        <v>4.4368600682593859E-3</v>
      </c>
      <c r="AX30" s="34">
        <v>121</v>
      </c>
      <c r="AY30" s="13">
        <f t="shared" si="19"/>
        <v>4.1296928327645054E-2</v>
      </c>
      <c r="AZ30" s="34">
        <v>31</v>
      </c>
      <c r="BA30" s="13">
        <f t="shared" si="20"/>
        <v>1.0580204778156996E-2</v>
      </c>
      <c r="BB30" s="39">
        <f t="shared" si="21"/>
        <v>115746</v>
      </c>
      <c r="BC30" s="75">
        <f t="shared" si="22"/>
        <v>2922</v>
      </c>
      <c r="BD30" s="13">
        <f t="shared" si="23"/>
        <v>2.5244932870250376E-2</v>
      </c>
      <c r="BE30" s="75">
        <f t="shared" si="24"/>
        <v>16810</v>
      </c>
      <c r="BF30" s="13">
        <f t="shared" si="25"/>
        <v>0.14523180066697769</v>
      </c>
      <c r="BG30" s="75">
        <f t="shared" si="26"/>
        <v>5541</v>
      </c>
      <c r="BH30" s="13">
        <f t="shared" si="27"/>
        <v>4.7872064693380331E-2</v>
      </c>
      <c r="BJ30" s="270"/>
      <c r="BK30" s="125" t="s">
        <v>74</v>
      </c>
      <c r="BL30" s="36">
        <f>(BB38-SUM(BC38,BE38,BG38))/BB38</f>
        <v>0.80577147571092811</v>
      </c>
      <c r="BM30" s="58"/>
      <c r="BN30" s="3"/>
      <c r="BO30" s="3"/>
      <c r="BP30" s="3"/>
      <c r="BQ30" s="3"/>
      <c r="BR30" s="3"/>
      <c r="BS30" s="3"/>
      <c r="BT30" s="3"/>
      <c r="BU30" s="3"/>
      <c r="BV30" s="3"/>
      <c r="BW30" s="3"/>
      <c r="BX30" s="3"/>
      <c r="BY30" s="3"/>
      <c r="BZ30" s="3"/>
    </row>
    <row r="31" spans="2:78" s="12" customFormat="1" ht="14.25" customHeight="1">
      <c r="B31" s="242">
        <v>7</v>
      </c>
      <c r="C31" s="264" t="s">
        <v>43</v>
      </c>
      <c r="D31" s="144" t="s">
        <v>175</v>
      </c>
      <c r="E31" s="128">
        <v>450</v>
      </c>
      <c r="F31" s="89">
        <v>11</v>
      </c>
      <c r="G31" s="77">
        <f t="shared" si="0"/>
        <v>2.4444444444444446E-2</v>
      </c>
      <c r="H31" s="78">
        <v>43</v>
      </c>
      <c r="I31" s="77">
        <f t="shared" si="1"/>
        <v>9.555555555555556E-2</v>
      </c>
      <c r="J31" s="78">
        <v>19</v>
      </c>
      <c r="K31" s="77">
        <f t="shared" si="2"/>
        <v>4.2222222222222223E-2</v>
      </c>
      <c r="L31" s="128">
        <v>1050</v>
      </c>
      <c r="M31" s="89">
        <v>26</v>
      </c>
      <c r="N31" s="77">
        <f t="shared" si="3"/>
        <v>2.4761904761904763E-2</v>
      </c>
      <c r="O31" s="78">
        <v>103</v>
      </c>
      <c r="P31" s="77">
        <f t="shared" si="4"/>
        <v>9.8095238095238096E-2</v>
      </c>
      <c r="Q31" s="78">
        <v>52</v>
      </c>
      <c r="R31" s="77">
        <f t="shared" si="5"/>
        <v>4.9523809523809526E-2</v>
      </c>
      <c r="S31" s="128">
        <v>44236</v>
      </c>
      <c r="T31" s="89">
        <v>2563</v>
      </c>
      <c r="U31" s="77">
        <f t="shared" si="6"/>
        <v>5.7939235012207255E-2</v>
      </c>
      <c r="V31" s="78">
        <v>7742</v>
      </c>
      <c r="W31" s="77">
        <f t="shared" si="7"/>
        <v>0.17501582421557102</v>
      </c>
      <c r="X31" s="78">
        <v>3534</v>
      </c>
      <c r="Y31" s="77">
        <f t="shared" si="8"/>
        <v>7.9889682611447688E-2</v>
      </c>
      <c r="Z31" s="128">
        <v>33790</v>
      </c>
      <c r="AA31" s="89">
        <v>1684</v>
      </c>
      <c r="AB31" s="77">
        <f t="shared" si="9"/>
        <v>4.9837229949689255E-2</v>
      </c>
      <c r="AC31" s="78">
        <v>5223</v>
      </c>
      <c r="AD31" s="77">
        <f t="shared" si="10"/>
        <v>0.15457235868600178</v>
      </c>
      <c r="AE31" s="78">
        <v>2778</v>
      </c>
      <c r="AF31" s="77">
        <f t="shared" si="11"/>
        <v>8.2213672684226108E-2</v>
      </c>
      <c r="AG31" s="128">
        <v>20825</v>
      </c>
      <c r="AH31" s="89">
        <v>545</v>
      </c>
      <c r="AI31" s="77">
        <f t="shared" si="12"/>
        <v>2.617046818727491E-2</v>
      </c>
      <c r="AJ31" s="78">
        <v>2311</v>
      </c>
      <c r="AK31" s="77">
        <f t="shared" si="13"/>
        <v>0.11097238895558223</v>
      </c>
      <c r="AL31" s="78">
        <v>1385</v>
      </c>
      <c r="AM31" s="77">
        <f t="shared" si="14"/>
        <v>6.6506602641056428E-2</v>
      </c>
      <c r="AN31" s="128">
        <v>8926</v>
      </c>
      <c r="AO31" s="89">
        <v>117</v>
      </c>
      <c r="AP31" s="77">
        <f t="shared" si="15"/>
        <v>1.3107775039211293E-2</v>
      </c>
      <c r="AQ31" s="78">
        <v>712</v>
      </c>
      <c r="AR31" s="77">
        <f t="shared" si="16"/>
        <v>7.9766972888191803E-2</v>
      </c>
      <c r="AS31" s="78">
        <v>331</v>
      </c>
      <c r="AT31" s="77">
        <f t="shared" si="17"/>
        <v>3.7082679811785792E-2</v>
      </c>
      <c r="AU31" s="128">
        <v>2665</v>
      </c>
      <c r="AV31" s="89">
        <v>18</v>
      </c>
      <c r="AW31" s="77">
        <f t="shared" si="18"/>
        <v>6.7542213883677298E-3</v>
      </c>
      <c r="AX31" s="78">
        <v>145</v>
      </c>
      <c r="AY31" s="77">
        <f t="shared" si="19"/>
        <v>5.4409005628517824E-2</v>
      </c>
      <c r="AZ31" s="78">
        <v>54</v>
      </c>
      <c r="BA31" s="77">
        <f t="shared" si="20"/>
        <v>2.0262664165103191E-2</v>
      </c>
      <c r="BB31" s="128">
        <f t="shared" si="21"/>
        <v>111942</v>
      </c>
      <c r="BC31" s="79">
        <f t="shared" si="22"/>
        <v>4964</v>
      </c>
      <c r="BD31" s="77">
        <f t="shared" si="23"/>
        <v>4.4344392631898662E-2</v>
      </c>
      <c r="BE31" s="79">
        <f t="shared" si="24"/>
        <v>16279</v>
      </c>
      <c r="BF31" s="77">
        <f t="shared" si="25"/>
        <v>0.14542352289578531</v>
      </c>
      <c r="BG31" s="79">
        <f t="shared" si="26"/>
        <v>8153</v>
      </c>
      <c r="BH31" s="77">
        <f t="shared" si="27"/>
        <v>7.2832359614800515E-2</v>
      </c>
      <c r="BJ31" s="232" t="s">
        <v>300</v>
      </c>
      <c r="BK31" s="82" t="s">
        <v>175</v>
      </c>
      <c r="BL31" s="36">
        <f>(BB39-SUM(BC39,BE39,BG39))/BB39</f>
        <v>0.73944394150092863</v>
      </c>
      <c r="BM31" s="58"/>
      <c r="BN31" s="3"/>
      <c r="BO31" s="3"/>
      <c r="BP31" s="3"/>
      <c r="BQ31" s="3"/>
      <c r="BR31" s="3"/>
      <c r="BS31" s="3"/>
      <c r="BT31" s="3"/>
      <c r="BU31" s="3"/>
      <c r="BV31" s="3"/>
      <c r="BW31" s="3"/>
      <c r="BX31" s="3"/>
      <c r="BY31" s="3"/>
      <c r="BZ31" s="3"/>
    </row>
    <row r="32" spans="2:78" s="12" customFormat="1" ht="14.25" customHeight="1">
      <c r="B32" s="243"/>
      <c r="C32" s="265"/>
      <c r="D32" s="190" t="s">
        <v>212</v>
      </c>
      <c r="E32" s="179">
        <v>10</v>
      </c>
      <c r="F32" s="180">
        <v>0</v>
      </c>
      <c r="G32" s="67">
        <f t="shared" si="0"/>
        <v>0</v>
      </c>
      <c r="H32" s="68">
        <v>2</v>
      </c>
      <c r="I32" s="67">
        <f t="shared" si="1"/>
        <v>0.2</v>
      </c>
      <c r="J32" s="68">
        <v>0</v>
      </c>
      <c r="K32" s="67">
        <f t="shared" si="2"/>
        <v>0</v>
      </c>
      <c r="L32" s="179">
        <v>22</v>
      </c>
      <c r="M32" s="180">
        <v>0</v>
      </c>
      <c r="N32" s="67">
        <f t="shared" si="3"/>
        <v>0</v>
      </c>
      <c r="O32" s="68">
        <v>3</v>
      </c>
      <c r="P32" s="67">
        <f t="shared" si="4"/>
        <v>0.13636363636363635</v>
      </c>
      <c r="Q32" s="68">
        <v>0</v>
      </c>
      <c r="R32" s="67">
        <f t="shared" si="5"/>
        <v>0</v>
      </c>
      <c r="S32" s="179">
        <v>3257</v>
      </c>
      <c r="T32" s="180">
        <v>176</v>
      </c>
      <c r="U32" s="67">
        <f t="shared" si="6"/>
        <v>5.4037457783236105E-2</v>
      </c>
      <c r="V32" s="68">
        <v>614</v>
      </c>
      <c r="W32" s="67">
        <f t="shared" si="7"/>
        <v>0.18851704022106233</v>
      </c>
      <c r="X32" s="68">
        <v>259</v>
      </c>
      <c r="Y32" s="67">
        <f t="shared" si="8"/>
        <v>7.952103162419405E-2</v>
      </c>
      <c r="Z32" s="179">
        <v>1837</v>
      </c>
      <c r="AA32" s="180">
        <v>100</v>
      </c>
      <c r="AB32" s="67">
        <f t="shared" si="9"/>
        <v>5.443658138268917E-2</v>
      </c>
      <c r="AC32" s="68">
        <v>319</v>
      </c>
      <c r="AD32" s="67">
        <f t="shared" si="10"/>
        <v>0.17365269461077845</v>
      </c>
      <c r="AE32" s="68">
        <v>177</v>
      </c>
      <c r="AF32" s="67">
        <f t="shared" si="11"/>
        <v>9.6352749047359826E-2</v>
      </c>
      <c r="AG32" s="179">
        <v>848</v>
      </c>
      <c r="AH32" s="180">
        <v>24</v>
      </c>
      <c r="AI32" s="67">
        <f t="shared" si="12"/>
        <v>2.8301886792452831E-2</v>
      </c>
      <c r="AJ32" s="68">
        <v>106</v>
      </c>
      <c r="AK32" s="67">
        <f t="shared" si="13"/>
        <v>0.125</v>
      </c>
      <c r="AL32" s="68">
        <v>72</v>
      </c>
      <c r="AM32" s="67">
        <f t="shared" si="14"/>
        <v>8.4905660377358486E-2</v>
      </c>
      <c r="AN32" s="179">
        <v>349</v>
      </c>
      <c r="AO32" s="180">
        <v>4</v>
      </c>
      <c r="AP32" s="67">
        <f t="shared" si="15"/>
        <v>1.1461318051575931E-2</v>
      </c>
      <c r="AQ32" s="68">
        <v>36</v>
      </c>
      <c r="AR32" s="67">
        <f t="shared" si="16"/>
        <v>0.10315186246418338</v>
      </c>
      <c r="AS32" s="68">
        <v>20</v>
      </c>
      <c r="AT32" s="67">
        <f t="shared" si="17"/>
        <v>5.730659025787966E-2</v>
      </c>
      <c r="AU32" s="179">
        <v>81</v>
      </c>
      <c r="AV32" s="180">
        <v>0</v>
      </c>
      <c r="AW32" s="67">
        <f t="shared" si="18"/>
        <v>0</v>
      </c>
      <c r="AX32" s="68">
        <v>4</v>
      </c>
      <c r="AY32" s="67">
        <f t="shared" si="19"/>
        <v>4.9382716049382713E-2</v>
      </c>
      <c r="AZ32" s="68">
        <v>5</v>
      </c>
      <c r="BA32" s="67">
        <f t="shared" si="20"/>
        <v>6.1728395061728392E-2</v>
      </c>
      <c r="BB32" s="179">
        <f t="shared" si="21"/>
        <v>6404</v>
      </c>
      <c r="BC32" s="69">
        <f t="shared" si="22"/>
        <v>304</v>
      </c>
      <c r="BD32" s="67">
        <f t="shared" si="23"/>
        <v>4.7470331043098064E-2</v>
      </c>
      <c r="BE32" s="69">
        <f t="shared" si="24"/>
        <v>1084</v>
      </c>
      <c r="BF32" s="67">
        <f t="shared" si="25"/>
        <v>0.16926920674578388</v>
      </c>
      <c r="BG32" s="69">
        <f t="shared" si="26"/>
        <v>533</v>
      </c>
      <c r="BH32" s="67">
        <f t="shared" si="27"/>
        <v>8.3229231730168649E-2</v>
      </c>
      <c r="BJ32" s="233"/>
      <c r="BK32" s="82" t="s">
        <v>212</v>
      </c>
      <c r="BL32" s="36">
        <f>(BB40-SUM(BC40,BE40,BG40))/BB40</f>
        <v>0.71944725555394917</v>
      </c>
      <c r="BM32" s="58"/>
      <c r="BN32" s="3"/>
      <c r="BO32" s="3"/>
      <c r="BP32" s="3"/>
      <c r="BQ32" s="3"/>
      <c r="BR32" s="3"/>
      <c r="BS32" s="3"/>
      <c r="BT32" s="3"/>
      <c r="BU32" s="3"/>
      <c r="BV32" s="3"/>
      <c r="BW32" s="3"/>
      <c r="BX32" s="3"/>
      <c r="BY32" s="3"/>
      <c r="BZ32" s="3"/>
    </row>
    <row r="33" spans="2:88" s="12" customFormat="1" ht="14.25" customHeight="1">
      <c r="B33" s="243"/>
      <c r="C33" s="265"/>
      <c r="D33" s="184" t="s">
        <v>274</v>
      </c>
      <c r="E33" s="171">
        <v>7</v>
      </c>
      <c r="F33" s="193">
        <v>0</v>
      </c>
      <c r="G33" s="173">
        <f t="shared" ref="G33" si="205">IFERROR(F33/E33,"-")</f>
        <v>0</v>
      </c>
      <c r="H33" s="194">
        <v>0</v>
      </c>
      <c r="I33" s="173">
        <f>IFERROR(H33/E33,"-")</f>
        <v>0</v>
      </c>
      <c r="J33" s="194">
        <v>0</v>
      </c>
      <c r="K33" s="173">
        <f t="shared" ref="K33" si="206">IFERROR(J33/E33,"-")</f>
        <v>0</v>
      </c>
      <c r="L33" s="171">
        <v>18</v>
      </c>
      <c r="M33" s="193">
        <v>0</v>
      </c>
      <c r="N33" s="173">
        <f t="shared" ref="N33" si="207">IFERROR(M33/L33,"-")</f>
        <v>0</v>
      </c>
      <c r="O33" s="194">
        <v>0</v>
      </c>
      <c r="P33" s="173">
        <f t="shared" ref="P33" si="208">IFERROR(O33/L33,"-")</f>
        <v>0</v>
      </c>
      <c r="Q33" s="194">
        <v>0</v>
      </c>
      <c r="R33" s="173">
        <f t="shared" ref="R33" si="209">IFERROR(Q33/L33,"-")</f>
        <v>0</v>
      </c>
      <c r="S33" s="171">
        <v>192</v>
      </c>
      <c r="T33" s="193">
        <v>0</v>
      </c>
      <c r="U33" s="173">
        <f t="shared" ref="U33" si="210">IFERROR(T33/S33,"-")</f>
        <v>0</v>
      </c>
      <c r="V33" s="194">
        <v>0</v>
      </c>
      <c r="W33" s="173">
        <f t="shared" ref="W33" si="211">IFERROR(V33/S33,"-")</f>
        <v>0</v>
      </c>
      <c r="X33" s="194">
        <v>0</v>
      </c>
      <c r="Y33" s="173">
        <f t="shared" ref="Y33" si="212">IFERROR(X33/S33,"-")</f>
        <v>0</v>
      </c>
      <c r="Z33" s="171">
        <v>278</v>
      </c>
      <c r="AA33" s="193">
        <v>0</v>
      </c>
      <c r="AB33" s="173">
        <f t="shared" ref="AB33" si="213">IFERROR(AA33/Z33,"-")</f>
        <v>0</v>
      </c>
      <c r="AC33" s="194">
        <v>2</v>
      </c>
      <c r="AD33" s="173">
        <f t="shared" ref="AD33" si="214">IFERROR(AC33/Z33,"-")</f>
        <v>7.1942446043165471E-3</v>
      </c>
      <c r="AE33" s="194">
        <v>0</v>
      </c>
      <c r="AF33" s="173">
        <f t="shared" ref="AF33" si="215">IFERROR(AE33/Z33,"-")</f>
        <v>0</v>
      </c>
      <c r="AG33" s="171">
        <v>265</v>
      </c>
      <c r="AH33" s="193">
        <v>0</v>
      </c>
      <c r="AI33" s="173">
        <f t="shared" ref="AI33" si="216">IFERROR(AH33/AG33,"-")</f>
        <v>0</v>
      </c>
      <c r="AJ33" s="194">
        <v>0</v>
      </c>
      <c r="AK33" s="173">
        <f t="shared" ref="AK33" si="217">IFERROR(AJ33/AG33,"-")</f>
        <v>0</v>
      </c>
      <c r="AL33" s="194">
        <v>0</v>
      </c>
      <c r="AM33" s="173">
        <f t="shared" ref="AM33" si="218">IFERROR(AL33/AG33,"-")</f>
        <v>0</v>
      </c>
      <c r="AN33" s="171">
        <v>252</v>
      </c>
      <c r="AO33" s="193">
        <v>1</v>
      </c>
      <c r="AP33" s="173">
        <f t="shared" ref="AP33" si="219">IFERROR(AO33/AN33,"-")</f>
        <v>3.968253968253968E-3</v>
      </c>
      <c r="AQ33" s="194">
        <v>0</v>
      </c>
      <c r="AR33" s="173">
        <f t="shared" ref="AR33" si="220">IFERROR(AQ33/AN33,"-")</f>
        <v>0</v>
      </c>
      <c r="AS33" s="194">
        <v>0</v>
      </c>
      <c r="AT33" s="173">
        <f t="shared" ref="AT33" si="221">IFERROR(AS33/AN33,"-")</f>
        <v>0</v>
      </c>
      <c r="AU33" s="171">
        <v>168</v>
      </c>
      <c r="AV33" s="193">
        <v>0</v>
      </c>
      <c r="AW33" s="173">
        <f t="shared" ref="AW33" si="222">IFERROR(AV33/AU33,"-")</f>
        <v>0</v>
      </c>
      <c r="AX33" s="194">
        <v>0</v>
      </c>
      <c r="AY33" s="173">
        <f t="shared" ref="AY33" si="223">IFERROR(AX33/AU33,"-")</f>
        <v>0</v>
      </c>
      <c r="AZ33" s="194">
        <v>0</v>
      </c>
      <c r="BA33" s="173">
        <f t="shared" ref="BA33" si="224">IFERROR(AZ33/AU33,"-")</f>
        <v>0</v>
      </c>
      <c r="BB33" s="171">
        <f t="shared" ref="BB33" si="225">SUM(E33,L33,S33,Z33,AG33,AN33,AU33,)</f>
        <v>1180</v>
      </c>
      <c r="BC33" s="172">
        <f t="shared" ref="BC33" si="226">SUM(F33,M33,T33,AA33,AH33,AO33,AV33,)</f>
        <v>1</v>
      </c>
      <c r="BD33" s="173">
        <f>IFERROR(BC33/BB33,"-")</f>
        <v>8.4745762711864404E-4</v>
      </c>
      <c r="BE33" s="172">
        <f t="shared" ref="BE33" si="227">SUM(H33,O33,V33,AC33,AJ33,AQ33,AX33,)</f>
        <v>2</v>
      </c>
      <c r="BF33" s="173">
        <f t="shared" ref="BF33" si="228">IFERROR(BE33/BB33,"-")</f>
        <v>1.6949152542372881E-3</v>
      </c>
      <c r="BG33" s="172">
        <f t="shared" ref="BG33" si="229">SUM(J33,Q33,X33,AE33,AL33,AS33,AZ33,)</f>
        <v>0</v>
      </c>
      <c r="BH33" s="173">
        <f t="shared" ref="BH33" si="230">IFERROR(BG33/BB33,"-")</f>
        <v>0</v>
      </c>
      <c r="BJ33" s="234"/>
      <c r="BK33" s="123" t="s">
        <v>74</v>
      </c>
      <c r="BL33" s="36">
        <f>(BB42-SUM(BC42,BE42,BG42))/BB42</f>
        <v>0.74133704740139206</v>
      </c>
      <c r="BM33" s="58"/>
      <c r="BN33" s="3"/>
      <c r="BO33" s="3"/>
      <c r="BP33" s="3"/>
      <c r="BQ33" s="3"/>
      <c r="BR33" s="3"/>
      <c r="BS33" s="3"/>
      <c r="BT33" s="3"/>
      <c r="BU33" s="3"/>
      <c r="BV33" s="3"/>
      <c r="BW33" s="3"/>
      <c r="BX33" s="3"/>
      <c r="BY33" s="3"/>
      <c r="BZ33" s="3"/>
    </row>
    <row r="34" spans="2:88" s="12" customFormat="1" ht="14.25" customHeight="1">
      <c r="B34" s="244"/>
      <c r="C34" s="266"/>
      <c r="D34" s="146" t="s">
        <v>74</v>
      </c>
      <c r="E34" s="39">
        <v>467</v>
      </c>
      <c r="F34" s="195">
        <v>11</v>
      </c>
      <c r="G34" s="13">
        <f t="shared" si="0"/>
        <v>2.3554603854389723E-2</v>
      </c>
      <c r="H34" s="34">
        <v>45</v>
      </c>
      <c r="I34" s="13">
        <f t="shared" si="1"/>
        <v>9.6359743040685231E-2</v>
      </c>
      <c r="J34" s="34">
        <v>19</v>
      </c>
      <c r="K34" s="13">
        <f t="shared" si="2"/>
        <v>4.068522483940043E-2</v>
      </c>
      <c r="L34" s="39">
        <v>1090</v>
      </c>
      <c r="M34" s="195">
        <v>26</v>
      </c>
      <c r="N34" s="13">
        <f t="shared" si="3"/>
        <v>2.3853211009174313E-2</v>
      </c>
      <c r="O34" s="34">
        <v>106</v>
      </c>
      <c r="P34" s="13">
        <f t="shared" si="4"/>
        <v>9.7247706422018354E-2</v>
      </c>
      <c r="Q34" s="34">
        <v>52</v>
      </c>
      <c r="R34" s="13">
        <f t="shared" si="5"/>
        <v>4.7706422018348627E-2</v>
      </c>
      <c r="S34" s="39">
        <v>47685</v>
      </c>
      <c r="T34" s="195">
        <v>2739</v>
      </c>
      <c r="U34" s="13">
        <f t="shared" si="6"/>
        <v>5.7439446366782006E-2</v>
      </c>
      <c r="V34" s="34">
        <v>8356</v>
      </c>
      <c r="W34" s="13">
        <f t="shared" si="7"/>
        <v>0.1752333018769005</v>
      </c>
      <c r="X34" s="34">
        <v>3793</v>
      </c>
      <c r="Y34" s="13">
        <f t="shared" si="8"/>
        <v>7.9542833176051167E-2</v>
      </c>
      <c r="Z34" s="39">
        <v>35905</v>
      </c>
      <c r="AA34" s="195">
        <v>1784</v>
      </c>
      <c r="AB34" s="13">
        <f t="shared" si="9"/>
        <v>4.9686673165297311E-2</v>
      </c>
      <c r="AC34" s="34">
        <v>5544</v>
      </c>
      <c r="AD34" s="13">
        <f t="shared" si="10"/>
        <v>0.15440746414148449</v>
      </c>
      <c r="AE34" s="34">
        <v>2955</v>
      </c>
      <c r="AF34" s="13">
        <f t="shared" si="11"/>
        <v>8.2300515248572625E-2</v>
      </c>
      <c r="AG34" s="39">
        <v>21938</v>
      </c>
      <c r="AH34" s="195">
        <v>569</v>
      </c>
      <c r="AI34" s="13">
        <f t="shared" si="12"/>
        <v>2.5936730786762695E-2</v>
      </c>
      <c r="AJ34" s="34">
        <v>2417</v>
      </c>
      <c r="AK34" s="13">
        <f t="shared" si="13"/>
        <v>0.11017412708542255</v>
      </c>
      <c r="AL34" s="34">
        <v>1457</v>
      </c>
      <c r="AM34" s="13">
        <f t="shared" si="14"/>
        <v>6.6414440696508342E-2</v>
      </c>
      <c r="AN34" s="39">
        <v>9527</v>
      </c>
      <c r="AO34" s="195">
        <v>122</v>
      </c>
      <c r="AP34" s="13">
        <f t="shared" si="15"/>
        <v>1.2805710087120814E-2</v>
      </c>
      <c r="AQ34" s="34">
        <v>748</v>
      </c>
      <c r="AR34" s="13">
        <f t="shared" si="16"/>
        <v>7.8513697911199748E-2</v>
      </c>
      <c r="AS34" s="34">
        <v>351</v>
      </c>
      <c r="AT34" s="13">
        <f t="shared" si="17"/>
        <v>3.6842657709667263E-2</v>
      </c>
      <c r="AU34" s="39">
        <v>2914</v>
      </c>
      <c r="AV34" s="195">
        <v>18</v>
      </c>
      <c r="AW34" s="13">
        <f t="shared" si="18"/>
        <v>6.1770761839396015E-3</v>
      </c>
      <c r="AX34" s="34">
        <v>149</v>
      </c>
      <c r="AY34" s="13">
        <f t="shared" si="19"/>
        <v>5.1132463967055591E-2</v>
      </c>
      <c r="AZ34" s="34">
        <v>59</v>
      </c>
      <c r="BA34" s="13">
        <f t="shared" si="20"/>
        <v>2.0247083047357586E-2</v>
      </c>
      <c r="BB34" s="39">
        <f t="shared" si="21"/>
        <v>119526</v>
      </c>
      <c r="BC34" s="75">
        <f t="shared" si="22"/>
        <v>5269</v>
      </c>
      <c r="BD34" s="13">
        <f t="shared" si="23"/>
        <v>4.4082459046567275E-2</v>
      </c>
      <c r="BE34" s="75">
        <f t="shared" si="24"/>
        <v>17365</v>
      </c>
      <c r="BF34" s="13">
        <f t="shared" si="25"/>
        <v>0.14528219801549452</v>
      </c>
      <c r="BG34" s="75">
        <f t="shared" si="26"/>
        <v>8686</v>
      </c>
      <c r="BH34" s="13">
        <f t="shared" si="27"/>
        <v>7.2670381339624848E-2</v>
      </c>
      <c r="BJ34" s="267"/>
      <c r="BK34" s="267"/>
      <c r="BL34" s="267"/>
      <c r="BM34" s="2"/>
      <c r="BN34" s="3"/>
      <c r="BO34" s="3"/>
      <c r="BP34" s="3"/>
      <c r="BQ34" s="3"/>
      <c r="BR34" s="3"/>
      <c r="BS34" s="3"/>
      <c r="BT34" s="3"/>
      <c r="BU34" s="3"/>
      <c r="BV34" s="3"/>
      <c r="BW34" s="3"/>
      <c r="BX34" s="3"/>
      <c r="BY34" s="3"/>
      <c r="BZ34" s="3"/>
      <c r="CA34" s="2"/>
      <c r="CB34" s="2"/>
      <c r="CC34" s="267"/>
      <c r="CD34" s="267"/>
      <c r="CE34" s="267"/>
      <c r="CF34" s="267"/>
      <c r="CG34" s="267"/>
      <c r="CH34" s="267"/>
      <c r="CI34" s="267"/>
      <c r="CJ34" s="267"/>
    </row>
    <row r="35" spans="2:88" s="12" customFormat="1" ht="14.25" customHeight="1">
      <c r="B35" s="242">
        <v>8</v>
      </c>
      <c r="C35" s="264" t="s">
        <v>56</v>
      </c>
      <c r="D35" s="144" t="s">
        <v>175</v>
      </c>
      <c r="E35" s="128">
        <v>991</v>
      </c>
      <c r="F35" s="79">
        <v>15</v>
      </c>
      <c r="G35" s="77">
        <f t="shared" si="0"/>
        <v>1.5136226034308779E-2</v>
      </c>
      <c r="H35" s="79">
        <v>63</v>
      </c>
      <c r="I35" s="77">
        <f t="shared" si="1"/>
        <v>6.357214934409687E-2</v>
      </c>
      <c r="J35" s="79">
        <v>37</v>
      </c>
      <c r="K35" s="77">
        <f t="shared" si="2"/>
        <v>3.7336024217961658E-2</v>
      </c>
      <c r="L35" s="128">
        <v>2630</v>
      </c>
      <c r="M35" s="79">
        <v>33</v>
      </c>
      <c r="N35" s="77">
        <f t="shared" si="3"/>
        <v>1.2547528517110267E-2</v>
      </c>
      <c r="O35" s="79">
        <v>173</v>
      </c>
      <c r="P35" s="77">
        <f t="shared" si="4"/>
        <v>6.5779467680608369E-2</v>
      </c>
      <c r="Q35" s="79">
        <v>149</v>
      </c>
      <c r="R35" s="77">
        <f t="shared" si="5"/>
        <v>5.665399239543726E-2</v>
      </c>
      <c r="S35" s="128">
        <v>106457</v>
      </c>
      <c r="T35" s="79">
        <v>3356</v>
      </c>
      <c r="U35" s="77">
        <f t="shared" si="6"/>
        <v>3.1524465277060224E-2</v>
      </c>
      <c r="V35" s="79">
        <v>12400</v>
      </c>
      <c r="W35" s="77">
        <f t="shared" si="7"/>
        <v>0.11647895394384587</v>
      </c>
      <c r="X35" s="79">
        <v>9149</v>
      </c>
      <c r="Y35" s="77">
        <f t="shared" si="8"/>
        <v>8.5940802389697243E-2</v>
      </c>
      <c r="Z35" s="128">
        <v>89273</v>
      </c>
      <c r="AA35" s="79">
        <v>2314</v>
      </c>
      <c r="AB35" s="77">
        <f t="shared" si="9"/>
        <v>2.5920491077929497E-2</v>
      </c>
      <c r="AC35" s="79">
        <v>9062</v>
      </c>
      <c r="AD35" s="77">
        <f t="shared" si="10"/>
        <v>0.1015088548609322</v>
      </c>
      <c r="AE35" s="79">
        <v>7865</v>
      </c>
      <c r="AF35" s="77">
        <f t="shared" si="11"/>
        <v>8.8100545517681719E-2</v>
      </c>
      <c r="AG35" s="128">
        <v>60771</v>
      </c>
      <c r="AH35" s="79">
        <v>1070</v>
      </c>
      <c r="AI35" s="77">
        <f t="shared" si="12"/>
        <v>1.7607082325451284E-2</v>
      </c>
      <c r="AJ35" s="79">
        <v>4553</v>
      </c>
      <c r="AK35" s="77">
        <f t="shared" si="13"/>
        <v>7.49206035773642E-2</v>
      </c>
      <c r="AL35" s="79">
        <v>4404</v>
      </c>
      <c r="AM35" s="77">
        <f t="shared" si="14"/>
        <v>7.2468776225502296E-2</v>
      </c>
      <c r="AN35" s="128">
        <v>25894</v>
      </c>
      <c r="AO35" s="79">
        <v>247</v>
      </c>
      <c r="AP35" s="77">
        <f t="shared" si="15"/>
        <v>9.5388893179887239E-3</v>
      </c>
      <c r="AQ35" s="79">
        <v>1435</v>
      </c>
      <c r="AR35" s="77">
        <f t="shared" si="16"/>
        <v>5.5418243608557967E-2</v>
      </c>
      <c r="AS35" s="79">
        <v>1224</v>
      </c>
      <c r="AT35" s="77">
        <f t="shared" si="17"/>
        <v>4.7269637753919826E-2</v>
      </c>
      <c r="AU35" s="128">
        <v>7926</v>
      </c>
      <c r="AV35" s="79">
        <v>28</v>
      </c>
      <c r="AW35" s="77">
        <f t="shared" si="18"/>
        <v>3.5326772646984608E-3</v>
      </c>
      <c r="AX35" s="79">
        <v>315</v>
      </c>
      <c r="AY35" s="77">
        <f t="shared" si="19"/>
        <v>3.9742619227857684E-2</v>
      </c>
      <c r="AZ35" s="79">
        <v>183</v>
      </c>
      <c r="BA35" s="77">
        <f t="shared" si="20"/>
        <v>2.3088569265707796E-2</v>
      </c>
      <c r="BB35" s="128">
        <f t="shared" si="21"/>
        <v>293942</v>
      </c>
      <c r="BC35" s="79">
        <f t="shared" si="22"/>
        <v>7063</v>
      </c>
      <c r="BD35" s="77">
        <f t="shared" si="23"/>
        <v>2.4028549849970403E-2</v>
      </c>
      <c r="BE35" s="79">
        <f t="shared" si="24"/>
        <v>28001</v>
      </c>
      <c r="BF35" s="77">
        <f t="shared" si="25"/>
        <v>9.5260289444856469E-2</v>
      </c>
      <c r="BG35" s="79">
        <f t="shared" si="26"/>
        <v>23011</v>
      </c>
      <c r="BH35" s="77">
        <f t="shared" si="27"/>
        <v>7.8284151295153467E-2</v>
      </c>
      <c r="BJ35" s="85"/>
      <c r="BK35" s="85"/>
      <c r="BL35" s="85"/>
      <c r="BM35" s="85"/>
      <c r="BN35" s="3"/>
      <c r="BO35" s="3"/>
      <c r="BP35" s="3"/>
      <c r="BQ35" s="3"/>
      <c r="BR35" s="3"/>
      <c r="BS35" s="3"/>
      <c r="BT35" s="3"/>
      <c r="BU35" s="3"/>
      <c r="BV35" s="3"/>
      <c r="BW35" s="3"/>
      <c r="BX35" s="3"/>
      <c r="BY35" s="3"/>
      <c r="BZ35" s="3"/>
      <c r="CA35" s="85"/>
      <c r="CB35" s="85"/>
      <c r="CC35" s="85"/>
      <c r="CD35" s="85"/>
      <c r="CE35" s="85"/>
      <c r="CF35" s="85"/>
      <c r="CG35" s="85"/>
      <c r="CH35" s="85"/>
      <c r="CI35" s="85"/>
      <c r="CJ35" s="85"/>
    </row>
    <row r="36" spans="2:88" ht="14.25" customHeight="1">
      <c r="B36" s="243"/>
      <c r="C36" s="265"/>
      <c r="D36" s="190" t="s">
        <v>212</v>
      </c>
      <c r="E36" s="179">
        <v>19</v>
      </c>
      <c r="F36" s="69">
        <v>1</v>
      </c>
      <c r="G36" s="67">
        <f t="shared" si="0"/>
        <v>5.2631578947368418E-2</v>
      </c>
      <c r="H36" s="69">
        <v>1</v>
      </c>
      <c r="I36" s="67">
        <f t="shared" si="1"/>
        <v>5.2631578947368418E-2</v>
      </c>
      <c r="J36" s="69">
        <v>1</v>
      </c>
      <c r="K36" s="67">
        <f t="shared" si="2"/>
        <v>5.2631578947368418E-2</v>
      </c>
      <c r="L36" s="179">
        <v>50</v>
      </c>
      <c r="M36" s="69">
        <v>0</v>
      </c>
      <c r="N36" s="67">
        <f t="shared" si="3"/>
        <v>0</v>
      </c>
      <c r="O36" s="69">
        <v>5</v>
      </c>
      <c r="P36" s="67">
        <f t="shared" si="4"/>
        <v>0.1</v>
      </c>
      <c r="Q36" s="69">
        <v>2</v>
      </c>
      <c r="R36" s="67">
        <f>IFERROR(Q36/L36,"-")</f>
        <v>0.04</v>
      </c>
      <c r="S36" s="179">
        <v>9703</v>
      </c>
      <c r="T36" s="69">
        <v>258</v>
      </c>
      <c r="U36" s="67">
        <f t="shared" si="6"/>
        <v>2.6589714521282077E-2</v>
      </c>
      <c r="V36" s="69">
        <v>1095</v>
      </c>
      <c r="W36" s="67">
        <f t="shared" si="7"/>
        <v>0.11285169535195301</v>
      </c>
      <c r="X36" s="69">
        <v>880</v>
      </c>
      <c r="Y36" s="67">
        <f t="shared" si="8"/>
        <v>9.0693599917551271E-2</v>
      </c>
      <c r="Z36" s="179">
        <v>5916</v>
      </c>
      <c r="AA36" s="69">
        <v>156</v>
      </c>
      <c r="AB36" s="67">
        <f t="shared" si="9"/>
        <v>2.6369168356997971E-2</v>
      </c>
      <c r="AC36" s="69">
        <v>570</v>
      </c>
      <c r="AD36" s="67">
        <f t="shared" si="10"/>
        <v>9.6348884381338748E-2</v>
      </c>
      <c r="AE36" s="69">
        <v>556</v>
      </c>
      <c r="AF36" s="67">
        <f t="shared" si="11"/>
        <v>9.3982420554428667E-2</v>
      </c>
      <c r="AG36" s="179">
        <v>3341</v>
      </c>
      <c r="AH36" s="69">
        <v>73</v>
      </c>
      <c r="AI36" s="67">
        <f t="shared" si="12"/>
        <v>2.1849745585154144E-2</v>
      </c>
      <c r="AJ36" s="69">
        <v>227</v>
      </c>
      <c r="AK36" s="67">
        <f t="shared" si="13"/>
        <v>6.7943729422328639E-2</v>
      </c>
      <c r="AL36" s="69">
        <v>286</v>
      </c>
      <c r="AM36" s="67">
        <f t="shared" si="14"/>
        <v>8.5603112840466927E-2</v>
      </c>
      <c r="AN36" s="179">
        <v>1434</v>
      </c>
      <c r="AO36" s="69">
        <v>15</v>
      </c>
      <c r="AP36" s="67">
        <f t="shared" si="15"/>
        <v>1.0460251046025104E-2</v>
      </c>
      <c r="AQ36" s="69">
        <v>70</v>
      </c>
      <c r="AR36" s="67">
        <f t="shared" si="16"/>
        <v>4.8814504881450491E-2</v>
      </c>
      <c r="AS36" s="69">
        <v>72</v>
      </c>
      <c r="AT36" s="67">
        <f t="shared" si="17"/>
        <v>5.0209205020920501E-2</v>
      </c>
      <c r="AU36" s="179">
        <v>385</v>
      </c>
      <c r="AV36" s="69">
        <v>1</v>
      </c>
      <c r="AW36" s="67">
        <f t="shared" si="18"/>
        <v>2.5974025974025974E-3</v>
      </c>
      <c r="AX36" s="69">
        <v>16</v>
      </c>
      <c r="AY36" s="67">
        <f t="shared" si="19"/>
        <v>4.1558441558441558E-2</v>
      </c>
      <c r="AZ36" s="69">
        <v>10</v>
      </c>
      <c r="BA36" s="67">
        <f t="shared" si="20"/>
        <v>2.5974025974025976E-2</v>
      </c>
      <c r="BB36" s="179">
        <f t="shared" si="21"/>
        <v>20848</v>
      </c>
      <c r="BC36" s="69">
        <f t="shared" si="22"/>
        <v>504</v>
      </c>
      <c r="BD36" s="67">
        <f t="shared" si="23"/>
        <v>2.4174980813507291E-2</v>
      </c>
      <c r="BE36" s="69">
        <f t="shared" si="24"/>
        <v>1984</v>
      </c>
      <c r="BF36" s="67">
        <f t="shared" si="25"/>
        <v>9.5165003837298548E-2</v>
      </c>
      <c r="BG36" s="69">
        <f t="shared" si="26"/>
        <v>1807</v>
      </c>
      <c r="BH36" s="67">
        <f t="shared" si="27"/>
        <v>8.6674980813507288E-2</v>
      </c>
    </row>
    <row r="37" spans="2:88" ht="14.25" customHeight="1">
      <c r="B37" s="243"/>
      <c r="C37" s="265"/>
      <c r="D37" s="184" t="s">
        <v>274</v>
      </c>
      <c r="E37" s="171">
        <v>17</v>
      </c>
      <c r="F37" s="172">
        <v>0</v>
      </c>
      <c r="G37" s="173">
        <f t="shared" ref="G37" si="231">IFERROR(F37/E37,"-")</f>
        <v>0</v>
      </c>
      <c r="H37" s="172">
        <v>0</v>
      </c>
      <c r="I37" s="173">
        <f t="shared" ref="I37" si="232">IFERROR(H37/E37,"-")</f>
        <v>0</v>
      </c>
      <c r="J37" s="172">
        <v>0</v>
      </c>
      <c r="K37" s="173">
        <f t="shared" ref="K37" si="233">IFERROR(J37/E37,"-")</f>
        <v>0</v>
      </c>
      <c r="L37" s="171">
        <v>67</v>
      </c>
      <c r="M37" s="172">
        <v>0</v>
      </c>
      <c r="N37" s="173">
        <f t="shared" ref="N37" si="234">IFERROR(M37/L37,"-")</f>
        <v>0</v>
      </c>
      <c r="O37" s="172">
        <v>0</v>
      </c>
      <c r="P37" s="173">
        <f t="shared" ref="P37" si="235">IFERROR(O37/L37,"-")</f>
        <v>0</v>
      </c>
      <c r="Q37" s="172">
        <v>0</v>
      </c>
      <c r="R37" s="173">
        <f>IFERROR(Q37/L37,"-")</f>
        <v>0</v>
      </c>
      <c r="S37" s="171">
        <v>969</v>
      </c>
      <c r="T37" s="172">
        <v>1</v>
      </c>
      <c r="U37" s="173">
        <f>IFERROR(T37/S37,"-")</f>
        <v>1.0319917440660474E-3</v>
      </c>
      <c r="V37" s="172">
        <v>5</v>
      </c>
      <c r="W37" s="173">
        <f t="shared" ref="W37" si="236">IFERROR(V37/S37,"-")</f>
        <v>5.1599587203302374E-3</v>
      </c>
      <c r="X37" s="172">
        <v>1</v>
      </c>
      <c r="Y37" s="173">
        <f t="shared" ref="Y37" si="237">IFERROR(X37/S37,"-")</f>
        <v>1.0319917440660474E-3</v>
      </c>
      <c r="Z37" s="171">
        <v>1600</v>
      </c>
      <c r="AA37" s="172">
        <v>1</v>
      </c>
      <c r="AB37" s="173">
        <f t="shared" ref="AB37" si="238">IFERROR(AA37/Z37,"-")</f>
        <v>6.2500000000000001E-4</v>
      </c>
      <c r="AC37" s="172">
        <v>2</v>
      </c>
      <c r="AD37" s="173">
        <f t="shared" ref="AD37" si="239">IFERROR(AC37/Z37,"-")</f>
        <v>1.25E-3</v>
      </c>
      <c r="AE37" s="172">
        <v>4</v>
      </c>
      <c r="AF37" s="173">
        <f t="shared" ref="AF37" si="240">IFERROR(AE37/Z37,"-")</f>
        <v>2.5000000000000001E-3</v>
      </c>
      <c r="AG37" s="171">
        <v>1491</v>
      </c>
      <c r="AH37" s="172">
        <v>0</v>
      </c>
      <c r="AI37" s="173">
        <f t="shared" ref="AI37" si="241">IFERROR(AH37/AG37,"-")</f>
        <v>0</v>
      </c>
      <c r="AJ37" s="172">
        <v>2</v>
      </c>
      <c r="AK37" s="173">
        <f t="shared" ref="AK37" si="242">IFERROR(AJ37/AG37,"-")</f>
        <v>1.3413816230717639E-3</v>
      </c>
      <c r="AL37" s="172">
        <v>2</v>
      </c>
      <c r="AM37" s="173">
        <f t="shared" ref="AM37" si="243">IFERROR(AL37/AG37,"-")</f>
        <v>1.3413816230717639E-3</v>
      </c>
      <c r="AN37" s="171">
        <v>1350</v>
      </c>
      <c r="AO37" s="172">
        <v>0</v>
      </c>
      <c r="AP37" s="173">
        <f t="shared" ref="AP37" si="244">IFERROR(AO37/AN37,"-")</f>
        <v>0</v>
      </c>
      <c r="AQ37" s="172">
        <v>4</v>
      </c>
      <c r="AR37" s="173">
        <f t="shared" ref="AR37" si="245">IFERROR(AQ37/AN37,"-")</f>
        <v>2.9629629629629628E-3</v>
      </c>
      <c r="AS37" s="172">
        <v>1</v>
      </c>
      <c r="AT37" s="173">
        <f t="shared" ref="AT37" si="246">IFERROR(AS37/AN37,"-")</f>
        <v>7.407407407407407E-4</v>
      </c>
      <c r="AU37" s="171">
        <v>951</v>
      </c>
      <c r="AV37" s="172">
        <v>0</v>
      </c>
      <c r="AW37" s="173">
        <f t="shared" ref="AW37" si="247">IFERROR(AV37/AU37,"-")</f>
        <v>0</v>
      </c>
      <c r="AX37" s="172">
        <v>0</v>
      </c>
      <c r="AY37" s="173">
        <f t="shared" ref="AY37" si="248">IFERROR(AX37/AU37,"-")</f>
        <v>0</v>
      </c>
      <c r="AZ37" s="172">
        <v>0</v>
      </c>
      <c r="BA37" s="173">
        <f t="shared" ref="BA37" si="249">IFERROR(AZ37/AU37,"-")</f>
        <v>0</v>
      </c>
      <c r="BB37" s="171">
        <f t="shared" ref="BB37" si="250">SUM(E37,L37,S37,Z37,AG37,AN37,AU37,)</f>
        <v>6445</v>
      </c>
      <c r="BC37" s="172">
        <f t="shared" ref="BC37" si="251">SUM(F37,M37,T37,AA37,AH37,AO37,AV37,)</f>
        <v>2</v>
      </c>
      <c r="BD37" s="173">
        <f t="shared" ref="BD37" si="252">IFERROR(BC37/BB37,"-")</f>
        <v>3.103180760279286E-4</v>
      </c>
      <c r="BE37" s="172">
        <f t="shared" ref="BE37" si="253">SUM(H37,O37,V37,AC37,AJ37,AQ37,AX37,)</f>
        <v>13</v>
      </c>
      <c r="BF37" s="173">
        <f t="shared" ref="BF37" si="254">IFERROR(BE37/BB37,"-")</f>
        <v>2.017067494181536E-3</v>
      </c>
      <c r="BG37" s="172">
        <f t="shared" ref="BG37" si="255">SUM(J37,Q37,X37,AE37,AL37,AS37,AZ37,)</f>
        <v>8</v>
      </c>
      <c r="BH37" s="173">
        <f t="shared" ref="BH37" si="256">IFERROR(BG37/BB37,"-")</f>
        <v>1.2412723041117144E-3</v>
      </c>
    </row>
    <row r="38" spans="2:88" ht="14.25" customHeight="1" thickBot="1">
      <c r="B38" s="243"/>
      <c r="C38" s="265"/>
      <c r="D38" s="215" t="s">
        <v>74</v>
      </c>
      <c r="E38" s="39">
        <v>1027</v>
      </c>
      <c r="F38" s="75">
        <v>16</v>
      </c>
      <c r="G38" s="13">
        <f t="shared" si="0"/>
        <v>1.5579357351509251E-2</v>
      </c>
      <c r="H38" s="75">
        <v>64</v>
      </c>
      <c r="I38" s="13">
        <f t="shared" si="1"/>
        <v>6.2317429406037003E-2</v>
      </c>
      <c r="J38" s="75">
        <v>38</v>
      </c>
      <c r="K38" s="13">
        <f t="shared" si="2"/>
        <v>3.7000973709834468E-2</v>
      </c>
      <c r="L38" s="39">
        <v>2747</v>
      </c>
      <c r="M38" s="75">
        <v>33</v>
      </c>
      <c r="N38" s="13">
        <f t="shared" si="3"/>
        <v>1.2013105205678923E-2</v>
      </c>
      <c r="O38" s="75">
        <v>178</v>
      </c>
      <c r="P38" s="13">
        <f t="shared" si="4"/>
        <v>6.479796141244995E-2</v>
      </c>
      <c r="Q38" s="75">
        <v>151</v>
      </c>
      <c r="R38" s="13">
        <f t="shared" si="5"/>
        <v>5.4969057153258102E-2</v>
      </c>
      <c r="S38" s="39">
        <v>117129</v>
      </c>
      <c r="T38" s="75">
        <v>3615</v>
      </c>
      <c r="U38" s="13">
        <f>IFERROR(T38/S38,"-")</f>
        <v>3.0863407012780779E-2</v>
      </c>
      <c r="V38" s="75">
        <v>13500</v>
      </c>
      <c r="W38" s="13">
        <f t="shared" si="7"/>
        <v>0.11525753656225188</v>
      </c>
      <c r="X38" s="75">
        <v>10030</v>
      </c>
      <c r="Y38" s="13">
        <f t="shared" si="8"/>
        <v>8.5632080868102686E-2</v>
      </c>
      <c r="Z38" s="39">
        <v>96789</v>
      </c>
      <c r="AA38" s="75">
        <v>2471</v>
      </c>
      <c r="AB38" s="13">
        <f t="shared" si="9"/>
        <v>2.5529760613292832E-2</v>
      </c>
      <c r="AC38" s="75">
        <v>9634</v>
      </c>
      <c r="AD38" s="13">
        <f t="shared" si="10"/>
        <v>9.9536104309373999E-2</v>
      </c>
      <c r="AE38" s="75">
        <v>8425</v>
      </c>
      <c r="AF38" s="13">
        <f t="shared" si="11"/>
        <v>8.7045015445970098E-2</v>
      </c>
      <c r="AG38" s="39">
        <v>65603</v>
      </c>
      <c r="AH38" s="75">
        <v>1143</v>
      </c>
      <c r="AI38" s="13">
        <f t="shared" si="12"/>
        <v>1.7422983705013492E-2</v>
      </c>
      <c r="AJ38" s="75">
        <v>4782</v>
      </c>
      <c r="AK38" s="13">
        <f t="shared" si="13"/>
        <v>7.2893007941709984E-2</v>
      </c>
      <c r="AL38" s="75">
        <v>4692</v>
      </c>
      <c r="AM38" s="13">
        <f t="shared" si="14"/>
        <v>7.152111946100026E-2</v>
      </c>
      <c r="AN38" s="39">
        <v>28678</v>
      </c>
      <c r="AO38" s="75">
        <v>262</v>
      </c>
      <c r="AP38" s="13">
        <f t="shared" si="15"/>
        <v>9.1359230071832061E-3</v>
      </c>
      <c r="AQ38" s="75">
        <v>1509</v>
      </c>
      <c r="AR38" s="13">
        <f t="shared" si="16"/>
        <v>5.2618732129158241E-2</v>
      </c>
      <c r="AS38" s="75">
        <v>1297</v>
      </c>
      <c r="AT38" s="13">
        <f t="shared" si="17"/>
        <v>4.5226305879071067E-2</v>
      </c>
      <c r="AU38" s="39">
        <v>9262</v>
      </c>
      <c r="AV38" s="75">
        <v>29</v>
      </c>
      <c r="AW38" s="13">
        <f t="shared" si="18"/>
        <v>3.1310732023321097E-3</v>
      </c>
      <c r="AX38" s="75">
        <v>331</v>
      </c>
      <c r="AY38" s="13">
        <f t="shared" si="19"/>
        <v>3.5737421723169939E-2</v>
      </c>
      <c r="AZ38" s="75">
        <v>193</v>
      </c>
      <c r="BA38" s="13">
        <f>IFERROR(AZ38/AU38,"-")</f>
        <v>2.083783200172749E-2</v>
      </c>
      <c r="BB38" s="39">
        <f t="shared" si="21"/>
        <v>321235</v>
      </c>
      <c r="BC38" s="75">
        <f t="shared" si="22"/>
        <v>7569</v>
      </c>
      <c r="BD38" s="13">
        <f t="shared" si="23"/>
        <v>2.3562189674226033E-2</v>
      </c>
      <c r="BE38" s="75">
        <f t="shared" si="24"/>
        <v>29998</v>
      </c>
      <c r="BF38" s="13">
        <f t="shared" si="25"/>
        <v>9.3383348638846952E-2</v>
      </c>
      <c r="BG38" s="75">
        <f t="shared" si="26"/>
        <v>24826</v>
      </c>
      <c r="BH38" s="13">
        <f t="shared" si="27"/>
        <v>7.7282985975998877E-2</v>
      </c>
    </row>
    <row r="39" spans="2:88" ht="14.25" customHeight="1" thickTop="1">
      <c r="B39" s="260" t="s">
        <v>0</v>
      </c>
      <c r="C39" s="261"/>
      <c r="D39" s="218" t="s">
        <v>175</v>
      </c>
      <c r="E39" s="139">
        <f t="shared" ref="E39:F42" si="257">SUM(E7,E11,E15,E19,E23,E27,E31,E35,)</f>
        <v>2642</v>
      </c>
      <c r="F39" s="73">
        <f t="shared" si="257"/>
        <v>69</v>
      </c>
      <c r="G39" s="71">
        <f t="shared" si="0"/>
        <v>2.6116578349735048E-2</v>
      </c>
      <c r="H39" s="73">
        <f>SUM(H7,H11,H15,H19,H23,H27,H31,H35,)</f>
        <v>233</v>
      </c>
      <c r="I39" s="71">
        <f t="shared" si="1"/>
        <v>8.8190764572293717E-2</v>
      </c>
      <c r="J39" s="73">
        <f>SUM(J7,J11,J15,J19,J23,J27,J31,J35,)</f>
        <v>113</v>
      </c>
      <c r="K39" s="71">
        <f t="shared" si="2"/>
        <v>4.2770628311884933E-2</v>
      </c>
      <c r="L39" s="139">
        <f t="shared" ref="L39:M42" si="258">SUM(L7,L11,L15,L19,L23,L27,L31,L35,)</f>
        <v>6996</v>
      </c>
      <c r="M39" s="73">
        <f t="shared" si="258"/>
        <v>153</v>
      </c>
      <c r="N39" s="71">
        <f t="shared" si="3"/>
        <v>2.1869639794168096E-2</v>
      </c>
      <c r="O39" s="73">
        <f>SUM(O7,O11,O15,O19,O23,O27,O31,O35,)</f>
        <v>674</v>
      </c>
      <c r="P39" s="71">
        <f t="shared" si="4"/>
        <v>9.6340766152086907E-2</v>
      </c>
      <c r="Q39" s="73">
        <f>SUM(Q7,Q11,Q15,Q19,Q23,Q27,Q31,Q35,)</f>
        <v>365</v>
      </c>
      <c r="R39" s="71">
        <f t="shared" si="5"/>
        <v>5.2172670097198399E-2</v>
      </c>
      <c r="S39" s="139">
        <f t="shared" ref="S39:T42" si="259">SUM(S7,S11,S15,S19,S23,S27,S31,S35,)</f>
        <v>416624</v>
      </c>
      <c r="T39" s="73">
        <f t="shared" si="259"/>
        <v>22127</v>
      </c>
      <c r="U39" s="71">
        <f>IFERROR(T39/S39,"-")</f>
        <v>5.3110238488421217E-2</v>
      </c>
      <c r="V39" s="73">
        <f>SUM(V7,V11,V15,V19,V23,V27,V31,V35,)</f>
        <v>74399</v>
      </c>
      <c r="W39" s="71">
        <f t="shared" si="7"/>
        <v>0.17857588617074388</v>
      </c>
      <c r="X39" s="73">
        <f>SUM(X7,X11,X15,X19,X23,X27,X31,X35,)</f>
        <v>32331</v>
      </c>
      <c r="Y39" s="71">
        <f t="shared" si="8"/>
        <v>7.7602346480279583E-2</v>
      </c>
      <c r="Z39" s="139">
        <f t="shared" ref="Z39:AA42" si="260">SUM(Z7,Z11,Z15,Z19,Z23,Z27,Z31,Z35,)</f>
        <v>328226</v>
      </c>
      <c r="AA39" s="73">
        <f t="shared" si="260"/>
        <v>14554</v>
      </c>
      <c r="AB39" s="71">
        <f t="shared" si="9"/>
        <v>4.4341398914162805E-2</v>
      </c>
      <c r="AC39" s="73">
        <f>SUM(AC7,AC11,AC15,AC19,AC23,AC27,AC31,AC35,)</f>
        <v>52042</v>
      </c>
      <c r="AD39" s="71">
        <f t="shared" si="10"/>
        <v>0.15855538561844582</v>
      </c>
      <c r="AE39" s="73">
        <f>SUM(AE7,AE11,AE15,AE19,AE23,AE27,AE31,AE35,)</f>
        <v>25515</v>
      </c>
      <c r="AF39" s="71">
        <f t="shared" si="11"/>
        <v>7.7736072096665096E-2</v>
      </c>
      <c r="AG39" s="139">
        <f t="shared" ref="AG39:AH42" si="261">SUM(AG7,AG11,AG15,AG19,AG23,AG27,AG31,AG35,)</f>
        <v>204853</v>
      </c>
      <c r="AH39" s="73">
        <f t="shared" si="261"/>
        <v>5626</v>
      </c>
      <c r="AI39" s="71">
        <f t="shared" si="12"/>
        <v>2.7463595846777933E-2</v>
      </c>
      <c r="AJ39" s="73">
        <f>SUM(AJ7,AJ11,AJ15,AJ19,AJ23,AJ27,AJ31,AJ35,)</f>
        <v>24046</v>
      </c>
      <c r="AK39" s="71">
        <f t="shared" si="13"/>
        <v>0.11738173226655212</v>
      </c>
      <c r="AL39" s="73">
        <f>SUM(AL7,AL11,AL15,AL19,AL23,AL27,AL31,AL35,)</f>
        <v>13167</v>
      </c>
      <c r="AM39" s="71">
        <f t="shared" si="14"/>
        <v>6.4275358427750631E-2</v>
      </c>
      <c r="AN39" s="139">
        <f t="shared" ref="AN39:AO42" si="262">SUM(AN7,AN11,AN15,AN19,AN23,AN27,AN31,AN35,)</f>
        <v>85571</v>
      </c>
      <c r="AO39" s="73">
        <f t="shared" si="262"/>
        <v>1189</v>
      </c>
      <c r="AP39" s="71">
        <f t="shared" si="15"/>
        <v>1.3894894298301996E-2</v>
      </c>
      <c r="AQ39" s="73">
        <f>SUM(AQ7,AQ11,AQ15,AQ19,AQ23,AQ27,AQ31,AQ35,)</f>
        <v>6977</v>
      </c>
      <c r="AR39" s="71">
        <f t="shared" si="16"/>
        <v>8.1534632059926851E-2</v>
      </c>
      <c r="AS39" s="73">
        <f>SUM(AS7,AS11,AS15,AS19,AS23,AS27,AS31,AS35,)</f>
        <v>3513</v>
      </c>
      <c r="AT39" s="71">
        <f t="shared" si="17"/>
        <v>4.1053627981442312E-2</v>
      </c>
      <c r="AU39" s="139">
        <f t="shared" ref="AU39:AV42" si="263">SUM(AU7,AU11,AU15,AU19,AU23,AU27,AU31,AU35,)</f>
        <v>26558</v>
      </c>
      <c r="AV39" s="73">
        <f t="shared" si="263"/>
        <v>148</v>
      </c>
      <c r="AW39" s="71">
        <f>IFERROR(AV39/AU39,"-")</f>
        <v>5.5727087883123728E-3</v>
      </c>
      <c r="AX39" s="73">
        <f>SUM(AX7,AX11,AX15,AX19,AX23,AX27,AX31,AX35,)</f>
        <v>1405</v>
      </c>
      <c r="AY39" s="71">
        <f t="shared" si="19"/>
        <v>5.2903080051208674E-2</v>
      </c>
      <c r="AZ39" s="73">
        <f>SUM(AZ7,AZ11,AZ15,AZ19,AZ23,AZ27,AZ31,AZ35,)</f>
        <v>532</v>
      </c>
      <c r="BA39" s="71">
        <f t="shared" si="20"/>
        <v>2.0031628887717447E-2</v>
      </c>
      <c r="BB39" s="139">
        <f t="shared" si="21"/>
        <v>1071470</v>
      </c>
      <c r="BC39" s="73">
        <f t="shared" si="22"/>
        <v>43866</v>
      </c>
      <c r="BD39" s="71">
        <f t="shared" si="23"/>
        <v>4.0940016986009874E-2</v>
      </c>
      <c r="BE39" s="73">
        <f t="shared" si="24"/>
        <v>159776</v>
      </c>
      <c r="BF39" s="71">
        <f t="shared" si="25"/>
        <v>0.14911850075130428</v>
      </c>
      <c r="BG39" s="73">
        <f t="shared" si="26"/>
        <v>75536</v>
      </c>
      <c r="BH39" s="71">
        <f t="shared" si="27"/>
        <v>7.049754076175721E-2</v>
      </c>
    </row>
    <row r="40" spans="2:88" ht="14.25" customHeight="1">
      <c r="B40" s="262"/>
      <c r="C40" s="263"/>
      <c r="D40" s="186" t="s">
        <v>212</v>
      </c>
      <c r="E40" s="179">
        <f t="shared" si="257"/>
        <v>50</v>
      </c>
      <c r="F40" s="69">
        <f t="shared" si="257"/>
        <v>3</v>
      </c>
      <c r="G40" s="67">
        <f t="shared" si="0"/>
        <v>0.06</v>
      </c>
      <c r="H40" s="69">
        <f>SUM(H8,H12,H16,H20,H24,H28,H32,H36,)</f>
        <v>5</v>
      </c>
      <c r="I40" s="67">
        <f t="shared" si="1"/>
        <v>0.1</v>
      </c>
      <c r="J40" s="69">
        <f>SUM(J8,J12,J16,J20,J24,J28,J32,J36,)</f>
        <v>2</v>
      </c>
      <c r="K40" s="67">
        <f>IFERROR(J40/E40,"-")</f>
        <v>0.04</v>
      </c>
      <c r="L40" s="179">
        <f t="shared" si="258"/>
        <v>134</v>
      </c>
      <c r="M40" s="69">
        <f t="shared" si="258"/>
        <v>0</v>
      </c>
      <c r="N40" s="67">
        <f t="shared" si="3"/>
        <v>0</v>
      </c>
      <c r="O40" s="69">
        <f>SUM(O8,O12,O16,O20,O24,O28,O32,O36,)</f>
        <v>11</v>
      </c>
      <c r="P40" s="67">
        <f t="shared" si="4"/>
        <v>8.2089552238805971E-2</v>
      </c>
      <c r="Q40" s="69">
        <f>SUM(Q8,Q12,Q16,Q20,Q24,Q28,Q32,Q36,)</f>
        <v>4</v>
      </c>
      <c r="R40" s="67">
        <f t="shared" si="5"/>
        <v>2.9850746268656716E-2</v>
      </c>
      <c r="S40" s="179">
        <f t="shared" si="259"/>
        <v>39052</v>
      </c>
      <c r="T40" s="69">
        <f t="shared" si="259"/>
        <v>2024</v>
      </c>
      <c r="U40" s="67">
        <f t="shared" si="6"/>
        <v>5.1828331455495237E-2</v>
      </c>
      <c r="V40" s="69">
        <f>SUM(V8,V12,V16,V20,V24,V28,V32,V36,)</f>
        <v>6631</v>
      </c>
      <c r="W40" s="67">
        <f t="shared" si="7"/>
        <v>0.16979924203625935</v>
      </c>
      <c r="X40" s="69">
        <f>SUM(X8,X12,X16,X20,X24,X28,X32,X36,)</f>
        <v>3175</v>
      </c>
      <c r="Y40" s="67">
        <f t="shared" si="8"/>
        <v>8.1301853938338622E-2</v>
      </c>
      <c r="Z40" s="179">
        <f t="shared" si="260"/>
        <v>24337</v>
      </c>
      <c r="AA40" s="69">
        <f t="shared" si="260"/>
        <v>1218</v>
      </c>
      <c r="AB40" s="67">
        <f t="shared" si="9"/>
        <v>5.0047253153634383E-2</v>
      </c>
      <c r="AC40" s="69">
        <f>SUM(AC8,AC12,AC16,AC20,AC24,AC28,AC32,AC36,)</f>
        <v>4048</v>
      </c>
      <c r="AD40" s="67">
        <f t="shared" si="10"/>
        <v>0.16633110079303118</v>
      </c>
      <c r="AE40" s="69">
        <f>SUM(AE8,AE12,AE16,AE20,AE24,AE28,AE32,AE36,)</f>
        <v>2076</v>
      </c>
      <c r="AF40" s="67">
        <f t="shared" si="11"/>
        <v>8.5302214734765999E-2</v>
      </c>
      <c r="AG40" s="179">
        <f t="shared" si="261"/>
        <v>12887</v>
      </c>
      <c r="AH40" s="69">
        <f t="shared" si="261"/>
        <v>478</v>
      </c>
      <c r="AI40" s="67">
        <f t="shared" si="12"/>
        <v>3.7091642740746486E-2</v>
      </c>
      <c r="AJ40" s="69">
        <f>SUM(AJ8,AJ12,AJ16,AJ20,AJ24,AJ28,AJ32,AJ36,)</f>
        <v>1672</v>
      </c>
      <c r="AK40" s="67">
        <f t="shared" si="13"/>
        <v>0.12974315201365719</v>
      </c>
      <c r="AL40" s="69">
        <f>SUM(AL8,AL12,AL16,AL20,AL24,AL28,AL32,AL36,)</f>
        <v>1013</v>
      </c>
      <c r="AM40" s="67">
        <f t="shared" si="14"/>
        <v>7.8606347481958563E-2</v>
      </c>
      <c r="AN40" s="179">
        <f t="shared" si="262"/>
        <v>5208</v>
      </c>
      <c r="AO40" s="69">
        <f t="shared" si="262"/>
        <v>87</v>
      </c>
      <c r="AP40" s="67">
        <f t="shared" si="15"/>
        <v>1.6705069124423964E-2</v>
      </c>
      <c r="AQ40" s="69">
        <f>SUM(AQ8,AQ12,AQ16,AQ20,AQ24,AQ28,AQ32,AQ36,)</f>
        <v>467</v>
      </c>
      <c r="AR40" s="67">
        <f t="shared" si="16"/>
        <v>8.9669738863287246E-2</v>
      </c>
      <c r="AS40" s="69">
        <f>SUM(AS8,AS12,AS16,AS20,AS24,AS28,AS32,AS36,)</f>
        <v>266</v>
      </c>
      <c r="AT40" s="67">
        <f t="shared" si="17"/>
        <v>5.1075268817204304E-2</v>
      </c>
      <c r="AU40" s="179">
        <f t="shared" si="263"/>
        <v>1336</v>
      </c>
      <c r="AV40" s="69">
        <f t="shared" si="263"/>
        <v>9</v>
      </c>
      <c r="AW40" s="67">
        <f t="shared" si="18"/>
        <v>6.7365269461077846E-3</v>
      </c>
      <c r="AX40" s="69">
        <f>SUM(AX8,AX12,AX16,AX20,AX24,AX28,AX32,AX36,)</f>
        <v>68</v>
      </c>
      <c r="AY40" s="67">
        <f t="shared" si="19"/>
        <v>5.089820359281437E-2</v>
      </c>
      <c r="AZ40" s="69">
        <f>SUM(AZ8,AZ12,AZ16,AZ20,AZ24,AZ28,AZ32,AZ36,)</f>
        <v>30</v>
      </c>
      <c r="BA40" s="67">
        <f t="shared" si="20"/>
        <v>2.2455089820359281E-2</v>
      </c>
      <c r="BB40" s="179">
        <f t="shared" si="21"/>
        <v>83004</v>
      </c>
      <c r="BC40" s="69">
        <f t="shared" si="22"/>
        <v>3819</v>
      </c>
      <c r="BD40" s="67">
        <f t="shared" si="23"/>
        <v>4.6009830851525227E-2</v>
      </c>
      <c r="BE40" s="69">
        <f t="shared" si="24"/>
        <v>12902</v>
      </c>
      <c r="BF40" s="67">
        <f t="shared" si="25"/>
        <v>0.15543829213049973</v>
      </c>
      <c r="BG40" s="69">
        <f t="shared" si="26"/>
        <v>6566</v>
      </c>
      <c r="BH40" s="67">
        <f t="shared" si="27"/>
        <v>7.9104621464025832E-2</v>
      </c>
    </row>
    <row r="41" spans="2:88" ht="14.25" customHeight="1">
      <c r="B41" s="262"/>
      <c r="C41" s="263"/>
      <c r="D41" s="217" t="s">
        <v>274</v>
      </c>
      <c r="E41" s="171">
        <f t="shared" si="257"/>
        <v>51</v>
      </c>
      <c r="F41" s="172">
        <f t="shared" si="257"/>
        <v>0</v>
      </c>
      <c r="G41" s="173">
        <f t="shared" ref="G41" si="264">IFERROR(F41/E41,"-")</f>
        <v>0</v>
      </c>
      <c r="H41" s="172">
        <f>SUM(H9,H13,H17,H21,H25,H29,H33,H37,)</f>
        <v>0</v>
      </c>
      <c r="I41" s="173">
        <f t="shared" ref="I41" si="265">IFERROR(H41/E41,"-")</f>
        <v>0</v>
      </c>
      <c r="J41" s="172">
        <f>SUM(J9,J13,J17,J21,J25,J29,J33,J37,)</f>
        <v>0</v>
      </c>
      <c r="K41" s="173">
        <f>IFERROR(J41/E41,"-")</f>
        <v>0</v>
      </c>
      <c r="L41" s="171">
        <f t="shared" si="258"/>
        <v>159</v>
      </c>
      <c r="M41" s="172">
        <f t="shared" si="258"/>
        <v>0</v>
      </c>
      <c r="N41" s="173">
        <f t="shared" ref="N41" si="266">IFERROR(M41/L41,"-")</f>
        <v>0</v>
      </c>
      <c r="O41" s="172">
        <f>SUM(O9,O13,O17,O21,O25,O29,O33,O37,)</f>
        <v>0</v>
      </c>
      <c r="P41" s="173">
        <f t="shared" ref="P41" si="267">IFERROR(O41/L41,"-")</f>
        <v>0</v>
      </c>
      <c r="Q41" s="172">
        <f>SUM(Q9,Q13,Q17,Q21,Q25,Q29,Q33,Q37,)</f>
        <v>0</v>
      </c>
      <c r="R41" s="173">
        <f t="shared" ref="R41" si="268">IFERROR(Q41/L41,"-")</f>
        <v>0</v>
      </c>
      <c r="S41" s="171">
        <f t="shared" si="259"/>
        <v>2329</v>
      </c>
      <c r="T41" s="172">
        <f t="shared" si="259"/>
        <v>1</v>
      </c>
      <c r="U41" s="173">
        <f t="shared" ref="U41" si="269">IFERROR(T41/S41,"-")</f>
        <v>4.2936882782310007E-4</v>
      </c>
      <c r="V41" s="172">
        <f>SUM(V9,V13,V17,V21,V25,V29,V33,V37,)</f>
        <v>12</v>
      </c>
      <c r="W41" s="173">
        <f t="shared" ref="W41" si="270">IFERROR(V41/S41,"-")</f>
        <v>5.1524259338772008E-3</v>
      </c>
      <c r="X41" s="172">
        <f>SUM(X9,X13,X17,X21,X25,X29,X33,X37,)</f>
        <v>9</v>
      </c>
      <c r="Y41" s="173">
        <f t="shared" ref="Y41" si="271">IFERROR(X41/S41,"-")</f>
        <v>3.8643194504079004E-3</v>
      </c>
      <c r="Z41" s="171">
        <f t="shared" si="260"/>
        <v>3664</v>
      </c>
      <c r="AA41" s="172">
        <f t="shared" si="260"/>
        <v>1</v>
      </c>
      <c r="AB41" s="173">
        <f t="shared" ref="AB41" si="272">IFERROR(AA41/Z41,"-")</f>
        <v>2.7292576419213972E-4</v>
      </c>
      <c r="AC41" s="172">
        <f>SUM(AC9,AC13,AC17,AC21,AC25,AC29,AC33,AC37,)</f>
        <v>10</v>
      </c>
      <c r="AD41" s="173">
        <f t="shared" ref="AD41" si="273">IFERROR(AC41/Z41,"-")</f>
        <v>2.7292576419213972E-3</v>
      </c>
      <c r="AE41" s="172">
        <f>SUM(AE9,AE13,AE17,AE21,AE25,AE29,AE33,AE37,)</f>
        <v>11</v>
      </c>
      <c r="AF41" s="173">
        <f t="shared" ref="AF41" si="274">IFERROR(AE41/Z41,"-")</f>
        <v>3.0021834061135372E-3</v>
      </c>
      <c r="AG41" s="171">
        <f t="shared" si="261"/>
        <v>3503</v>
      </c>
      <c r="AH41" s="172">
        <f t="shared" si="261"/>
        <v>0</v>
      </c>
      <c r="AI41" s="173">
        <f t="shared" ref="AI41" si="275">IFERROR(AH41/AG41,"-")</f>
        <v>0</v>
      </c>
      <c r="AJ41" s="172">
        <f>SUM(AJ9,AJ13,AJ17,AJ21,AJ25,AJ29,AJ33,AJ37,)</f>
        <v>5</v>
      </c>
      <c r="AK41" s="173">
        <f t="shared" ref="AK41" si="276">IFERROR(AJ41/AG41,"-")</f>
        <v>1.4273479874393378E-3</v>
      </c>
      <c r="AL41" s="172">
        <f>SUM(AL9,AL13,AL17,AL21,AL25,AL29,AL33,AL37,)</f>
        <v>5</v>
      </c>
      <c r="AM41" s="173">
        <f t="shared" ref="AM41" si="277">IFERROR(AL41/AG41,"-")</f>
        <v>1.4273479874393378E-3</v>
      </c>
      <c r="AN41" s="171">
        <f t="shared" si="262"/>
        <v>3223</v>
      </c>
      <c r="AO41" s="172">
        <f t="shared" si="262"/>
        <v>1</v>
      </c>
      <c r="AP41" s="173">
        <f t="shared" ref="AP41" si="278">IFERROR(AO41/AN41,"-")</f>
        <v>3.1026993484331366E-4</v>
      </c>
      <c r="AQ41" s="172">
        <f>SUM(AQ9,AQ13,AQ17,AQ21,AQ25,AQ29,AQ33,AQ37,)</f>
        <v>7</v>
      </c>
      <c r="AR41" s="173">
        <f t="shared" ref="AR41" si="279">IFERROR(AQ41/AN41,"-")</f>
        <v>2.1718895439031957E-3</v>
      </c>
      <c r="AS41" s="172">
        <f>SUM(AS9,AS13,AS17,AS21,AS25,AS29,AS33,AS37,)</f>
        <v>5</v>
      </c>
      <c r="AT41" s="173">
        <f t="shared" ref="AT41" si="280">IFERROR(AS41/AN41,"-")</f>
        <v>1.5513496742165685E-3</v>
      </c>
      <c r="AU41" s="171">
        <f t="shared" si="263"/>
        <v>2204</v>
      </c>
      <c r="AV41" s="172">
        <f t="shared" si="263"/>
        <v>0</v>
      </c>
      <c r="AW41" s="173">
        <f t="shared" ref="AW41" si="281">IFERROR(AV41/AU41,"-")</f>
        <v>0</v>
      </c>
      <c r="AX41" s="172">
        <f>SUM(AX9,AX13,AX17,AX21,AX25,AX29,AX33,AX37,)</f>
        <v>1</v>
      </c>
      <c r="AY41" s="173">
        <f t="shared" ref="AY41" si="282">IFERROR(AX41/AU41,"-")</f>
        <v>4.5372050816696913E-4</v>
      </c>
      <c r="AZ41" s="172">
        <f>SUM(AZ9,AZ13,AZ17,AZ21,AZ25,AZ29,AZ33,AZ37,)</f>
        <v>1</v>
      </c>
      <c r="BA41" s="173">
        <f t="shared" ref="BA41" si="283">IFERROR(AZ41/AU41,"-")</f>
        <v>4.5372050816696913E-4</v>
      </c>
      <c r="BB41" s="171">
        <f t="shared" ref="BB41" si="284">SUM(E41,L41,S41,Z41,AG41,AN41,AU41,)</f>
        <v>15133</v>
      </c>
      <c r="BC41" s="172">
        <f t="shared" ref="BC41" si="285">SUM(F41,M41,T41,AA41,AH41,AO41,AV41,)</f>
        <v>3</v>
      </c>
      <c r="BD41" s="173">
        <f t="shared" ref="BD41" si="286">IFERROR(BC41/BB41,"-")</f>
        <v>1.982422520319831E-4</v>
      </c>
      <c r="BE41" s="172">
        <f t="shared" ref="BE41" si="287">SUM(H41,O41,V41,AC41,AJ41,AQ41,AX41,)</f>
        <v>35</v>
      </c>
      <c r="BF41" s="173">
        <f t="shared" ref="BF41" si="288">IFERROR(BE41/BB41,"-")</f>
        <v>2.3128262737064694E-3</v>
      </c>
      <c r="BG41" s="172">
        <f t="shared" ref="BG41" si="289">SUM(J41,Q41,X41,AE41,AL41,AS41,AZ41,)</f>
        <v>31</v>
      </c>
      <c r="BH41" s="173">
        <f t="shared" ref="BH41" si="290">IFERROR(BG41/BB41,"-")</f>
        <v>2.0485032709971584E-3</v>
      </c>
    </row>
    <row r="42" spans="2:88" ht="14.25" customHeight="1">
      <c r="B42" s="247"/>
      <c r="C42" s="248"/>
      <c r="D42" s="214" t="s">
        <v>74</v>
      </c>
      <c r="E42" s="40">
        <f t="shared" si="257"/>
        <v>2743</v>
      </c>
      <c r="F42" s="62">
        <f t="shared" si="257"/>
        <v>72</v>
      </c>
      <c r="G42" s="60">
        <f t="shared" si="0"/>
        <v>2.6248632883703972E-2</v>
      </c>
      <c r="H42" s="62">
        <f>SUM(H10,H14,H18,H22,H26,H30,H34,H38,)</f>
        <v>238</v>
      </c>
      <c r="I42" s="60">
        <f t="shared" si="1"/>
        <v>8.6766314254465918E-2</v>
      </c>
      <c r="J42" s="62">
        <f>SUM(J10,J14,J18,J22,J26,J30,J34,J38,)</f>
        <v>115</v>
      </c>
      <c r="K42" s="60">
        <f t="shared" si="2"/>
        <v>4.1924899744804955E-2</v>
      </c>
      <c r="L42" s="40">
        <f t="shared" si="258"/>
        <v>7289</v>
      </c>
      <c r="M42" s="62">
        <f t="shared" si="258"/>
        <v>153</v>
      </c>
      <c r="N42" s="60">
        <f t="shared" si="3"/>
        <v>2.0990533680889011E-2</v>
      </c>
      <c r="O42" s="62">
        <f>SUM(O10,O14,O18,O22,O26,O30,O34,O38,)</f>
        <v>685</v>
      </c>
      <c r="P42" s="60">
        <f t="shared" si="4"/>
        <v>9.3977225956921387E-2</v>
      </c>
      <c r="Q42" s="62">
        <f>SUM(Q10,Q14,Q18,Q22,Q26,Q30,Q34,Q38,)</f>
        <v>369</v>
      </c>
      <c r="R42" s="60">
        <f t="shared" si="5"/>
        <v>5.0624228289202912E-2</v>
      </c>
      <c r="S42" s="40">
        <f t="shared" si="259"/>
        <v>458005</v>
      </c>
      <c r="T42" s="62">
        <f t="shared" si="259"/>
        <v>24152</v>
      </c>
      <c r="U42" s="60">
        <f t="shared" si="6"/>
        <v>5.2733048765843164E-2</v>
      </c>
      <c r="V42" s="62">
        <f>SUM(V10,V14,V18,V22,V26,V30,V34,V38,)</f>
        <v>81042</v>
      </c>
      <c r="W42" s="60">
        <f t="shared" si="7"/>
        <v>0.17694566653202476</v>
      </c>
      <c r="X42" s="62">
        <f>SUM(X10,X14,X18,X22,X26,X30,X34,X38,)</f>
        <v>35515</v>
      </c>
      <c r="Y42" s="60">
        <f t="shared" si="8"/>
        <v>7.7542821584917196E-2</v>
      </c>
      <c r="Z42" s="40">
        <f t="shared" si="260"/>
        <v>356227</v>
      </c>
      <c r="AA42" s="62">
        <f t="shared" si="260"/>
        <v>15773</v>
      </c>
      <c r="AB42" s="60">
        <f t="shared" si="9"/>
        <v>4.4277946365660098E-2</v>
      </c>
      <c r="AC42" s="62">
        <f>SUM(AC10,AC14,AC18,AC22,AC26,AC30,AC34,AC38,)</f>
        <v>56100</v>
      </c>
      <c r="AD42" s="60">
        <f t="shared" si="10"/>
        <v>0.15748385158901487</v>
      </c>
      <c r="AE42" s="62">
        <f>SUM(AE10,AE14,AE18,AE22,AE26,AE30,AE34,AE38,)</f>
        <v>27602</v>
      </c>
      <c r="AF42" s="60">
        <f t="shared" si="11"/>
        <v>7.7484300740819759E-2</v>
      </c>
      <c r="AG42" s="40">
        <f t="shared" si="261"/>
        <v>221243</v>
      </c>
      <c r="AH42" s="62">
        <f t="shared" si="261"/>
        <v>6104</v>
      </c>
      <c r="AI42" s="60">
        <f t="shared" si="12"/>
        <v>2.7589573455431358E-2</v>
      </c>
      <c r="AJ42" s="62">
        <f>SUM(AJ10,AJ14,AJ18,AJ22,AJ26,AJ30,AJ34,AJ38,)</f>
        <v>25723</v>
      </c>
      <c r="AK42" s="60">
        <f t="shared" si="13"/>
        <v>0.11626582535944641</v>
      </c>
      <c r="AL42" s="62">
        <f>SUM(AL10,AL14,AL18,AL22,AL26,AL30,AL34,AL38,)</f>
        <v>14185</v>
      </c>
      <c r="AM42" s="60">
        <f t="shared" si="14"/>
        <v>6.4115022848180506E-2</v>
      </c>
      <c r="AN42" s="40">
        <f t="shared" si="262"/>
        <v>94002</v>
      </c>
      <c r="AO42" s="62">
        <f t="shared" si="262"/>
        <v>1277</v>
      </c>
      <c r="AP42" s="60">
        <f t="shared" si="15"/>
        <v>1.3584817344311823E-2</v>
      </c>
      <c r="AQ42" s="62">
        <f>SUM(AQ10,AQ14,AQ18,AQ22,AQ26,AQ30,AQ34,AQ38,)</f>
        <v>7451</v>
      </c>
      <c r="AR42" s="60">
        <f t="shared" si="16"/>
        <v>7.9264270972958017E-2</v>
      </c>
      <c r="AS42" s="62">
        <f>SUM(AS10,AS14,AS18,AS22,AS26,AS30,AS34,AS38,)</f>
        <v>3784</v>
      </c>
      <c r="AT42" s="60">
        <f t="shared" si="17"/>
        <v>4.0254462671006998E-2</v>
      </c>
      <c r="AU42" s="40">
        <f t="shared" si="263"/>
        <v>30098</v>
      </c>
      <c r="AV42" s="62">
        <f t="shared" si="263"/>
        <v>157</v>
      </c>
      <c r="AW42" s="60">
        <f t="shared" si="18"/>
        <v>5.2162934414246792E-3</v>
      </c>
      <c r="AX42" s="62">
        <f>SUM(AX10,AX14,AX18,AX22,AX26,AX30,AX34,AX38,)</f>
        <v>1474</v>
      </c>
      <c r="AY42" s="60">
        <f t="shared" si="19"/>
        <v>4.8973353711210046E-2</v>
      </c>
      <c r="AZ42" s="62">
        <f>SUM(AZ10,AZ14,AZ18,AZ22,AZ26,AZ30,AZ34,AZ38,)</f>
        <v>563</v>
      </c>
      <c r="BA42" s="60">
        <f t="shared" si="20"/>
        <v>1.8705561831350921E-2</v>
      </c>
      <c r="BB42" s="40">
        <f t="shared" si="21"/>
        <v>1169607</v>
      </c>
      <c r="BC42" s="62">
        <f t="shared" si="22"/>
        <v>47688</v>
      </c>
      <c r="BD42" s="60">
        <f t="shared" si="23"/>
        <v>4.0772669794212929E-2</v>
      </c>
      <c r="BE42" s="62">
        <f t="shared" si="24"/>
        <v>172713</v>
      </c>
      <c r="BF42" s="60">
        <f t="shared" si="25"/>
        <v>0.14766754986931507</v>
      </c>
      <c r="BG42" s="62">
        <f t="shared" si="26"/>
        <v>82133</v>
      </c>
      <c r="BH42" s="60">
        <f t="shared" si="27"/>
        <v>7.0222732935079898E-2</v>
      </c>
    </row>
    <row r="43" spans="2:88">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row>
    <row r="44" spans="2:88">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row>
  </sheetData>
  <mergeCells count="104">
    <mergeCell ref="BK4:BK6"/>
    <mergeCell ref="BL4:BL6"/>
    <mergeCell ref="BJ16:BJ18"/>
    <mergeCell ref="BJ13:BJ15"/>
    <mergeCell ref="BJ10:BJ12"/>
    <mergeCell ref="BJ7:BJ9"/>
    <mergeCell ref="BJ31:BJ33"/>
    <mergeCell ref="BG4:BH5"/>
    <mergeCell ref="BE4:BF5"/>
    <mergeCell ref="BJ4:BJ6"/>
    <mergeCell ref="V4:W5"/>
    <mergeCell ref="T4:U5"/>
    <mergeCell ref="BB4:BB6"/>
    <mergeCell ref="Q4:R5"/>
    <mergeCell ref="O4:P5"/>
    <mergeCell ref="M4:N5"/>
    <mergeCell ref="J4:K5"/>
    <mergeCell ref="AL4:AM5"/>
    <mergeCell ref="AJ4:AK5"/>
    <mergeCell ref="AH4:AI5"/>
    <mergeCell ref="AE4:AF5"/>
    <mergeCell ref="AC4:AD5"/>
    <mergeCell ref="AA4:AB5"/>
    <mergeCell ref="AS4:AT5"/>
    <mergeCell ref="AQ4:AR5"/>
    <mergeCell ref="AO4:AP5"/>
    <mergeCell ref="AV4:AW5"/>
    <mergeCell ref="B3:B6"/>
    <mergeCell ref="C3:C6"/>
    <mergeCell ref="D3:D6"/>
    <mergeCell ref="BB3:BH3"/>
    <mergeCell ref="AU3:BA3"/>
    <mergeCell ref="AN3:AT3"/>
    <mergeCell ref="AG3:AM3"/>
    <mergeCell ref="Z3:AF3"/>
    <mergeCell ref="S3:Y3"/>
    <mergeCell ref="L3:R3"/>
    <mergeCell ref="E3:K3"/>
    <mergeCell ref="Z4:Z6"/>
    <mergeCell ref="S4:S6"/>
    <mergeCell ref="L4:L6"/>
    <mergeCell ref="E4:E6"/>
    <mergeCell ref="AU4:AU6"/>
    <mergeCell ref="AN4:AN6"/>
    <mergeCell ref="AG4:AG6"/>
    <mergeCell ref="BC4:BD5"/>
    <mergeCell ref="AZ4:BA5"/>
    <mergeCell ref="AX4:AY5"/>
    <mergeCell ref="H4:I5"/>
    <mergeCell ref="F4:G5"/>
    <mergeCell ref="X4:Y5"/>
    <mergeCell ref="CN4:CO4"/>
    <mergeCell ref="CP4:CQ4"/>
    <mergeCell ref="CR4:CS4"/>
    <mergeCell ref="CB4:CC4"/>
    <mergeCell ref="CD4:CE4"/>
    <mergeCell ref="CF4:CG4"/>
    <mergeCell ref="CH4:CI4"/>
    <mergeCell ref="CJ4:CK4"/>
    <mergeCell ref="CL4:CM4"/>
    <mergeCell ref="BZ5:BZ6"/>
    <mergeCell ref="BO5:BO6"/>
    <mergeCell ref="BP5:BP6"/>
    <mergeCell ref="BN4:BN6"/>
    <mergeCell ref="BO4:BR4"/>
    <mergeCell ref="BS4:BT4"/>
    <mergeCell ref="BU4:BV4"/>
    <mergeCell ref="BW4:BX4"/>
    <mergeCell ref="BY4:BZ4"/>
    <mergeCell ref="BQ5:BQ6"/>
    <mergeCell ref="BR5:BR6"/>
    <mergeCell ref="BS5:BS6"/>
    <mergeCell ref="BT5:BT6"/>
    <mergeCell ref="BU5:BU6"/>
    <mergeCell ref="BV5:BV6"/>
    <mergeCell ref="BW5:BW6"/>
    <mergeCell ref="BX5:BX6"/>
    <mergeCell ref="BY5:BY6"/>
    <mergeCell ref="CI34:CJ34"/>
    <mergeCell ref="BJ34:BL34"/>
    <mergeCell ref="CC34:CD34"/>
    <mergeCell ref="CE34:CF34"/>
    <mergeCell ref="CG34:CH34"/>
    <mergeCell ref="BJ28:BJ30"/>
    <mergeCell ref="BJ25:BJ27"/>
    <mergeCell ref="BJ22:BJ24"/>
    <mergeCell ref="BJ19:BJ21"/>
    <mergeCell ref="B39:C42"/>
    <mergeCell ref="B35:B38"/>
    <mergeCell ref="C7:C10"/>
    <mergeCell ref="C11:C14"/>
    <mergeCell ref="B11:B14"/>
    <mergeCell ref="B7:B10"/>
    <mergeCell ref="B15:B18"/>
    <mergeCell ref="C15:C18"/>
    <mergeCell ref="C19:C22"/>
    <mergeCell ref="B19:B22"/>
    <mergeCell ref="C23:C26"/>
    <mergeCell ref="B23:B26"/>
    <mergeCell ref="B27:B30"/>
    <mergeCell ref="C27:C30"/>
    <mergeCell ref="C31:C34"/>
    <mergeCell ref="B31:B34"/>
    <mergeCell ref="C35:C38"/>
  </mergeCells>
  <phoneticPr fontId="3"/>
  <pageMargins left="0.70866141732283472" right="0.59055118110236227" top="0.59055118110236227" bottom="0.59055118110236227" header="0.31496062992125984" footer="0.31496062992125984"/>
  <pageSetup paperSize="8" scale="73" fitToHeight="0" orientation="landscape" r:id="rId1"/>
  <headerFooter>
    <oddHeader>&amp;R&amp;"ＭＳ 明朝,標準"&amp;12 2-9.医科･歯科健診受診傾向</oddHeader>
  </headerFooter>
  <colBreaks count="2" manualBreakCount="2">
    <brk id="25" max="41" man="1"/>
    <brk id="46" max="41" man="1"/>
  </colBreaks>
  <ignoredErrors>
    <ignoredError sqref="G39:BC39 BA12:BC12 BA16:BC16 BA20:BC20 BA24:BC24 BA28:BC28 BA32:BC32 BA36:BC36 BA11:BC11 BA15:BC15 BA19:BC19 BA23:BC23 BA27:BC27 BA31:BC31 BA35:BC35 BA10:BC10 BA14:BC14 BA18:BC18 BA22:BC22 BA26:BC26 BA30:BC30 BA34:BC34 BB38:BC38 G42 K42:L42 N42 P42 R42:S42 U42 W42 Y42:Z42 AB42 AD42 AF42:AG42 AI42 AK42 AM42:AN42 AP42 AR42 AT42:AU42 AW42 AY42 BA42:BC42 I42 G40:K40 L40:BC40 BG19:BH19 BG20:BH20 G41:BC41 BG39:BH39 BG12:BH12 BG16:BH16 BG24:BH24 BG28:BH28 BG32:BH32 BG36:BH36 BG11:BH11 BG15:BH15 BG23:BH23 BG27:BH27 BG31:BH31 BG35:BH35 BG10:BH10 BG14:BH14 BG18:BH18 BG22:BH22 BG26:BH26 BG30:BH30 BG34:BH34 BG38:BH38 BG42:BH42 BG40:BH40 BG41:BH41 BD41:BF41 BE7:BF7 BE20:BF20 BE19:BF19 BD40:BF40 BD42:BF42 BD38:BF38 BD34:BF34 BD30:BF30 BD26:BF26 BD22:BF22 BD18:BF18 BD14:BF14 BD10:BF10 BD35:BF35 BD31:BF31 BD27:BF27 BD23:BF23 BD15:BF15 BD11:BF11 BD36:BF36 BD32:BF32 BD28:BF28 BD24:BF24 BD16:BF16 BD12:BF12 BD39:BF39 BD8:BF8 BD7 BD9:BF9 BD13:BF13 BD17:BF17 BD25:BF25 BD29:BF29 BD33:BF33 BD37:BF37 BD21:BF21 BD19 BD20" formula="1"/>
    <ignoredError sqref="BO7:BZ15"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125" style="3" customWidth="1"/>
    <col min="12" max="12" width="20.625" style="3" customWidth="1"/>
    <col min="13" max="13" width="5.625" style="3" customWidth="1"/>
    <col min="14" max="16384" width="9" style="3"/>
  </cols>
  <sheetData>
    <row r="1" spans="1:1" ht="16.5" customHeight="1">
      <c r="A1" s="3" t="s">
        <v>142</v>
      </c>
    </row>
    <row r="2" spans="1:1" ht="16.5" customHeight="1">
      <c r="A2" s="3" t="s">
        <v>128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1:1" ht="16.5" customHeight="1">
      <c r="A1" s="3" t="s">
        <v>279</v>
      </c>
    </row>
    <row r="2" spans="1:1" ht="16.5" customHeight="1">
      <c r="A2" s="3" t="s">
        <v>128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8"/>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 width="2" style="14" customWidth="1"/>
    <col min="17" max="17" width="2" style="1" customWidth="1"/>
    <col min="18" max="16384" width="9" style="1"/>
  </cols>
  <sheetData>
    <row r="1" spans="1:14" ht="16.5" customHeight="1">
      <c r="A1" s="3" t="s">
        <v>214</v>
      </c>
    </row>
    <row r="2" spans="1:14" ht="16.5" customHeight="1">
      <c r="A2" s="14" t="s">
        <v>130</v>
      </c>
    </row>
    <row r="4" spans="1:14" ht="13.5" customHeight="1">
      <c r="B4" s="15"/>
      <c r="C4" s="16"/>
      <c r="D4" s="16"/>
      <c r="E4" s="16"/>
      <c r="F4" s="16"/>
      <c r="G4" s="17"/>
    </row>
    <row r="5" spans="1:14" ht="13.5" customHeight="1">
      <c r="B5" s="18"/>
      <c r="C5" s="19"/>
      <c r="D5" s="20">
        <v>5.9999999999999984E-2</v>
      </c>
      <c r="E5" s="10" t="s">
        <v>132</v>
      </c>
      <c r="F5" s="21">
        <v>6.9999999999999993E-2</v>
      </c>
      <c r="G5" s="22" t="s">
        <v>133</v>
      </c>
    </row>
    <row r="6" spans="1:14">
      <c r="B6" s="18"/>
      <c r="D6" s="20"/>
      <c r="E6" s="10"/>
      <c r="F6" s="21"/>
      <c r="G6" s="22"/>
    </row>
    <row r="7" spans="1:14">
      <c r="B7" s="18"/>
      <c r="C7" s="23"/>
      <c r="D7" s="20">
        <v>4.9999999999999989E-2</v>
      </c>
      <c r="E7" s="10" t="s">
        <v>132</v>
      </c>
      <c r="F7" s="21">
        <v>5.9999999999999984E-2</v>
      </c>
      <c r="G7" s="22" t="s">
        <v>134</v>
      </c>
    </row>
    <row r="8" spans="1:14">
      <c r="B8" s="18"/>
      <c r="D8" s="20"/>
      <c r="E8" s="10"/>
      <c r="F8" s="21"/>
      <c r="G8" s="22"/>
    </row>
    <row r="9" spans="1:14">
      <c r="B9" s="18"/>
      <c r="C9" s="24"/>
      <c r="D9" s="20">
        <v>3.9999999999999994E-2</v>
      </c>
      <c r="E9" s="10" t="s">
        <v>132</v>
      </c>
      <c r="F9" s="21">
        <v>4.9999999999999989E-2</v>
      </c>
      <c r="G9" s="22" t="s">
        <v>134</v>
      </c>
    </row>
    <row r="10" spans="1:14">
      <c r="B10" s="18"/>
      <c r="D10" s="20"/>
      <c r="E10" s="10"/>
      <c r="F10" s="21"/>
      <c r="G10" s="22"/>
    </row>
    <row r="11" spans="1:14">
      <c r="B11" s="18"/>
      <c r="C11" s="25"/>
      <c r="D11" s="20">
        <v>0.03</v>
      </c>
      <c r="E11" s="10" t="s">
        <v>132</v>
      </c>
      <c r="F11" s="21">
        <v>3.9999999999999994E-2</v>
      </c>
      <c r="G11" s="22" t="s">
        <v>134</v>
      </c>
    </row>
    <row r="12" spans="1:14">
      <c r="B12" s="18"/>
      <c r="D12" s="20"/>
      <c r="E12" s="10"/>
      <c r="F12" s="21"/>
      <c r="G12" s="22"/>
    </row>
    <row r="13" spans="1:14">
      <c r="B13" s="18"/>
      <c r="C13" s="26"/>
      <c r="D13" s="20">
        <v>0.02</v>
      </c>
      <c r="E13" s="10" t="s">
        <v>132</v>
      </c>
      <c r="F13" s="21">
        <v>0.03</v>
      </c>
      <c r="G13" s="22" t="s">
        <v>134</v>
      </c>
    </row>
    <row r="14" spans="1:14">
      <c r="B14" s="27"/>
      <c r="C14" s="28"/>
      <c r="D14" s="28"/>
      <c r="E14" s="28"/>
      <c r="F14" s="28"/>
      <c r="G14" s="29"/>
    </row>
    <row r="16" spans="1:14">
      <c r="B16" s="15"/>
      <c r="C16" s="16"/>
      <c r="D16" s="16"/>
      <c r="E16" s="16"/>
      <c r="F16" s="16"/>
      <c r="G16" s="16"/>
      <c r="H16" s="16"/>
      <c r="I16" s="16"/>
      <c r="J16" s="16"/>
      <c r="K16" s="16"/>
      <c r="L16" s="16"/>
      <c r="M16" s="16"/>
      <c r="N16" s="17"/>
    </row>
    <row r="17" spans="2:14">
      <c r="B17" s="18"/>
      <c r="N17" s="30"/>
    </row>
    <row r="18" spans="2:14">
      <c r="B18" s="18"/>
      <c r="N18" s="30"/>
    </row>
    <row r="19" spans="2:14">
      <c r="B19" s="18"/>
      <c r="N19" s="30"/>
    </row>
    <row r="20" spans="2:14">
      <c r="B20" s="18"/>
      <c r="N20" s="30"/>
    </row>
    <row r="21" spans="2:14">
      <c r="B21" s="18"/>
      <c r="N21" s="30"/>
    </row>
    <row r="22" spans="2:14">
      <c r="B22" s="18"/>
      <c r="N22" s="30"/>
    </row>
    <row r="23" spans="2:14">
      <c r="B23" s="18"/>
      <c r="N23" s="30"/>
    </row>
    <row r="24" spans="2:14">
      <c r="B24" s="18"/>
      <c r="N24" s="30"/>
    </row>
    <row r="25" spans="2:14">
      <c r="B25" s="18"/>
      <c r="N25" s="30"/>
    </row>
    <row r="26" spans="2:14">
      <c r="B26" s="18"/>
      <c r="N26" s="30"/>
    </row>
    <row r="27" spans="2:14">
      <c r="B27" s="18"/>
      <c r="N27" s="30"/>
    </row>
    <row r="28" spans="2:14">
      <c r="B28" s="18"/>
      <c r="N28" s="30"/>
    </row>
    <row r="29" spans="2:14">
      <c r="B29" s="18"/>
      <c r="N29" s="30"/>
    </row>
    <row r="30" spans="2:14">
      <c r="B30" s="18"/>
      <c r="N30" s="30"/>
    </row>
    <row r="31" spans="2:14">
      <c r="B31" s="18"/>
      <c r="N31" s="30"/>
    </row>
    <row r="32" spans="2:14">
      <c r="B32" s="18"/>
      <c r="N32" s="30"/>
    </row>
    <row r="33" spans="2:14">
      <c r="B33" s="18"/>
      <c r="N33" s="30"/>
    </row>
    <row r="34" spans="2:14">
      <c r="B34" s="18"/>
      <c r="N34" s="30"/>
    </row>
    <row r="35" spans="2:14">
      <c r="B35" s="18"/>
      <c r="N35" s="30"/>
    </row>
    <row r="36" spans="2:14">
      <c r="B36" s="18"/>
      <c r="N36" s="30"/>
    </row>
    <row r="37" spans="2:14">
      <c r="B37" s="18"/>
      <c r="N37" s="30"/>
    </row>
    <row r="38" spans="2:14">
      <c r="B38" s="18"/>
      <c r="N38" s="30"/>
    </row>
    <row r="39" spans="2:14">
      <c r="B39" s="18"/>
      <c r="N39" s="30"/>
    </row>
    <row r="40" spans="2:14">
      <c r="B40" s="18"/>
      <c r="N40" s="30"/>
    </row>
    <row r="41" spans="2:14">
      <c r="B41" s="18"/>
      <c r="N41" s="30"/>
    </row>
    <row r="42" spans="2:14">
      <c r="B42" s="18"/>
      <c r="N42" s="30"/>
    </row>
    <row r="43" spans="2:14">
      <c r="B43" s="18"/>
      <c r="N43" s="30"/>
    </row>
    <row r="44" spans="2:14">
      <c r="B44" s="18"/>
      <c r="N44" s="30"/>
    </row>
    <row r="45" spans="2:14">
      <c r="B45" s="18"/>
      <c r="N45" s="30"/>
    </row>
    <row r="46" spans="2:14">
      <c r="B46" s="18"/>
      <c r="N46" s="30"/>
    </row>
    <row r="47" spans="2:14">
      <c r="B47" s="18"/>
      <c r="N47" s="30"/>
    </row>
    <row r="48" spans="2:14">
      <c r="B48" s="18"/>
      <c r="N48" s="30"/>
    </row>
    <row r="49" spans="2:14">
      <c r="B49" s="18"/>
      <c r="N49" s="30"/>
    </row>
    <row r="50" spans="2:14">
      <c r="B50" s="18"/>
      <c r="N50" s="30"/>
    </row>
    <row r="51" spans="2:14">
      <c r="B51" s="18"/>
      <c r="N51" s="30"/>
    </row>
    <row r="52" spans="2:14">
      <c r="B52" s="18"/>
      <c r="N52" s="30"/>
    </row>
    <row r="53" spans="2:14">
      <c r="B53" s="18"/>
      <c r="N53" s="30"/>
    </row>
    <row r="54" spans="2:14">
      <c r="B54" s="18"/>
      <c r="N54" s="30"/>
    </row>
    <row r="55" spans="2:14">
      <c r="B55" s="18"/>
      <c r="N55" s="30"/>
    </row>
    <row r="56" spans="2:14">
      <c r="B56" s="18"/>
      <c r="N56" s="30"/>
    </row>
    <row r="57" spans="2:14">
      <c r="B57" s="18"/>
      <c r="N57" s="30"/>
    </row>
    <row r="58" spans="2:14">
      <c r="B58" s="18"/>
      <c r="N58" s="30"/>
    </row>
    <row r="59" spans="2:14">
      <c r="B59" s="18"/>
      <c r="N59" s="30"/>
    </row>
    <row r="60" spans="2:14">
      <c r="B60" s="18"/>
      <c r="N60" s="30"/>
    </row>
    <row r="61" spans="2:14">
      <c r="B61" s="18"/>
      <c r="N61" s="30"/>
    </row>
    <row r="62" spans="2:14">
      <c r="B62" s="18"/>
      <c r="N62" s="30"/>
    </row>
    <row r="63" spans="2:14">
      <c r="B63" s="18"/>
      <c r="N63" s="30"/>
    </row>
    <row r="64" spans="2:14">
      <c r="B64" s="18"/>
      <c r="N64" s="30"/>
    </row>
    <row r="65" spans="2:14">
      <c r="B65" s="18"/>
      <c r="N65" s="30"/>
    </row>
    <row r="66" spans="2:14">
      <c r="B66" s="18"/>
      <c r="N66" s="30"/>
    </row>
    <row r="67" spans="2:14">
      <c r="B67" s="18"/>
      <c r="N67" s="30"/>
    </row>
    <row r="68" spans="2:14">
      <c r="B68" s="18"/>
      <c r="N68" s="30"/>
    </row>
    <row r="69" spans="2:14">
      <c r="B69" s="18"/>
      <c r="N69" s="30"/>
    </row>
    <row r="70" spans="2:14">
      <c r="B70" s="18"/>
      <c r="N70" s="30"/>
    </row>
    <row r="71" spans="2:14">
      <c r="B71" s="18"/>
      <c r="N71" s="30"/>
    </row>
    <row r="72" spans="2:14">
      <c r="B72" s="18"/>
      <c r="N72" s="30"/>
    </row>
    <row r="73" spans="2:14">
      <c r="B73" s="18"/>
      <c r="N73" s="30"/>
    </row>
    <row r="74" spans="2:14">
      <c r="B74" s="18"/>
      <c r="N74" s="30"/>
    </row>
    <row r="75" spans="2:14">
      <c r="B75" s="18"/>
      <c r="N75" s="30"/>
    </row>
    <row r="76" spans="2:14">
      <c r="B76" s="18"/>
      <c r="N76" s="30"/>
    </row>
    <row r="77" spans="2:14">
      <c r="B77" s="18"/>
      <c r="N77" s="30"/>
    </row>
    <row r="78" spans="2:14">
      <c r="B78" s="27"/>
      <c r="C78" s="28"/>
      <c r="D78" s="28"/>
      <c r="E78" s="28"/>
      <c r="F78" s="28"/>
      <c r="G78" s="28"/>
      <c r="H78" s="28"/>
      <c r="I78" s="28"/>
      <c r="J78" s="28"/>
      <c r="K78" s="28"/>
      <c r="L78" s="28"/>
      <c r="M78" s="28"/>
      <c r="N78" s="31"/>
    </row>
  </sheetData>
  <phoneticPr fontId="3"/>
  <pageMargins left="0.70866141732283472" right="0.19685039370078741" top="0.59055118110236227" bottom="0.59055118110236227" header="0.31496062992125984" footer="0.31496062992125984"/>
  <pageSetup paperSize="9" scale="75" orientation="portrait" r:id="rId1"/>
  <headerFooter>
    <oddHeader>&amp;R&amp;"ＭＳ 明朝,標準"&amp;12 2-9.医科･歯科健診受診傾向</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P79"/>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 width="2" style="14" customWidth="1"/>
    <col min="17" max="17" width="2" style="1" customWidth="1"/>
    <col min="18" max="16384" width="9" style="1"/>
  </cols>
  <sheetData>
    <row r="1" spans="1:15" ht="16.5" customHeight="1">
      <c r="A1" s="3" t="s">
        <v>143</v>
      </c>
    </row>
    <row r="2" spans="1:15" ht="16.5" customHeight="1">
      <c r="A2" s="14" t="s">
        <v>130</v>
      </c>
    </row>
    <row r="4" spans="1:15" ht="13.5" customHeight="1">
      <c r="B4" s="15"/>
      <c r="C4" s="16"/>
      <c r="D4" s="16"/>
      <c r="E4" s="16"/>
      <c r="F4" s="16"/>
      <c r="G4" s="17"/>
    </row>
    <row r="5" spans="1:15" ht="13.5" customHeight="1">
      <c r="B5" s="18"/>
      <c r="C5" s="19"/>
      <c r="D5" s="20">
        <v>0.186</v>
      </c>
      <c r="E5" s="10" t="s">
        <v>132</v>
      </c>
      <c r="F5" s="21">
        <v>0.21000000000000002</v>
      </c>
      <c r="G5" s="22" t="s">
        <v>133</v>
      </c>
    </row>
    <row r="6" spans="1:15">
      <c r="B6" s="18"/>
      <c r="D6" s="20"/>
      <c r="E6" s="10"/>
      <c r="F6" s="21"/>
      <c r="G6" s="22"/>
    </row>
    <row r="7" spans="1:15">
      <c r="B7" s="18"/>
      <c r="C7" s="23"/>
      <c r="D7" s="20">
        <v>0.16200000000000001</v>
      </c>
      <c r="E7" s="10" t="s">
        <v>132</v>
      </c>
      <c r="F7" s="21">
        <v>0.186</v>
      </c>
      <c r="G7" s="22" t="s">
        <v>134</v>
      </c>
    </row>
    <row r="8" spans="1:15">
      <c r="B8" s="18"/>
      <c r="D8" s="20"/>
      <c r="E8" s="10"/>
      <c r="F8" s="21"/>
      <c r="G8" s="22"/>
    </row>
    <row r="9" spans="1:15">
      <c r="B9" s="18"/>
      <c r="C9" s="24"/>
      <c r="D9" s="20">
        <v>0.13800000000000001</v>
      </c>
      <c r="E9" s="10" t="s">
        <v>132</v>
      </c>
      <c r="F9" s="21">
        <v>0.16200000000000001</v>
      </c>
      <c r="G9" s="22" t="s">
        <v>134</v>
      </c>
    </row>
    <row r="10" spans="1:15">
      <c r="B10" s="18"/>
      <c r="D10" s="20"/>
      <c r="E10" s="10"/>
      <c r="F10" s="21"/>
      <c r="G10" s="22"/>
    </row>
    <row r="11" spans="1:15">
      <c r="B11" s="18"/>
      <c r="C11" s="25"/>
      <c r="D11" s="20">
        <v>0.114</v>
      </c>
      <c r="E11" s="10" t="s">
        <v>132</v>
      </c>
      <c r="F11" s="21">
        <v>0.13800000000000001</v>
      </c>
      <c r="G11" s="22" t="s">
        <v>134</v>
      </c>
    </row>
    <row r="12" spans="1:15">
      <c r="B12" s="18"/>
      <c r="D12" s="20"/>
      <c r="E12" s="10"/>
      <c r="F12" s="21"/>
      <c r="G12" s="22"/>
    </row>
    <row r="13" spans="1:15">
      <c r="B13" s="18"/>
      <c r="C13" s="26"/>
      <c r="D13" s="20">
        <v>0.09</v>
      </c>
      <c r="E13" s="10" t="s">
        <v>132</v>
      </c>
      <c r="F13" s="21">
        <v>0.114</v>
      </c>
      <c r="G13" s="22" t="s">
        <v>134</v>
      </c>
    </row>
    <row r="14" spans="1:15">
      <c r="B14" s="27"/>
      <c r="C14" s="28"/>
      <c r="D14" s="28"/>
      <c r="E14" s="28"/>
      <c r="F14" s="28"/>
      <c r="G14" s="29"/>
    </row>
    <row r="16" spans="1:15">
      <c r="B16" s="15"/>
      <c r="C16" s="16"/>
      <c r="D16" s="16"/>
      <c r="E16" s="16"/>
      <c r="F16" s="16"/>
      <c r="G16" s="16"/>
      <c r="H16" s="16"/>
      <c r="I16" s="16"/>
      <c r="J16" s="16"/>
      <c r="K16" s="16"/>
      <c r="L16" s="16"/>
      <c r="M16" s="16"/>
      <c r="N16" s="17"/>
      <c r="O16" s="18"/>
    </row>
    <row r="17" spans="2:15">
      <c r="B17" s="18"/>
      <c r="N17" s="30"/>
      <c r="O17" s="18"/>
    </row>
    <row r="18" spans="2:15">
      <c r="B18" s="18"/>
      <c r="N18" s="30"/>
      <c r="O18" s="18"/>
    </row>
    <row r="19" spans="2:15">
      <c r="B19" s="18"/>
      <c r="D19" s="192"/>
      <c r="N19" s="30"/>
      <c r="O19" s="18"/>
    </row>
    <row r="20" spans="2:15">
      <c r="B20" s="18"/>
      <c r="N20" s="30"/>
      <c r="O20" s="18"/>
    </row>
    <row r="21" spans="2:15">
      <c r="B21" s="18"/>
      <c r="N21" s="30"/>
      <c r="O21" s="18"/>
    </row>
    <row r="22" spans="2:15">
      <c r="B22" s="18"/>
      <c r="N22" s="30"/>
      <c r="O22" s="18"/>
    </row>
    <row r="23" spans="2:15">
      <c r="B23" s="18"/>
      <c r="N23" s="30"/>
      <c r="O23" s="18"/>
    </row>
    <row r="24" spans="2:15">
      <c r="B24" s="18"/>
      <c r="N24" s="30"/>
      <c r="O24" s="18"/>
    </row>
    <row r="25" spans="2:15">
      <c r="B25" s="18"/>
      <c r="N25" s="30"/>
      <c r="O25" s="18"/>
    </row>
    <row r="26" spans="2:15">
      <c r="B26" s="18"/>
      <c r="N26" s="30"/>
      <c r="O26" s="18"/>
    </row>
    <row r="27" spans="2:15">
      <c r="B27" s="18"/>
      <c r="N27" s="30"/>
      <c r="O27" s="18"/>
    </row>
    <row r="28" spans="2:15">
      <c r="B28" s="18"/>
      <c r="N28" s="30"/>
      <c r="O28" s="18"/>
    </row>
    <row r="29" spans="2:15">
      <c r="B29" s="18"/>
      <c r="N29" s="30"/>
      <c r="O29" s="18"/>
    </row>
    <row r="30" spans="2:15">
      <c r="B30" s="18"/>
      <c r="N30" s="30"/>
      <c r="O30" s="18"/>
    </row>
    <row r="31" spans="2:15">
      <c r="B31" s="18"/>
      <c r="N31" s="30"/>
      <c r="O31" s="18"/>
    </row>
    <row r="32" spans="2:15">
      <c r="B32" s="18"/>
      <c r="N32" s="30"/>
      <c r="O32" s="18"/>
    </row>
    <row r="33" spans="2:15">
      <c r="B33" s="18"/>
      <c r="N33" s="30"/>
      <c r="O33" s="18"/>
    </row>
    <row r="34" spans="2:15">
      <c r="B34" s="18"/>
      <c r="N34" s="30"/>
      <c r="O34" s="18"/>
    </row>
    <row r="35" spans="2:15">
      <c r="B35" s="18"/>
      <c r="N35" s="30"/>
      <c r="O35" s="18"/>
    </row>
    <row r="36" spans="2:15">
      <c r="B36" s="18"/>
      <c r="N36" s="30"/>
      <c r="O36" s="18"/>
    </row>
    <row r="37" spans="2:15">
      <c r="B37" s="18"/>
      <c r="N37" s="30"/>
      <c r="O37" s="18"/>
    </row>
    <row r="38" spans="2:15">
      <c r="B38" s="18"/>
      <c r="N38" s="30"/>
      <c r="O38" s="18"/>
    </row>
    <row r="39" spans="2:15">
      <c r="B39" s="18"/>
      <c r="N39" s="30"/>
      <c r="O39" s="18"/>
    </row>
    <row r="40" spans="2:15">
      <c r="B40" s="18"/>
      <c r="N40" s="30"/>
      <c r="O40" s="18"/>
    </row>
    <row r="41" spans="2:15">
      <c r="B41" s="18"/>
      <c r="N41" s="30"/>
      <c r="O41" s="18"/>
    </row>
    <row r="42" spans="2:15">
      <c r="B42" s="18"/>
      <c r="N42" s="30"/>
      <c r="O42" s="18"/>
    </row>
    <row r="43" spans="2:15">
      <c r="B43" s="18"/>
      <c r="N43" s="30"/>
      <c r="O43" s="18"/>
    </row>
    <row r="44" spans="2:15">
      <c r="B44" s="18"/>
      <c r="N44" s="30"/>
      <c r="O44" s="18"/>
    </row>
    <row r="45" spans="2:15">
      <c r="B45" s="18"/>
      <c r="N45" s="30"/>
      <c r="O45" s="18"/>
    </row>
    <row r="46" spans="2:15">
      <c r="B46" s="18"/>
      <c r="N46" s="30"/>
      <c r="O46" s="18"/>
    </row>
    <row r="47" spans="2:15">
      <c r="B47" s="18"/>
      <c r="N47" s="30"/>
      <c r="O47" s="18"/>
    </row>
    <row r="48" spans="2:15">
      <c r="B48" s="18"/>
      <c r="N48" s="30"/>
      <c r="O48" s="18"/>
    </row>
    <row r="49" spans="2:15">
      <c r="B49" s="18"/>
      <c r="N49" s="30"/>
      <c r="O49" s="18"/>
    </row>
    <row r="50" spans="2:15">
      <c r="B50" s="18"/>
      <c r="N50" s="30"/>
      <c r="O50" s="18"/>
    </row>
    <row r="51" spans="2:15">
      <c r="B51" s="18"/>
      <c r="N51" s="30"/>
      <c r="O51" s="18"/>
    </row>
    <row r="52" spans="2:15">
      <c r="B52" s="18"/>
      <c r="N52" s="30"/>
      <c r="O52" s="18"/>
    </row>
    <row r="53" spans="2:15">
      <c r="B53" s="18"/>
      <c r="N53" s="30"/>
      <c r="O53" s="18"/>
    </row>
    <row r="54" spans="2:15">
      <c r="B54" s="18"/>
      <c r="N54" s="30"/>
      <c r="O54" s="18"/>
    </row>
    <row r="55" spans="2:15">
      <c r="B55" s="18"/>
      <c r="N55" s="30"/>
      <c r="O55" s="18"/>
    </row>
    <row r="56" spans="2:15">
      <c r="B56" s="18"/>
      <c r="N56" s="30"/>
      <c r="O56" s="18"/>
    </row>
    <row r="57" spans="2:15">
      <c r="B57" s="18"/>
      <c r="N57" s="30"/>
      <c r="O57" s="18"/>
    </row>
    <row r="58" spans="2:15">
      <c r="B58" s="18"/>
      <c r="N58" s="30"/>
      <c r="O58" s="18"/>
    </row>
    <row r="59" spans="2:15">
      <c r="B59" s="18"/>
      <c r="N59" s="30"/>
      <c r="O59" s="18"/>
    </row>
    <row r="60" spans="2:15">
      <c r="B60" s="18"/>
      <c r="N60" s="30"/>
      <c r="O60" s="18"/>
    </row>
    <row r="61" spans="2:15">
      <c r="B61" s="18"/>
      <c r="N61" s="30"/>
      <c r="O61" s="18"/>
    </row>
    <row r="62" spans="2:15">
      <c r="B62" s="18"/>
      <c r="N62" s="30"/>
      <c r="O62" s="18"/>
    </row>
    <row r="63" spans="2:15">
      <c r="B63" s="18"/>
      <c r="N63" s="30"/>
      <c r="O63" s="18"/>
    </row>
    <row r="64" spans="2:15">
      <c r="B64" s="18"/>
      <c r="N64" s="30"/>
      <c r="O64" s="18"/>
    </row>
    <row r="65" spans="2:15">
      <c r="B65" s="18"/>
      <c r="N65" s="30"/>
      <c r="O65" s="18"/>
    </row>
    <row r="66" spans="2:15">
      <c r="B66" s="18"/>
      <c r="N66" s="30"/>
      <c r="O66" s="18"/>
    </row>
    <row r="67" spans="2:15">
      <c r="B67" s="18"/>
      <c r="N67" s="30"/>
      <c r="O67" s="18"/>
    </row>
    <row r="68" spans="2:15">
      <c r="B68" s="18"/>
      <c r="N68" s="30"/>
      <c r="O68" s="18"/>
    </row>
    <row r="69" spans="2:15">
      <c r="B69" s="18"/>
      <c r="N69" s="30"/>
      <c r="O69" s="18"/>
    </row>
    <row r="70" spans="2:15">
      <c r="B70" s="18"/>
      <c r="N70" s="30"/>
      <c r="O70" s="18"/>
    </row>
    <row r="71" spans="2:15">
      <c r="B71" s="18"/>
      <c r="N71" s="30"/>
      <c r="O71" s="18"/>
    </row>
    <row r="72" spans="2:15">
      <c r="B72" s="18"/>
      <c r="N72" s="30"/>
      <c r="O72" s="18"/>
    </row>
    <row r="73" spans="2:15">
      <c r="B73" s="18"/>
      <c r="N73" s="30"/>
      <c r="O73" s="18"/>
    </row>
    <row r="74" spans="2:15">
      <c r="B74" s="18"/>
      <c r="N74" s="30"/>
      <c r="O74" s="18"/>
    </row>
    <row r="75" spans="2:15">
      <c r="B75" s="18"/>
      <c r="N75" s="30"/>
      <c r="O75" s="18"/>
    </row>
    <row r="76" spans="2:15">
      <c r="B76" s="18"/>
      <c r="N76" s="30"/>
      <c r="O76" s="18"/>
    </row>
    <row r="77" spans="2:15">
      <c r="B77" s="18"/>
      <c r="N77" s="30"/>
      <c r="O77" s="18"/>
    </row>
    <row r="78" spans="2:15">
      <c r="B78" s="27"/>
      <c r="C78" s="28"/>
      <c r="D78" s="28"/>
      <c r="E78" s="28"/>
      <c r="F78" s="28"/>
      <c r="G78" s="28"/>
      <c r="H78" s="28"/>
      <c r="I78" s="28"/>
      <c r="J78" s="28"/>
      <c r="K78" s="28"/>
      <c r="L78" s="28"/>
      <c r="M78" s="28"/>
      <c r="N78" s="31"/>
      <c r="O78" s="18"/>
    </row>
    <row r="79" spans="2:15">
      <c r="B79" s="16"/>
      <c r="C79" s="16"/>
      <c r="D79" s="16"/>
      <c r="E79" s="16"/>
      <c r="F79" s="16"/>
      <c r="G79" s="16"/>
      <c r="H79" s="16"/>
      <c r="I79" s="16"/>
      <c r="J79" s="16"/>
      <c r="K79" s="16"/>
      <c r="L79" s="16"/>
      <c r="M79" s="16"/>
      <c r="N79" s="16"/>
    </row>
  </sheetData>
  <phoneticPr fontId="3"/>
  <pageMargins left="0.70866141732283472" right="0.19685039370078741" top="0.59055118110236227" bottom="0.59055118110236227" header="0.31496062992125984" footer="0.31496062992125984"/>
  <pageSetup paperSize="9" scale="75" orientation="portrait" r:id="rId1"/>
  <headerFooter>
    <oddHeader>&amp;R&amp;"ＭＳ 明朝,標準"&amp;12 2-9.医科･歯科健診受診傾向</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P79"/>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 width="2" style="14" customWidth="1"/>
    <col min="17" max="17" width="2" style="1" customWidth="1"/>
    <col min="18" max="16384" width="9" style="1"/>
  </cols>
  <sheetData>
    <row r="1" spans="1:15" ht="16.5" customHeight="1">
      <c r="A1" s="3" t="s">
        <v>144</v>
      </c>
    </row>
    <row r="2" spans="1:15" ht="16.5" customHeight="1">
      <c r="A2" s="14" t="s">
        <v>130</v>
      </c>
    </row>
    <row r="4" spans="1:15" ht="13.5" customHeight="1">
      <c r="B4" s="15"/>
      <c r="C4" s="16"/>
      <c r="D4" s="16"/>
      <c r="E4" s="16"/>
      <c r="F4" s="16"/>
      <c r="G4" s="17"/>
    </row>
    <row r="5" spans="1:15" ht="13.5" customHeight="1">
      <c r="B5" s="18"/>
      <c r="C5" s="19"/>
      <c r="D5" s="20">
        <v>7.9999999999999988E-2</v>
      </c>
      <c r="E5" s="10" t="s">
        <v>132</v>
      </c>
      <c r="F5" s="21">
        <v>0.09</v>
      </c>
      <c r="G5" s="22" t="s">
        <v>133</v>
      </c>
    </row>
    <row r="6" spans="1:15">
      <c r="B6" s="18"/>
      <c r="D6" s="20"/>
      <c r="E6" s="10"/>
      <c r="F6" s="21"/>
      <c r="G6" s="22"/>
    </row>
    <row r="7" spans="1:15">
      <c r="B7" s="18"/>
      <c r="C7" s="23"/>
      <c r="D7" s="20">
        <v>6.9999999999999993E-2</v>
      </c>
      <c r="E7" s="10" t="s">
        <v>132</v>
      </c>
      <c r="F7" s="21">
        <v>7.9999999999999988E-2</v>
      </c>
      <c r="G7" s="22" t="s">
        <v>134</v>
      </c>
    </row>
    <row r="8" spans="1:15">
      <c r="B8" s="18"/>
      <c r="D8" s="20"/>
      <c r="E8" s="10"/>
      <c r="F8" s="21"/>
      <c r="G8" s="22"/>
    </row>
    <row r="9" spans="1:15">
      <c r="B9" s="18"/>
      <c r="C9" s="24"/>
      <c r="D9" s="20">
        <v>0.06</v>
      </c>
      <c r="E9" s="10" t="s">
        <v>132</v>
      </c>
      <c r="F9" s="21">
        <v>6.9999999999999993E-2</v>
      </c>
      <c r="G9" s="22" t="s">
        <v>134</v>
      </c>
    </row>
    <row r="10" spans="1:15">
      <c r="B10" s="18"/>
      <c r="D10" s="20"/>
      <c r="E10" s="10"/>
      <c r="F10" s="21"/>
      <c r="G10" s="22"/>
    </row>
    <row r="11" spans="1:15">
      <c r="B11" s="18"/>
      <c r="C11" s="25"/>
      <c r="D11" s="20">
        <v>0.05</v>
      </c>
      <c r="E11" s="10" t="s">
        <v>132</v>
      </c>
      <c r="F11" s="21">
        <v>0.06</v>
      </c>
      <c r="G11" s="22" t="s">
        <v>134</v>
      </c>
    </row>
    <row r="12" spans="1:15">
      <c r="B12" s="18"/>
      <c r="D12" s="20"/>
      <c r="E12" s="10"/>
      <c r="F12" s="21"/>
      <c r="G12" s="22"/>
    </row>
    <row r="13" spans="1:15">
      <c r="B13" s="18"/>
      <c r="C13" s="26"/>
      <c r="D13" s="20">
        <v>0.04</v>
      </c>
      <c r="E13" s="10" t="s">
        <v>132</v>
      </c>
      <c r="F13" s="21">
        <v>0.05</v>
      </c>
      <c r="G13" s="22" t="s">
        <v>134</v>
      </c>
    </row>
    <row r="14" spans="1:15">
      <c r="B14" s="27"/>
      <c r="C14" s="28"/>
      <c r="D14" s="28"/>
      <c r="E14" s="28"/>
      <c r="F14" s="28"/>
      <c r="G14" s="29"/>
    </row>
    <row r="16" spans="1:15">
      <c r="B16" s="15"/>
      <c r="C16" s="16"/>
      <c r="D16" s="16"/>
      <c r="E16" s="16"/>
      <c r="F16" s="16"/>
      <c r="G16" s="16"/>
      <c r="H16" s="16"/>
      <c r="I16" s="16"/>
      <c r="J16" s="16"/>
      <c r="K16" s="16"/>
      <c r="L16" s="16"/>
      <c r="M16" s="16"/>
      <c r="N16" s="17"/>
      <c r="O16" s="18"/>
    </row>
    <row r="17" spans="2:15">
      <c r="B17" s="18"/>
      <c r="N17" s="30"/>
      <c r="O17" s="18"/>
    </row>
    <row r="18" spans="2:15">
      <c r="B18" s="18"/>
      <c r="N18" s="30"/>
      <c r="O18" s="18"/>
    </row>
    <row r="19" spans="2:15">
      <c r="B19" s="18"/>
      <c r="N19" s="30"/>
      <c r="O19" s="18"/>
    </row>
    <row r="20" spans="2:15">
      <c r="B20" s="18"/>
      <c r="N20" s="30"/>
      <c r="O20" s="18"/>
    </row>
    <row r="21" spans="2:15">
      <c r="B21" s="18"/>
      <c r="N21" s="30"/>
      <c r="O21" s="18"/>
    </row>
    <row r="22" spans="2:15">
      <c r="B22" s="18"/>
      <c r="N22" s="30"/>
      <c r="O22" s="18"/>
    </row>
    <row r="23" spans="2:15">
      <c r="B23" s="18"/>
      <c r="N23" s="30"/>
      <c r="O23" s="18"/>
    </row>
    <row r="24" spans="2:15">
      <c r="B24" s="18"/>
      <c r="N24" s="30"/>
      <c r="O24" s="18"/>
    </row>
    <row r="25" spans="2:15">
      <c r="B25" s="18"/>
      <c r="N25" s="30"/>
      <c r="O25" s="18"/>
    </row>
    <row r="26" spans="2:15">
      <c r="B26" s="18"/>
      <c r="N26" s="30"/>
      <c r="O26" s="18"/>
    </row>
    <row r="27" spans="2:15">
      <c r="B27" s="18"/>
      <c r="N27" s="30"/>
      <c r="O27" s="18"/>
    </row>
    <row r="28" spans="2:15">
      <c r="B28" s="18"/>
      <c r="N28" s="30"/>
      <c r="O28" s="18"/>
    </row>
    <row r="29" spans="2:15">
      <c r="B29" s="18"/>
      <c r="N29" s="30"/>
      <c r="O29" s="18"/>
    </row>
    <row r="30" spans="2:15">
      <c r="B30" s="18"/>
      <c r="N30" s="30"/>
      <c r="O30" s="18"/>
    </row>
    <row r="31" spans="2:15">
      <c r="B31" s="18"/>
      <c r="N31" s="30"/>
      <c r="O31" s="18"/>
    </row>
    <row r="32" spans="2:15">
      <c r="B32" s="18"/>
      <c r="N32" s="30"/>
      <c r="O32" s="18"/>
    </row>
    <row r="33" spans="2:15">
      <c r="B33" s="18"/>
      <c r="N33" s="30"/>
      <c r="O33" s="18"/>
    </row>
    <row r="34" spans="2:15">
      <c r="B34" s="18"/>
      <c r="N34" s="30"/>
      <c r="O34" s="18"/>
    </row>
    <row r="35" spans="2:15">
      <c r="B35" s="18"/>
      <c r="N35" s="30"/>
      <c r="O35" s="18"/>
    </row>
    <row r="36" spans="2:15">
      <c r="B36" s="18"/>
      <c r="N36" s="30"/>
      <c r="O36" s="18"/>
    </row>
    <row r="37" spans="2:15">
      <c r="B37" s="18"/>
      <c r="N37" s="30"/>
      <c r="O37" s="18"/>
    </row>
    <row r="38" spans="2:15">
      <c r="B38" s="18"/>
      <c r="N38" s="30"/>
      <c r="O38" s="18"/>
    </row>
    <row r="39" spans="2:15">
      <c r="B39" s="18"/>
      <c r="N39" s="30"/>
      <c r="O39" s="18"/>
    </row>
    <row r="40" spans="2:15">
      <c r="B40" s="18"/>
      <c r="N40" s="30"/>
      <c r="O40" s="18"/>
    </row>
    <row r="41" spans="2:15">
      <c r="B41" s="18"/>
      <c r="N41" s="30"/>
      <c r="O41" s="18"/>
    </row>
    <row r="42" spans="2:15">
      <c r="B42" s="18"/>
      <c r="N42" s="30"/>
      <c r="O42" s="18"/>
    </row>
    <row r="43" spans="2:15">
      <c r="B43" s="18"/>
      <c r="N43" s="30"/>
      <c r="O43" s="18"/>
    </row>
    <row r="44" spans="2:15">
      <c r="B44" s="18"/>
      <c r="N44" s="30"/>
      <c r="O44" s="18"/>
    </row>
    <row r="45" spans="2:15">
      <c r="B45" s="18"/>
      <c r="N45" s="30"/>
      <c r="O45" s="18"/>
    </row>
    <row r="46" spans="2:15">
      <c r="B46" s="18"/>
      <c r="N46" s="30"/>
      <c r="O46" s="18"/>
    </row>
    <row r="47" spans="2:15">
      <c r="B47" s="18"/>
      <c r="N47" s="30"/>
      <c r="O47" s="18"/>
    </row>
    <row r="48" spans="2:15">
      <c r="B48" s="18"/>
      <c r="N48" s="30"/>
      <c r="O48" s="18"/>
    </row>
    <row r="49" spans="2:15">
      <c r="B49" s="18"/>
      <c r="N49" s="30"/>
      <c r="O49" s="18"/>
    </row>
    <row r="50" spans="2:15">
      <c r="B50" s="18"/>
      <c r="N50" s="30"/>
      <c r="O50" s="18"/>
    </row>
    <row r="51" spans="2:15">
      <c r="B51" s="18"/>
      <c r="N51" s="30"/>
      <c r="O51" s="18"/>
    </row>
    <row r="52" spans="2:15">
      <c r="B52" s="18"/>
      <c r="N52" s="30"/>
      <c r="O52" s="18"/>
    </row>
    <row r="53" spans="2:15">
      <c r="B53" s="18"/>
      <c r="N53" s="30"/>
      <c r="O53" s="18"/>
    </row>
    <row r="54" spans="2:15">
      <c r="B54" s="18"/>
      <c r="N54" s="30"/>
      <c r="O54" s="18"/>
    </row>
    <row r="55" spans="2:15">
      <c r="B55" s="18"/>
      <c r="N55" s="30"/>
      <c r="O55" s="18"/>
    </row>
    <row r="56" spans="2:15">
      <c r="B56" s="18"/>
      <c r="N56" s="30"/>
      <c r="O56" s="18"/>
    </row>
    <row r="57" spans="2:15">
      <c r="B57" s="18"/>
      <c r="N57" s="30"/>
      <c r="O57" s="18"/>
    </row>
    <row r="58" spans="2:15">
      <c r="B58" s="18"/>
      <c r="N58" s="30"/>
      <c r="O58" s="18"/>
    </row>
    <row r="59" spans="2:15">
      <c r="B59" s="18"/>
      <c r="N59" s="30"/>
      <c r="O59" s="18"/>
    </row>
    <row r="60" spans="2:15">
      <c r="B60" s="18"/>
      <c r="N60" s="30"/>
      <c r="O60" s="18"/>
    </row>
    <row r="61" spans="2:15">
      <c r="B61" s="18"/>
      <c r="N61" s="30"/>
      <c r="O61" s="18"/>
    </row>
    <row r="62" spans="2:15">
      <c r="B62" s="18"/>
      <c r="N62" s="30"/>
      <c r="O62" s="18"/>
    </row>
    <row r="63" spans="2:15">
      <c r="B63" s="18"/>
      <c r="N63" s="30"/>
      <c r="O63" s="18"/>
    </row>
    <row r="64" spans="2:15">
      <c r="B64" s="18"/>
      <c r="N64" s="30"/>
      <c r="O64" s="18"/>
    </row>
    <row r="65" spans="2:15">
      <c r="B65" s="18"/>
      <c r="N65" s="30"/>
      <c r="O65" s="18"/>
    </row>
    <row r="66" spans="2:15">
      <c r="B66" s="18"/>
      <c r="N66" s="30"/>
      <c r="O66" s="18"/>
    </row>
    <row r="67" spans="2:15">
      <c r="B67" s="18"/>
      <c r="N67" s="30"/>
      <c r="O67" s="18"/>
    </row>
    <row r="68" spans="2:15">
      <c r="B68" s="18"/>
      <c r="N68" s="30"/>
      <c r="O68" s="18"/>
    </row>
    <row r="69" spans="2:15">
      <c r="B69" s="18"/>
      <c r="N69" s="30"/>
      <c r="O69" s="18"/>
    </row>
    <row r="70" spans="2:15">
      <c r="B70" s="18"/>
      <c r="N70" s="30"/>
      <c r="O70" s="18"/>
    </row>
    <row r="71" spans="2:15">
      <c r="B71" s="18"/>
      <c r="N71" s="30"/>
      <c r="O71" s="18"/>
    </row>
    <row r="72" spans="2:15">
      <c r="B72" s="18"/>
      <c r="N72" s="30"/>
      <c r="O72" s="18"/>
    </row>
    <row r="73" spans="2:15">
      <c r="B73" s="18"/>
      <c r="N73" s="30"/>
      <c r="O73" s="18"/>
    </row>
    <row r="74" spans="2:15">
      <c r="B74" s="18"/>
      <c r="N74" s="30"/>
      <c r="O74" s="18"/>
    </row>
    <row r="75" spans="2:15">
      <c r="B75" s="18"/>
      <c r="N75" s="30"/>
      <c r="O75" s="18"/>
    </row>
    <row r="76" spans="2:15">
      <c r="B76" s="18"/>
      <c r="N76" s="30"/>
      <c r="O76" s="18"/>
    </row>
    <row r="77" spans="2:15">
      <c r="B77" s="18"/>
      <c r="N77" s="30"/>
      <c r="O77" s="18"/>
    </row>
    <row r="78" spans="2:15">
      <c r="B78" s="27"/>
      <c r="C78" s="28"/>
      <c r="D78" s="28"/>
      <c r="E78" s="28"/>
      <c r="F78" s="28"/>
      <c r="G78" s="28"/>
      <c r="H78" s="28"/>
      <c r="I78" s="28"/>
      <c r="J78" s="28"/>
      <c r="K78" s="28"/>
      <c r="L78" s="28"/>
      <c r="M78" s="28"/>
      <c r="N78" s="31"/>
      <c r="O78" s="18"/>
    </row>
    <row r="79" spans="2:15">
      <c r="B79" s="16"/>
      <c r="C79" s="16"/>
      <c r="D79" s="16"/>
      <c r="E79" s="16"/>
      <c r="F79" s="16"/>
      <c r="G79" s="16"/>
      <c r="H79" s="16"/>
      <c r="I79" s="16"/>
      <c r="J79" s="16"/>
      <c r="K79" s="16"/>
      <c r="L79" s="16"/>
      <c r="M79" s="16"/>
      <c r="N79" s="16"/>
    </row>
  </sheetData>
  <phoneticPr fontId="3"/>
  <pageMargins left="0.70866141732283472" right="0.19685039370078741" top="0.59055118110236227" bottom="0.59055118110236227" header="0.31496062992125984" footer="0.31496062992125984"/>
  <pageSetup paperSize="9" scale="75" orientation="portrait" r:id="rId1"/>
  <headerFooter>
    <oddHeader>&amp;R&amp;"ＭＳ 明朝,標準"&amp;12 2-9.医科･歯科健診受診傾向</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39</vt:i4>
      </vt:variant>
    </vt:vector>
  </HeadingPairs>
  <TitlesOfParts>
    <vt:vector size="69" baseType="lpstr">
      <vt:lpstr>年齢別受診率</vt:lpstr>
      <vt:lpstr>健診受診率グラフ</vt:lpstr>
      <vt:lpstr>自己負担割合別･年齢階級別健診受診率グラフ</vt:lpstr>
      <vt:lpstr>地区別_健診受診率</vt:lpstr>
      <vt:lpstr>地区別_健診受診率グラフ</vt:lpstr>
      <vt:lpstr>地区別_自己負担割合別健診受診率グラフ</vt:lpstr>
      <vt:lpstr>地区別_医科歯科MAP</vt:lpstr>
      <vt:lpstr>地区別_医科のみMAP</vt:lpstr>
      <vt:lpstr>地区別_歯科のみMAP</vt:lpstr>
      <vt:lpstr>市区町村別_健診受診率</vt:lpstr>
      <vt:lpstr>市町村別_健診受診率グラフ</vt:lpstr>
      <vt:lpstr>市町村別_自己負担割合別健診受診率グラフ</vt:lpstr>
      <vt:lpstr>市区町村別_医科歯科MAP</vt:lpstr>
      <vt:lpstr>市区町村別_医科のみMAP</vt:lpstr>
      <vt:lpstr>市区町村別_歯科のみMAP</vt:lpstr>
      <vt:lpstr>医科健診医療機関受診状況</vt:lpstr>
      <vt:lpstr>地区別_医科健診医療機関受診状況</vt:lpstr>
      <vt:lpstr>地区別_医科健診医療機関受診状況グラフ</vt:lpstr>
      <vt:lpstr>市区町村別_医科健診医療機関受診状況</vt:lpstr>
      <vt:lpstr>市町村別_医科健診医療機関受診状況グラフ</vt:lpstr>
      <vt:lpstr>歯科健診医療機関受診状況</vt:lpstr>
      <vt:lpstr>地区別_歯科健診医療機関受診状況</vt:lpstr>
      <vt:lpstr>地区別_歯科健診医療機関受診状況グラフ</vt:lpstr>
      <vt:lpstr>市区町村別_歯科健診医療機関受診状況</vt:lpstr>
      <vt:lpstr>市町村別_歯科健診医療機関受診状況グラフ</vt:lpstr>
      <vt:lpstr>府内府外別健診受診率</vt:lpstr>
      <vt:lpstr>地区別_府内府外別健診受診率</vt:lpstr>
      <vt:lpstr>地区別_府内府外別健診受診率グラフ</vt:lpstr>
      <vt:lpstr>市区町村別_府内府外別健診受診率</vt:lpstr>
      <vt:lpstr>市町村別_府内府外別健診受診率グラフ</vt:lpstr>
      <vt:lpstr>医科健診医療機関受診状況!Print_Area</vt:lpstr>
      <vt:lpstr>健診受診率グラフ!Print_Area</vt:lpstr>
      <vt:lpstr>市区町村別_医科のみMAP!Print_Area</vt:lpstr>
      <vt:lpstr>市区町村別_医科健診医療機関受診状況!Print_Area</vt:lpstr>
      <vt:lpstr>市区町村別_医科歯科MAP!Print_Area</vt:lpstr>
      <vt:lpstr>市区町村別_健診受診率!Print_Area</vt:lpstr>
      <vt:lpstr>市区町村別_歯科のみMAP!Print_Area</vt:lpstr>
      <vt:lpstr>市区町村別_歯科健診医療機関受診状況!Print_Area</vt:lpstr>
      <vt:lpstr>市区町村別_府内府外別健診受診率!Print_Area</vt:lpstr>
      <vt:lpstr>市町村別_医科健診医療機関受診状況グラフ!Print_Area</vt:lpstr>
      <vt:lpstr>市町村別_健診受診率グラフ!Print_Area</vt:lpstr>
      <vt:lpstr>市町村別_歯科健診医療機関受診状況グラフ!Print_Area</vt:lpstr>
      <vt:lpstr>市町村別_自己負担割合別健診受診率グラフ!Print_Area</vt:lpstr>
      <vt:lpstr>市町村別_府内府外別健診受診率グラフ!Print_Area</vt:lpstr>
      <vt:lpstr>歯科健診医療機関受診状況!Print_Area</vt:lpstr>
      <vt:lpstr>自己負担割合別･年齢階級別健診受診率グラフ!Print_Area</vt:lpstr>
      <vt:lpstr>地区別_医科のみMAP!Print_Area</vt:lpstr>
      <vt:lpstr>地区別_医科健診医療機関受診状況!Print_Area</vt:lpstr>
      <vt:lpstr>地区別_医科健診医療機関受診状況グラフ!Print_Area</vt:lpstr>
      <vt:lpstr>地区別_医科歯科MAP!Print_Area</vt:lpstr>
      <vt:lpstr>地区別_健診受診率!Print_Area</vt:lpstr>
      <vt:lpstr>地区別_健診受診率グラフ!Print_Area</vt:lpstr>
      <vt:lpstr>地区別_歯科のみMAP!Print_Area</vt:lpstr>
      <vt:lpstr>地区別_歯科健診医療機関受診状況!Print_Area</vt:lpstr>
      <vt:lpstr>地区別_歯科健診医療機関受診状況グラフ!Print_Area</vt:lpstr>
      <vt:lpstr>地区別_自己負担割合別健診受診率グラフ!Print_Area</vt:lpstr>
      <vt:lpstr>地区別_府内府外別健診受診率!Print_Area</vt:lpstr>
      <vt:lpstr>地区別_府内府外別健診受診率グラフ!Print_Area</vt:lpstr>
      <vt:lpstr>年齢別受診率!Print_Area</vt:lpstr>
      <vt:lpstr>府内府外別健診受診率!Print_Area</vt:lpstr>
      <vt:lpstr>市区町村別_医科健診医療機関受診状況!Print_Titles</vt:lpstr>
      <vt:lpstr>市区町村別_健診受診率!Print_Titles</vt:lpstr>
      <vt:lpstr>市区町村別_歯科健診医療機関受診状況!Print_Titles</vt:lpstr>
      <vt:lpstr>市区町村別_府内府外別健診受診率!Print_Titles</vt:lpstr>
      <vt:lpstr>地区別_医科健診医療機関受診状況!Print_Titles</vt:lpstr>
      <vt:lpstr>地区別_健診受診率!Print_Titles</vt:lpstr>
      <vt:lpstr>地区別_歯科健診医療機関受診状況!Print_Titles</vt:lpstr>
      <vt:lpstr>地区別_府内府外別健診受診率!Print_Titles</vt:lpstr>
      <vt:lpstr>年齢別受診率!Print_Titles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2021-11-09T07:36:49Z</cp:lastPrinted>
  <dcterms:created xsi:type="dcterms:W3CDTF">2019-12-18T02:50:02Z</dcterms:created>
  <dcterms:modified xsi:type="dcterms:W3CDTF">2021-11-09T08:48:00Z</dcterms:modified>
  <cp:category/>
  <cp:contentStatus/>
  <dc:language/>
  <cp:version/>
</cp:coreProperties>
</file>